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128"/>
  <workbookPr defaultThemeVersion="166925"/>
  <mc:AlternateContent xmlns:mc="http://schemas.openxmlformats.org/markup-compatibility/2006">
    <mc:Choice Requires="x15">
      <x15ac:absPath xmlns:x15ac="http://schemas.microsoft.com/office/spreadsheetml/2010/11/ac" url="C:\Users\Umut Demirhan\Desktop\"/>
    </mc:Choice>
  </mc:AlternateContent>
  <xr:revisionPtr revIDLastSave="0" documentId="13_ncr:1_{D6AA0FF8-B01B-483D-A133-F9466B67505F}" xr6:coauthVersionLast="47" xr6:coauthVersionMax="47" xr10:uidLastSave="{00000000-0000-0000-0000-000000000000}"/>
  <bookViews>
    <workbookView xWindow="-108" yWindow="-108" windowWidth="23256" windowHeight="12456" tabRatio="488" firstSheet="1" activeTab="8" xr2:uid="{00000000-000D-0000-FFFF-FFFF00000000}"/>
  </bookViews>
  <sheets>
    <sheet name="Price_WOL" sheetId="2" r:id="rId1"/>
    <sheet name="Price_WPL" sheetId="1" r:id="rId2"/>
    <sheet name="Price_CSL" sheetId="4" r:id="rId3"/>
    <sheet name="Price data " sheetId="5" r:id="rId4"/>
    <sheet name="Div data" sheetId="8" r:id="rId5"/>
    <sheet name="Q1" sheetId="6" r:id="rId6"/>
    <sheet name="Q2" sheetId="7" r:id="rId7"/>
    <sheet name="Q3" sheetId="11" r:id="rId8"/>
    <sheet name="Q4" sheetId="12" r:id="rId9"/>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calcChain.xml><?xml version="1.0" encoding="utf-8"?>
<calcChain xmlns="http://schemas.openxmlformats.org/spreadsheetml/2006/main">
  <c r="G40" i="12" l="1"/>
  <c r="G41" i="12"/>
  <c r="G39" i="12"/>
  <c r="F40" i="12"/>
  <c r="F41" i="12"/>
  <c r="F39" i="12"/>
  <c r="K29" i="12"/>
  <c r="K28" i="12" a="1"/>
  <c r="K28" i="12" s="1"/>
  <c r="K27" i="12" a="1"/>
  <c r="K27" i="12" s="1"/>
  <c r="F37" i="12"/>
  <c r="L32" i="12"/>
  <c r="L31" i="12"/>
  <c r="L30" i="12"/>
  <c r="I31" i="12"/>
  <c r="I32" i="12"/>
  <c r="I30" i="12"/>
  <c r="L29" i="12"/>
  <c r="L28" i="12"/>
  <c r="I29" i="12"/>
  <c r="I28" i="12"/>
  <c r="I27" i="12"/>
  <c r="L27" i="12"/>
  <c r="G29" i="12" l="1"/>
  <c r="G28" i="12"/>
  <c r="G27" i="12"/>
  <c r="K4" i="12"/>
  <c r="K5" i="12"/>
  <c r="K3" i="12"/>
  <c r="I4" i="12"/>
  <c r="I5" i="12"/>
  <c r="I3" i="12"/>
  <c r="F4" i="12"/>
  <c r="F5" i="12"/>
  <c r="F3" i="12"/>
  <c r="D21" i="11"/>
  <c r="D23" i="11"/>
  <c r="D22" i="11"/>
  <c r="C17" i="11"/>
  <c r="C16" i="11"/>
  <c r="C15" i="11"/>
  <c r="D15" i="11" s="1"/>
  <c r="E15" i="11" s="1"/>
  <c r="D16" i="11"/>
  <c r="E16" i="11" s="1"/>
  <c r="D17" i="11"/>
  <c r="E17" i="11" s="1"/>
  <c r="M4" i="12" l="1"/>
  <c r="M5" i="12"/>
  <c r="M3" i="12"/>
  <c r="Q2" i="11"/>
  <c r="B2" i="11" l="1"/>
  <c r="B3" i="11"/>
  <c r="B4" i="11"/>
  <c r="D2" i="11"/>
  <c r="D3" i="11"/>
  <c r="D4" i="11"/>
  <c r="G19" i="6" l="1"/>
  <c r="H19" i="6"/>
  <c r="I19" i="6"/>
  <c r="G5" i="6"/>
  <c r="H5" i="6"/>
  <c r="I5" i="6"/>
  <c r="G6" i="6"/>
  <c r="H6" i="6"/>
  <c r="I6" i="6"/>
  <c r="G7" i="6"/>
  <c r="H7" i="6"/>
  <c r="I7" i="6"/>
  <c r="G8" i="6"/>
  <c r="H8" i="6"/>
  <c r="I8" i="6"/>
  <c r="G9" i="6"/>
  <c r="H9" i="6"/>
  <c r="I9" i="6"/>
  <c r="G10" i="6"/>
  <c r="H10" i="6"/>
  <c r="I10" i="6"/>
  <c r="G11" i="6"/>
  <c r="H11" i="6"/>
  <c r="I11" i="6"/>
  <c r="G12" i="6"/>
  <c r="H12" i="6"/>
  <c r="I12" i="6"/>
  <c r="G13" i="6"/>
  <c r="H13" i="6"/>
  <c r="I13" i="6"/>
  <c r="G14" i="6"/>
  <c r="H14" i="6"/>
  <c r="I14" i="6"/>
  <c r="G15" i="6"/>
  <c r="H15" i="6"/>
  <c r="I15" i="6"/>
  <c r="G16" i="6"/>
  <c r="H16" i="6"/>
  <c r="I16" i="6"/>
  <c r="G17" i="6"/>
  <c r="H17" i="6"/>
  <c r="I17" i="6"/>
  <c r="G18" i="6"/>
  <c r="H18" i="6"/>
  <c r="I18" i="6"/>
  <c r="H4" i="6"/>
  <c r="I4" i="6"/>
  <c r="G4" i="6"/>
  <c r="L206" i="6"/>
  <c r="M206" i="6"/>
  <c r="N206" i="6"/>
  <c r="D205" i="7" s="1"/>
  <c r="O206" i="6"/>
  <c r="E205" i="7" s="1"/>
  <c r="P206" i="6"/>
  <c r="L5" i="6"/>
  <c r="L6" i="6"/>
  <c r="L7" i="6"/>
  <c r="L8" i="6"/>
  <c r="L9" i="6"/>
  <c r="L10" i="6"/>
  <c r="L11" i="6"/>
  <c r="L12" i="6"/>
  <c r="L13" i="6"/>
  <c r="L14" i="6"/>
  <c r="L15" i="6"/>
  <c r="L16" i="6"/>
  <c r="L17" i="6"/>
  <c r="L18" i="6"/>
  <c r="L19" i="6"/>
  <c r="L20" i="6"/>
  <c r="L21" i="6"/>
  <c r="L22" i="6"/>
  <c r="L23" i="6"/>
  <c r="L24" i="6"/>
  <c r="L25" i="6"/>
  <c r="L26" i="6"/>
  <c r="L27" i="6"/>
  <c r="L28" i="6"/>
  <c r="L29" i="6"/>
  <c r="L30" i="6"/>
  <c r="L31" i="6"/>
  <c r="L32" i="6"/>
  <c r="L33" i="6"/>
  <c r="L34" i="6"/>
  <c r="L35" i="6"/>
  <c r="L36" i="6"/>
  <c r="L37" i="6"/>
  <c r="L38" i="6"/>
  <c r="L39" i="6"/>
  <c r="L40" i="6"/>
  <c r="L41" i="6"/>
  <c r="L42" i="6"/>
  <c r="L43" i="6"/>
  <c r="L44" i="6"/>
  <c r="L45" i="6"/>
  <c r="L46" i="6"/>
  <c r="L47" i="6"/>
  <c r="L48" i="6"/>
  <c r="L49" i="6"/>
  <c r="L50" i="6"/>
  <c r="L51" i="6"/>
  <c r="L52" i="6"/>
  <c r="L53" i="6"/>
  <c r="L54" i="6"/>
  <c r="L55" i="6"/>
  <c r="L56" i="6"/>
  <c r="L57" i="6"/>
  <c r="L58" i="6"/>
  <c r="L59" i="6"/>
  <c r="L60" i="6"/>
  <c r="L61" i="6"/>
  <c r="L62" i="6"/>
  <c r="L63" i="6"/>
  <c r="L64" i="6"/>
  <c r="L65" i="6"/>
  <c r="L66" i="6"/>
  <c r="L67" i="6"/>
  <c r="L68" i="6"/>
  <c r="L69" i="6"/>
  <c r="L70" i="6"/>
  <c r="L71" i="6"/>
  <c r="L72" i="6"/>
  <c r="L73" i="6"/>
  <c r="L74" i="6"/>
  <c r="L75" i="6"/>
  <c r="L76" i="6"/>
  <c r="L77" i="6"/>
  <c r="L78" i="6"/>
  <c r="L79" i="6"/>
  <c r="L80" i="6"/>
  <c r="L81" i="6"/>
  <c r="L82" i="6"/>
  <c r="L83" i="6"/>
  <c r="L84" i="6"/>
  <c r="L85" i="6"/>
  <c r="L86" i="6"/>
  <c r="L87" i="6"/>
  <c r="L88" i="6"/>
  <c r="L89" i="6"/>
  <c r="L90" i="6"/>
  <c r="L91" i="6"/>
  <c r="L92" i="6"/>
  <c r="L93" i="6"/>
  <c r="L94" i="6"/>
  <c r="L95" i="6"/>
  <c r="L96" i="6"/>
  <c r="L97" i="6"/>
  <c r="L98" i="6"/>
  <c r="L99" i="6"/>
  <c r="L100" i="6"/>
  <c r="L101" i="6"/>
  <c r="L102" i="6"/>
  <c r="L103" i="6"/>
  <c r="L104" i="6"/>
  <c r="L105" i="6"/>
  <c r="L106" i="6"/>
  <c r="B105" i="7" s="1"/>
  <c r="L107" i="6"/>
  <c r="L108" i="6"/>
  <c r="L109" i="6"/>
  <c r="L110" i="6"/>
  <c r="L111" i="6"/>
  <c r="L112" i="6"/>
  <c r="L113" i="6"/>
  <c r="B112" i="7" s="1"/>
  <c r="L114" i="6"/>
  <c r="L115" i="6"/>
  <c r="L116" i="6"/>
  <c r="L117" i="6"/>
  <c r="L118" i="6"/>
  <c r="L119" i="6"/>
  <c r="L120" i="6"/>
  <c r="L121" i="6"/>
  <c r="L122" i="6"/>
  <c r="L123" i="6"/>
  <c r="L124" i="6"/>
  <c r="L125" i="6"/>
  <c r="L126" i="6"/>
  <c r="L127" i="6"/>
  <c r="L128" i="6"/>
  <c r="L129" i="6"/>
  <c r="L130" i="6"/>
  <c r="L131" i="6"/>
  <c r="L132" i="6"/>
  <c r="L133" i="6"/>
  <c r="L134" i="6"/>
  <c r="L135" i="6"/>
  <c r="L136" i="6"/>
  <c r="L137" i="6"/>
  <c r="L138" i="6"/>
  <c r="L139" i="6"/>
  <c r="L140" i="6"/>
  <c r="L141" i="6"/>
  <c r="L142" i="6"/>
  <c r="L143" i="6"/>
  <c r="L144" i="6"/>
  <c r="L145" i="6"/>
  <c r="L146" i="6"/>
  <c r="L147" i="6"/>
  <c r="L148" i="6"/>
  <c r="L149" i="6"/>
  <c r="L150" i="6"/>
  <c r="L151" i="6"/>
  <c r="L152" i="6"/>
  <c r="L153" i="6"/>
  <c r="L154" i="6"/>
  <c r="L155" i="6"/>
  <c r="L156" i="6"/>
  <c r="L157" i="6"/>
  <c r="L158" i="6"/>
  <c r="L159" i="6"/>
  <c r="L160" i="6"/>
  <c r="L161" i="6"/>
  <c r="L162" i="6"/>
  <c r="L163" i="6"/>
  <c r="L164" i="6"/>
  <c r="L165" i="6"/>
  <c r="L166" i="6"/>
  <c r="L167" i="6"/>
  <c r="L168" i="6"/>
  <c r="L169" i="6"/>
  <c r="L170" i="6"/>
  <c r="L171" i="6"/>
  <c r="L172" i="6"/>
  <c r="L173" i="6"/>
  <c r="L174" i="6"/>
  <c r="L175" i="6"/>
  <c r="L176" i="6"/>
  <c r="L177" i="6"/>
  <c r="L178" i="6"/>
  <c r="L179" i="6"/>
  <c r="L180" i="6"/>
  <c r="L181" i="6"/>
  <c r="L182" i="6"/>
  <c r="L183" i="6"/>
  <c r="L184" i="6"/>
  <c r="L185" i="6"/>
  <c r="L186" i="6"/>
  <c r="L187" i="6"/>
  <c r="L188" i="6"/>
  <c r="L189" i="6"/>
  <c r="L190" i="6"/>
  <c r="L191" i="6"/>
  <c r="L192" i="6"/>
  <c r="L193" i="6"/>
  <c r="L194" i="6"/>
  <c r="L195" i="6"/>
  <c r="L196" i="6"/>
  <c r="L197" i="6"/>
  <c r="L198" i="6"/>
  <c r="L199" i="6"/>
  <c r="L200" i="6"/>
  <c r="L201" i="6"/>
  <c r="L202" i="6"/>
  <c r="L203" i="6"/>
  <c r="L204" i="6"/>
  <c r="L205" i="6"/>
  <c r="L4" i="6"/>
  <c r="O5" i="6"/>
  <c r="O6" i="6"/>
  <c r="O7" i="6"/>
  <c r="O8" i="6"/>
  <c r="O9" i="6"/>
  <c r="O10" i="6"/>
  <c r="O11" i="6"/>
  <c r="O12" i="6"/>
  <c r="O13" i="6"/>
  <c r="O14" i="6"/>
  <c r="O15" i="6"/>
  <c r="O16" i="6"/>
  <c r="O17" i="6"/>
  <c r="O18" i="6"/>
  <c r="O19" i="6"/>
  <c r="O20" i="6"/>
  <c r="O21" i="6"/>
  <c r="O22" i="6"/>
  <c r="O23" i="6"/>
  <c r="O24" i="6"/>
  <c r="O25" i="6"/>
  <c r="O26" i="6"/>
  <c r="O27" i="6"/>
  <c r="O28" i="6"/>
  <c r="O29" i="6"/>
  <c r="O30" i="6"/>
  <c r="O31" i="6"/>
  <c r="O32" i="6"/>
  <c r="O33" i="6"/>
  <c r="O34" i="6"/>
  <c r="O35" i="6"/>
  <c r="O36" i="6"/>
  <c r="O37" i="6"/>
  <c r="O38" i="6"/>
  <c r="O39" i="6"/>
  <c r="O40" i="6"/>
  <c r="O41" i="6"/>
  <c r="E40" i="7" s="1"/>
  <c r="O42" i="6"/>
  <c r="O43" i="6"/>
  <c r="O44" i="6"/>
  <c r="O45" i="6"/>
  <c r="O46" i="6"/>
  <c r="O47" i="6"/>
  <c r="O48" i="6"/>
  <c r="O49" i="6"/>
  <c r="O50" i="6"/>
  <c r="O51" i="6"/>
  <c r="O52" i="6"/>
  <c r="O53" i="6"/>
  <c r="O54" i="6"/>
  <c r="O55" i="6"/>
  <c r="O56" i="6"/>
  <c r="O57" i="6"/>
  <c r="O58" i="6"/>
  <c r="O59" i="6"/>
  <c r="O60" i="6"/>
  <c r="O61" i="6"/>
  <c r="O62" i="6"/>
  <c r="O63" i="6"/>
  <c r="O64" i="6"/>
  <c r="O65" i="6"/>
  <c r="O66" i="6"/>
  <c r="O67" i="6"/>
  <c r="O68" i="6"/>
  <c r="O69" i="6"/>
  <c r="O70" i="6"/>
  <c r="O71" i="6"/>
  <c r="O72" i="6"/>
  <c r="O73" i="6"/>
  <c r="O74" i="6"/>
  <c r="E73" i="7" s="1"/>
  <c r="O75" i="6"/>
  <c r="O76" i="6"/>
  <c r="O77" i="6"/>
  <c r="O78" i="6"/>
  <c r="O79" i="6"/>
  <c r="O80" i="6"/>
  <c r="O81" i="6"/>
  <c r="O82" i="6"/>
  <c r="O83" i="6"/>
  <c r="O84" i="6"/>
  <c r="O85" i="6"/>
  <c r="O86" i="6"/>
  <c r="O87" i="6"/>
  <c r="O88" i="6"/>
  <c r="O89" i="6"/>
  <c r="O90" i="6"/>
  <c r="O91" i="6"/>
  <c r="O92" i="6"/>
  <c r="O93" i="6"/>
  <c r="O94" i="6"/>
  <c r="O95" i="6"/>
  <c r="O96" i="6"/>
  <c r="O97" i="6"/>
  <c r="O98" i="6"/>
  <c r="O99" i="6"/>
  <c r="O100" i="6"/>
  <c r="O101" i="6"/>
  <c r="O102" i="6"/>
  <c r="O103" i="6"/>
  <c r="O104" i="6"/>
  <c r="O105" i="6"/>
  <c r="O106" i="6"/>
  <c r="O107" i="6"/>
  <c r="O108" i="6"/>
  <c r="O109" i="6"/>
  <c r="O110" i="6"/>
  <c r="O111" i="6"/>
  <c r="O112" i="6"/>
  <c r="O113" i="6"/>
  <c r="O114" i="6"/>
  <c r="O115" i="6"/>
  <c r="O116" i="6"/>
  <c r="O117" i="6"/>
  <c r="O118" i="6"/>
  <c r="O119" i="6"/>
  <c r="O120" i="6"/>
  <c r="O121" i="6"/>
  <c r="O122" i="6"/>
  <c r="O123" i="6"/>
  <c r="O124" i="6"/>
  <c r="O125" i="6"/>
  <c r="O126" i="6"/>
  <c r="O127" i="6"/>
  <c r="O128" i="6"/>
  <c r="O129" i="6"/>
  <c r="O130" i="6"/>
  <c r="O131" i="6"/>
  <c r="O132" i="6"/>
  <c r="O133" i="6"/>
  <c r="O134" i="6"/>
  <c r="O135" i="6"/>
  <c r="O136" i="6"/>
  <c r="O137" i="6"/>
  <c r="O138" i="6"/>
  <c r="O139" i="6"/>
  <c r="O140" i="6"/>
  <c r="O141" i="6"/>
  <c r="O142" i="6"/>
  <c r="O143" i="6"/>
  <c r="O144" i="6"/>
  <c r="O145" i="6"/>
  <c r="O146" i="6"/>
  <c r="O147" i="6"/>
  <c r="O148" i="6"/>
  <c r="O149" i="6"/>
  <c r="O150" i="6"/>
  <c r="O151" i="6"/>
  <c r="O152" i="6"/>
  <c r="O153" i="6"/>
  <c r="O154" i="6"/>
  <c r="O155" i="6"/>
  <c r="O156" i="6"/>
  <c r="O157" i="6"/>
  <c r="O158" i="6"/>
  <c r="O159" i="6"/>
  <c r="O160" i="6"/>
  <c r="O161" i="6"/>
  <c r="O162" i="6"/>
  <c r="O163" i="6"/>
  <c r="O164" i="6"/>
  <c r="O165" i="6"/>
  <c r="O166" i="6"/>
  <c r="O167" i="6"/>
  <c r="O168" i="6"/>
  <c r="O169" i="6"/>
  <c r="O170" i="6"/>
  <c r="O171" i="6"/>
  <c r="O172" i="6"/>
  <c r="O173" i="6"/>
  <c r="O174" i="6"/>
  <c r="O175" i="6"/>
  <c r="O176" i="6"/>
  <c r="O177" i="6"/>
  <c r="O178" i="6"/>
  <c r="O179" i="6"/>
  <c r="O180" i="6"/>
  <c r="O181" i="6"/>
  <c r="O182" i="6"/>
  <c r="O183" i="6"/>
  <c r="O184" i="6"/>
  <c r="O185" i="6"/>
  <c r="O186" i="6"/>
  <c r="O187" i="6"/>
  <c r="O188" i="6"/>
  <c r="O189" i="6"/>
  <c r="O190" i="6"/>
  <c r="O191" i="6"/>
  <c r="O192" i="6"/>
  <c r="O193" i="6"/>
  <c r="O194" i="6"/>
  <c r="O195" i="6"/>
  <c r="O196" i="6"/>
  <c r="O197" i="6"/>
  <c r="O198" i="6"/>
  <c r="O199" i="6"/>
  <c r="O200" i="6"/>
  <c r="O201" i="6"/>
  <c r="O202" i="6"/>
  <c r="O203" i="6"/>
  <c r="O204" i="6"/>
  <c r="O205" i="6"/>
  <c r="O4" i="6"/>
  <c r="N5" i="6"/>
  <c r="N6" i="6"/>
  <c r="N7" i="6"/>
  <c r="N8" i="6"/>
  <c r="N9" i="6"/>
  <c r="N10" i="6"/>
  <c r="N11" i="6"/>
  <c r="N12" i="6"/>
  <c r="N13" i="6"/>
  <c r="N14" i="6"/>
  <c r="N15" i="6"/>
  <c r="N16" i="6"/>
  <c r="N17" i="6"/>
  <c r="N18" i="6"/>
  <c r="N19" i="6"/>
  <c r="N20" i="6"/>
  <c r="N21" i="6"/>
  <c r="N22" i="6"/>
  <c r="N23" i="6"/>
  <c r="N24" i="6"/>
  <c r="N25" i="6"/>
  <c r="N26" i="6"/>
  <c r="N27" i="6"/>
  <c r="N28" i="6"/>
  <c r="N29" i="6"/>
  <c r="N30" i="6"/>
  <c r="N31" i="6"/>
  <c r="N32" i="6"/>
  <c r="N33" i="6"/>
  <c r="N34" i="6"/>
  <c r="N35" i="6"/>
  <c r="N36" i="6"/>
  <c r="N37" i="6"/>
  <c r="N38" i="6"/>
  <c r="N39" i="6"/>
  <c r="N40" i="6"/>
  <c r="N41" i="6"/>
  <c r="N42" i="6"/>
  <c r="D41" i="7" s="1"/>
  <c r="N43" i="6"/>
  <c r="N44" i="6"/>
  <c r="N45" i="6"/>
  <c r="N46" i="6"/>
  <c r="N47" i="6"/>
  <c r="N48" i="6"/>
  <c r="N49" i="6"/>
  <c r="N50" i="6"/>
  <c r="N51" i="6"/>
  <c r="N52" i="6"/>
  <c r="N53" i="6"/>
  <c r="N54" i="6"/>
  <c r="N55" i="6"/>
  <c r="N56" i="6"/>
  <c r="N57" i="6"/>
  <c r="N58" i="6"/>
  <c r="N59" i="6"/>
  <c r="N60" i="6"/>
  <c r="N61" i="6"/>
  <c r="N62" i="6"/>
  <c r="N63" i="6"/>
  <c r="N64" i="6"/>
  <c r="N65" i="6"/>
  <c r="N66" i="6"/>
  <c r="N67" i="6"/>
  <c r="N68" i="6"/>
  <c r="N69" i="6"/>
  <c r="N70" i="6"/>
  <c r="N71" i="6"/>
  <c r="N72" i="6"/>
  <c r="N73" i="6"/>
  <c r="N74" i="6"/>
  <c r="N75" i="6"/>
  <c r="D74" i="7" s="1"/>
  <c r="N76" i="6"/>
  <c r="N77" i="6"/>
  <c r="N78" i="6"/>
  <c r="N79" i="6"/>
  <c r="N80" i="6"/>
  <c r="N81" i="6"/>
  <c r="N82" i="6"/>
  <c r="N83" i="6"/>
  <c r="N84" i="6"/>
  <c r="N85" i="6"/>
  <c r="N86" i="6"/>
  <c r="N87" i="6"/>
  <c r="N88" i="6"/>
  <c r="N89" i="6"/>
  <c r="N90" i="6"/>
  <c r="N91" i="6"/>
  <c r="N92" i="6"/>
  <c r="N93" i="6"/>
  <c r="N94" i="6"/>
  <c r="N95" i="6"/>
  <c r="N96" i="6"/>
  <c r="N97" i="6"/>
  <c r="N98" i="6"/>
  <c r="N99" i="6"/>
  <c r="N100" i="6"/>
  <c r="N101" i="6"/>
  <c r="N102" i="6"/>
  <c r="N103" i="6"/>
  <c r="N104" i="6"/>
  <c r="N105" i="6"/>
  <c r="N106" i="6"/>
  <c r="N107" i="6"/>
  <c r="N108" i="6"/>
  <c r="N109" i="6"/>
  <c r="N110" i="6"/>
  <c r="N111" i="6"/>
  <c r="N112" i="6"/>
  <c r="N113" i="6"/>
  <c r="N114" i="6"/>
  <c r="N115" i="6"/>
  <c r="N116" i="6"/>
  <c r="N117" i="6"/>
  <c r="N118" i="6"/>
  <c r="N119" i="6"/>
  <c r="N120" i="6"/>
  <c r="N121" i="6"/>
  <c r="N122" i="6"/>
  <c r="N123" i="6"/>
  <c r="N124" i="6"/>
  <c r="N125" i="6"/>
  <c r="N126" i="6"/>
  <c r="N127" i="6"/>
  <c r="N128" i="6"/>
  <c r="N129" i="6"/>
  <c r="N130" i="6"/>
  <c r="N131" i="6"/>
  <c r="N132" i="6"/>
  <c r="N133" i="6"/>
  <c r="N134" i="6"/>
  <c r="N135" i="6"/>
  <c r="N136" i="6"/>
  <c r="N137" i="6"/>
  <c r="N138" i="6"/>
  <c r="N139" i="6"/>
  <c r="N140" i="6"/>
  <c r="N141" i="6"/>
  <c r="N142" i="6"/>
  <c r="N143" i="6"/>
  <c r="N144" i="6"/>
  <c r="N145" i="6"/>
  <c r="N146" i="6"/>
  <c r="N147" i="6"/>
  <c r="N148" i="6"/>
  <c r="N149" i="6"/>
  <c r="N150" i="6"/>
  <c r="N151" i="6"/>
  <c r="N152" i="6"/>
  <c r="D151" i="7" s="1"/>
  <c r="N153" i="6"/>
  <c r="N154" i="6"/>
  <c r="N155" i="6"/>
  <c r="N156" i="6"/>
  <c r="N157" i="6"/>
  <c r="N158" i="6"/>
  <c r="N159" i="6"/>
  <c r="N160" i="6"/>
  <c r="N161" i="6"/>
  <c r="N162" i="6"/>
  <c r="N163" i="6"/>
  <c r="N164" i="6"/>
  <c r="N165" i="6"/>
  <c r="N166" i="6"/>
  <c r="N167" i="6"/>
  <c r="N168" i="6"/>
  <c r="N169" i="6"/>
  <c r="N170" i="6"/>
  <c r="N171" i="6"/>
  <c r="N172" i="6"/>
  <c r="N173" i="6"/>
  <c r="N174" i="6"/>
  <c r="N175" i="6"/>
  <c r="N176" i="6"/>
  <c r="N177" i="6"/>
  <c r="N178" i="6"/>
  <c r="N179" i="6"/>
  <c r="N180" i="6"/>
  <c r="N181" i="6"/>
  <c r="N182" i="6"/>
  <c r="N183" i="6"/>
  <c r="N184" i="6"/>
  <c r="N185" i="6"/>
  <c r="N186" i="6"/>
  <c r="D185" i="7" s="1"/>
  <c r="N187" i="6"/>
  <c r="N188" i="6"/>
  <c r="N189" i="6"/>
  <c r="N190" i="6"/>
  <c r="N191" i="6"/>
  <c r="N192" i="6"/>
  <c r="N193" i="6"/>
  <c r="N194" i="6"/>
  <c r="N195" i="6"/>
  <c r="N196" i="6"/>
  <c r="N197" i="6"/>
  <c r="N198" i="6"/>
  <c r="N199" i="6"/>
  <c r="N200" i="6"/>
  <c r="N201" i="6"/>
  <c r="N202" i="6"/>
  <c r="N203" i="6"/>
  <c r="N204" i="6"/>
  <c r="N205" i="6"/>
  <c r="N4" i="6"/>
  <c r="M5" i="6"/>
  <c r="M6" i="6"/>
  <c r="M7" i="6"/>
  <c r="M8" i="6"/>
  <c r="M9" i="6"/>
  <c r="M10" i="6"/>
  <c r="M11" i="6"/>
  <c r="M12" i="6"/>
  <c r="M13" i="6"/>
  <c r="M14" i="6"/>
  <c r="M15" i="6"/>
  <c r="M16" i="6"/>
  <c r="M17" i="6"/>
  <c r="M18" i="6"/>
  <c r="M19" i="6"/>
  <c r="M20" i="6"/>
  <c r="M21" i="6"/>
  <c r="M22" i="6"/>
  <c r="M23" i="6"/>
  <c r="M24" i="6"/>
  <c r="M25" i="6"/>
  <c r="M26" i="6"/>
  <c r="M27" i="6"/>
  <c r="M28" i="6"/>
  <c r="M29" i="6"/>
  <c r="M30" i="6"/>
  <c r="M31" i="6"/>
  <c r="M32" i="6"/>
  <c r="M33" i="6"/>
  <c r="M34" i="6"/>
  <c r="M35" i="6"/>
  <c r="M36" i="6"/>
  <c r="M37" i="6"/>
  <c r="M38" i="6"/>
  <c r="M39" i="6"/>
  <c r="M40" i="6"/>
  <c r="M41" i="6"/>
  <c r="M42" i="6"/>
  <c r="M43" i="6"/>
  <c r="M44" i="6"/>
  <c r="M45" i="6"/>
  <c r="M46" i="6"/>
  <c r="M47" i="6"/>
  <c r="M48" i="6"/>
  <c r="M49" i="6"/>
  <c r="M50" i="6"/>
  <c r="M51" i="6"/>
  <c r="M52" i="6"/>
  <c r="M53" i="6"/>
  <c r="M54" i="6"/>
  <c r="M55" i="6"/>
  <c r="M56" i="6"/>
  <c r="M57" i="6"/>
  <c r="M58" i="6"/>
  <c r="M59" i="6"/>
  <c r="M60" i="6"/>
  <c r="M61" i="6"/>
  <c r="M62" i="6"/>
  <c r="M63" i="6"/>
  <c r="M64" i="6"/>
  <c r="M65" i="6"/>
  <c r="M66" i="6"/>
  <c r="M67" i="6"/>
  <c r="M68" i="6"/>
  <c r="M69" i="6"/>
  <c r="M70" i="6"/>
  <c r="M71" i="6"/>
  <c r="M72" i="6"/>
  <c r="M73" i="6"/>
  <c r="M74" i="6"/>
  <c r="M75" i="6"/>
  <c r="M76" i="6"/>
  <c r="M77" i="6"/>
  <c r="M78" i="6"/>
  <c r="M79" i="6"/>
  <c r="M80" i="6"/>
  <c r="M81" i="6"/>
  <c r="M82" i="6"/>
  <c r="M83" i="6"/>
  <c r="M84" i="6"/>
  <c r="M85" i="6"/>
  <c r="M86" i="6"/>
  <c r="M87" i="6"/>
  <c r="M88" i="6"/>
  <c r="M89" i="6"/>
  <c r="M90" i="6"/>
  <c r="M91" i="6"/>
  <c r="M92" i="6"/>
  <c r="M93" i="6"/>
  <c r="M94" i="6"/>
  <c r="M95" i="6"/>
  <c r="M96" i="6"/>
  <c r="M97" i="6"/>
  <c r="M98" i="6"/>
  <c r="M99" i="6"/>
  <c r="M100" i="6"/>
  <c r="M101" i="6"/>
  <c r="M102" i="6"/>
  <c r="M103" i="6"/>
  <c r="M104" i="6"/>
  <c r="M105" i="6"/>
  <c r="M106" i="6"/>
  <c r="M107" i="6"/>
  <c r="M108" i="6"/>
  <c r="M109" i="6"/>
  <c r="M110" i="6"/>
  <c r="M111" i="6"/>
  <c r="M112" i="6"/>
  <c r="M113" i="6"/>
  <c r="M114" i="6"/>
  <c r="M115" i="6"/>
  <c r="C114" i="7" s="1"/>
  <c r="M116" i="6"/>
  <c r="M117" i="6"/>
  <c r="M118" i="6"/>
  <c r="M119" i="6"/>
  <c r="M120" i="6"/>
  <c r="M121" i="6"/>
  <c r="M122" i="6"/>
  <c r="M123" i="6"/>
  <c r="M124" i="6"/>
  <c r="M125" i="6"/>
  <c r="M126" i="6"/>
  <c r="M127" i="6"/>
  <c r="M128" i="6"/>
  <c r="M129" i="6"/>
  <c r="M130" i="6"/>
  <c r="M131" i="6"/>
  <c r="M132" i="6"/>
  <c r="M133" i="6"/>
  <c r="M134" i="6"/>
  <c r="M135" i="6"/>
  <c r="M136" i="6"/>
  <c r="M137" i="6"/>
  <c r="M138" i="6"/>
  <c r="M139" i="6"/>
  <c r="M140" i="6"/>
  <c r="M141" i="6"/>
  <c r="M142" i="6"/>
  <c r="M143" i="6"/>
  <c r="M144" i="6"/>
  <c r="M145" i="6"/>
  <c r="M146" i="6"/>
  <c r="M147" i="6"/>
  <c r="M148" i="6"/>
  <c r="M149" i="6"/>
  <c r="M150" i="6"/>
  <c r="M151" i="6"/>
  <c r="M152" i="6"/>
  <c r="M153" i="6"/>
  <c r="M154" i="6"/>
  <c r="M155" i="6"/>
  <c r="M156" i="6"/>
  <c r="M157" i="6"/>
  <c r="M158" i="6"/>
  <c r="M159" i="6"/>
  <c r="M160" i="6"/>
  <c r="M161" i="6"/>
  <c r="M162" i="6"/>
  <c r="M163" i="6"/>
  <c r="M164" i="6"/>
  <c r="M165" i="6"/>
  <c r="M166" i="6"/>
  <c r="M167" i="6"/>
  <c r="M168" i="6"/>
  <c r="M169" i="6"/>
  <c r="M170" i="6"/>
  <c r="M171" i="6"/>
  <c r="M172" i="6"/>
  <c r="M173" i="6"/>
  <c r="M174" i="6"/>
  <c r="M175" i="6"/>
  <c r="M176" i="6"/>
  <c r="M177" i="6"/>
  <c r="M178" i="6"/>
  <c r="M179" i="6"/>
  <c r="M180" i="6"/>
  <c r="M181" i="6"/>
  <c r="M182" i="6"/>
  <c r="M183" i="6"/>
  <c r="M184" i="6"/>
  <c r="M185" i="6"/>
  <c r="M186" i="6"/>
  <c r="M187" i="6"/>
  <c r="M188" i="6"/>
  <c r="M189" i="6"/>
  <c r="M190" i="6"/>
  <c r="M191" i="6"/>
  <c r="M192" i="6"/>
  <c r="M193" i="6"/>
  <c r="M194" i="6"/>
  <c r="M195" i="6"/>
  <c r="M196" i="6"/>
  <c r="M197" i="6"/>
  <c r="M198" i="6"/>
  <c r="M199" i="6"/>
  <c r="M200" i="6"/>
  <c r="M201" i="6"/>
  <c r="M202" i="6"/>
  <c r="M203" i="6"/>
  <c r="M204" i="6"/>
  <c r="M205" i="6"/>
  <c r="M4" i="6"/>
  <c r="P4" i="6"/>
  <c r="P5" i="6"/>
  <c r="P6" i="6"/>
  <c r="P7" i="6"/>
  <c r="P8" i="6"/>
  <c r="B7" i="7" s="1"/>
  <c r="P9" i="6"/>
  <c r="B8" i="7" s="1"/>
  <c r="P10" i="6"/>
  <c r="P11" i="6"/>
  <c r="P12" i="6"/>
  <c r="P13" i="6"/>
  <c r="D12" i="7" s="1"/>
  <c r="P14" i="6"/>
  <c r="E13" i="7" s="1"/>
  <c r="P15" i="6"/>
  <c r="D14" i="7" s="1"/>
  <c r="P16" i="6"/>
  <c r="P17" i="6"/>
  <c r="B16" i="7" s="1"/>
  <c r="P18" i="6"/>
  <c r="B17" i="7" s="1"/>
  <c r="P19" i="6"/>
  <c r="P20" i="6"/>
  <c r="C19" i="7" s="1"/>
  <c r="P21" i="6"/>
  <c r="D20" i="7" s="1"/>
  <c r="P22" i="6"/>
  <c r="P23" i="6"/>
  <c r="P24" i="6"/>
  <c r="D23" i="7" s="1"/>
  <c r="P25" i="6"/>
  <c r="B24" i="7" s="1"/>
  <c r="P26" i="6"/>
  <c r="P27" i="6"/>
  <c r="P28" i="6"/>
  <c r="P29" i="6"/>
  <c r="D28" i="7" s="1"/>
  <c r="P30" i="6"/>
  <c r="E29" i="7" s="1"/>
  <c r="P31" i="6"/>
  <c r="D30" i="7" s="1"/>
  <c r="P32" i="6"/>
  <c r="P33" i="6"/>
  <c r="B32" i="7" s="1"/>
  <c r="P34" i="6"/>
  <c r="B33" i="7" s="1"/>
  <c r="P35" i="6"/>
  <c r="P36" i="6"/>
  <c r="C35" i="7" s="1"/>
  <c r="P37" i="6"/>
  <c r="D36" i="7" s="1"/>
  <c r="P38" i="6"/>
  <c r="P39" i="6"/>
  <c r="P40" i="6"/>
  <c r="B39" i="7" s="1"/>
  <c r="P41" i="6"/>
  <c r="B40" i="7" s="1"/>
  <c r="P42" i="6"/>
  <c r="P43" i="6"/>
  <c r="P44" i="6"/>
  <c r="P45" i="6"/>
  <c r="D44" i="7" s="1"/>
  <c r="P46" i="6"/>
  <c r="E45" i="7" s="1"/>
  <c r="P47" i="6"/>
  <c r="D46" i="7" s="1"/>
  <c r="P48" i="6"/>
  <c r="P49" i="6"/>
  <c r="B48" i="7" s="1"/>
  <c r="P50" i="6"/>
  <c r="B49" i="7" s="1"/>
  <c r="P51" i="6"/>
  <c r="P52" i="6"/>
  <c r="C51" i="7" s="1"/>
  <c r="P53" i="6"/>
  <c r="D52" i="7" s="1"/>
  <c r="P54" i="6"/>
  <c r="P55" i="6"/>
  <c r="P56" i="6"/>
  <c r="B55" i="7" s="1"/>
  <c r="P57" i="6"/>
  <c r="B56" i="7" s="1"/>
  <c r="P58" i="6"/>
  <c r="P59" i="6"/>
  <c r="P60" i="6"/>
  <c r="P61" i="6"/>
  <c r="D60" i="7" s="1"/>
  <c r="P62" i="6"/>
  <c r="E61" i="7" s="1"/>
  <c r="P63" i="6"/>
  <c r="D62" i="7" s="1"/>
  <c r="P64" i="6"/>
  <c r="P65" i="6"/>
  <c r="B64" i="7" s="1"/>
  <c r="P66" i="6"/>
  <c r="B65" i="7" s="1"/>
  <c r="P67" i="6"/>
  <c r="P68" i="6"/>
  <c r="C67" i="7" s="1"/>
  <c r="P69" i="6"/>
  <c r="D68" i="7" s="1"/>
  <c r="P70" i="6"/>
  <c r="P71" i="6"/>
  <c r="P72" i="6"/>
  <c r="B71" i="7" s="1"/>
  <c r="P73" i="6"/>
  <c r="B72" i="7" s="1"/>
  <c r="P74" i="6"/>
  <c r="P75" i="6"/>
  <c r="P76" i="6"/>
  <c r="P77" i="6"/>
  <c r="D76" i="7" s="1"/>
  <c r="P78" i="6"/>
  <c r="E77" i="7" s="1"/>
  <c r="P79" i="6"/>
  <c r="D78" i="7" s="1"/>
  <c r="P80" i="6"/>
  <c r="P81" i="6"/>
  <c r="P82" i="6"/>
  <c r="B81" i="7" s="1"/>
  <c r="P83" i="6"/>
  <c r="P84" i="6"/>
  <c r="C83" i="7" s="1"/>
  <c r="P85" i="6"/>
  <c r="D84" i="7" s="1"/>
  <c r="P86" i="6"/>
  <c r="P87" i="6"/>
  <c r="P88" i="6"/>
  <c r="B87" i="7" s="1"/>
  <c r="P89" i="6"/>
  <c r="B88" i="7" s="1"/>
  <c r="P90" i="6"/>
  <c r="P91" i="6"/>
  <c r="P92" i="6"/>
  <c r="P93" i="6"/>
  <c r="D92" i="7" s="1"/>
  <c r="P94" i="6"/>
  <c r="E93" i="7" s="1"/>
  <c r="P95" i="6"/>
  <c r="D94" i="7" s="1"/>
  <c r="P96" i="6"/>
  <c r="P97" i="6"/>
  <c r="B96" i="7" s="1"/>
  <c r="P98" i="6"/>
  <c r="B97" i="7" s="1"/>
  <c r="P99" i="6"/>
  <c r="P100" i="6"/>
  <c r="C99" i="7" s="1"/>
  <c r="P101" i="6"/>
  <c r="D100" i="7" s="1"/>
  <c r="P102" i="6"/>
  <c r="P103" i="6"/>
  <c r="P104" i="6"/>
  <c r="B103" i="7" s="1"/>
  <c r="P105" i="6"/>
  <c r="B104" i="7" s="1"/>
  <c r="P106" i="6"/>
  <c r="P107" i="6"/>
  <c r="P108" i="6"/>
  <c r="P109" i="6"/>
  <c r="D108" i="7" s="1"/>
  <c r="P110" i="6"/>
  <c r="E109" i="7" s="1"/>
  <c r="P111" i="6"/>
  <c r="D110" i="7" s="1"/>
  <c r="P112" i="6"/>
  <c r="P113" i="6"/>
  <c r="P114" i="6"/>
  <c r="P115" i="6"/>
  <c r="P116" i="6"/>
  <c r="C115" i="7" s="1"/>
  <c r="P117" i="6"/>
  <c r="D116" i="7" s="1"/>
  <c r="P118" i="6"/>
  <c r="P119" i="6"/>
  <c r="P120" i="6"/>
  <c r="B119" i="7" s="1"/>
  <c r="P121" i="6"/>
  <c r="B120" i="7" s="1"/>
  <c r="P122" i="6"/>
  <c r="P123" i="6"/>
  <c r="P124" i="6"/>
  <c r="P125" i="6"/>
  <c r="D124" i="7" s="1"/>
  <c r="P126" i="6"/>
  <c r="E125" i="7" s="1"/>
  <c r="P127" i="6"/>
  <c r="D126" i="7" s="1"/>
  <c r="P128" i="6"/>
  <c r="P129" i="6"/>
  <c r="P130" i="6"/>
  <c r="P131" i="6"/>
  <c r="P132" i="6"/>
  <c r="C131" i="7" s="1"/>
  <c r="P133" i="6"/>
  <c r="D132" i="7" s="1"/>
  <c r="P134" i="6"/>
  <c r="P135" i="6"/>
  <c r="P136" i="6"/>
  <c r="B135" i="7" s="1"/>
  <c r="P137" i="6"/>
  <c r="B136" i="7" s="1"/>
  <c r="P138" i="6"/>
  <c r="P139" i="6"/>
  <c r="P140" i="6"/>
  <c r="P141" i="6"/>
  <c r="D140" i="7" s="1"/>
  <c r="P142" i="6"/>
  <c r="E141" i="7" s="1"/>
  <c r="P143" i="6"/>
  <c r="D142" i="7" s="1"/>
  <c r="P144" i="6"/>
  <c r="P145" i="6"/>
  <c r="B144" i="7" s="1"/>
  <c r="P146" i="6"/>
  <c r="P147" i="6"/>
  <c r="P148" i="6"/>
  <c r="C147" i="7" s="1"/>
  <c r="P149" i="6"/>
  <c r="D148" i="7" s="1"/>
  <c r="P150" i="6"/>
  <c r="C149" i="7" s="1"/>
  <c r="P151" i="6"/>
  <c r="P152" i="6"/>
  <c r="B151" i="7" s="1"/>
  <c r="P153" i="6"/>
  <c r="B152" i="7" s="1"/>
  <c r="P154" i="6"/>
  <c r="P155" i="6"/>
  <c r="P156" i="6"/>
  <c r="P157" i="6"/>
  <c r="D156" i="7" s="1"/>
  <c r="P158" i="6"/>
  <c r="E157" i="7" s="1"/>
  <c r="P159" i="6"/>
  <c r="D158" i="7" s="1"/>
  <c r="P160" i="6"/>
  <c r="P161" i="6"/>
  <c r="P162" i="6"/>
  <c r="P163" i="6"/>
  <c r="P164" i="6"/>
  <c r="C163" i="7" s="1"/>
  <c r="P165" i="6"/>
  <c r="D164" i="7" s="1"/>
  <c r="P166" i="6"/>
  <c r="P167" i="6"/>
  <c r="P168" i="6"/>
  <c r="B167" i="7" s="1"/>
  <c r="P169" i="6"/>
  <c r="B168" i="7" s="1"/>
  <c r="P170" i="6"/>
  <c r="P171" i="6"/>
  <c r="P172" i="6"/>
  <c r="P173" i="6"/>
  <c r="D172" i="7" s="1"/>
  <c r="P174" i="6"/>
  <c r="E173" i="7" s="1"/>
  <c r="P175" i="6"/>
  <c r="D174" i="7" s="1"/>
  <c r="P176" i="6"/>
  <c r="P177" i="6"/>
  <c r="B176" i="7" s="1"/>
  <c r="P178" i="6"/>
  <c r="P179" i="6"/>
  <c r="P180" i="6"/>
  <c r="C179" i="7" s="1"/>
  <c r="P181" i="6"/>
  <c r="D180" i="7" s="1"/>
  <c r="P182" i="6"/>
  <c r="P183" i="6"/>
  <c r="P184" i="6"/>
  <c r="B183" i="7" s="1"/>
  <c r="P185" i="6"/>
  <c r="B184" i="7" s="1"/>
  <c r="P186" i="6"/>
  <c r="P187" i="6"/>
  <c r="P188" i="6"/>
  <c r="P189" i="6"/>
  <c r="D188" i="7" s="1"/>
  <c r="P190" i="6"/>
  <c r="E189" i="7" s="1"/>
  <c r="P191" i="6"/>
  <c r="D190" i="7" s="1"/>
  <c r="P192" i="6"/>
  <c r="P193" i="6"/>
  <c r="P194" i="6"/>
  <c r="P195" i="6"/>
  <c r="P196" i="6"/>
  <c r="C195" i="7" s="1"/>
  <c r="P197" i="6"/>
  <c r="D196" i="7" s="1"/>
  <c r="P198" i="6"/>
  <c r="P199" i="6"/>
  <c r="P200" i="6"/>
  <c r="B199" i="7" s="1"/>
  <c r="P201" i="6"/>
  <c r="B200" i="7" s="1"/>
  <c r="P202" i="6"/>
  <c r="P203" i="6"/>
  <c r="P204" i="6"/>
  <c r="P205" i="6"/>
  <c r="D204" i="7" s="1"/>
  <c r="C197" i="7" l="1"/>
  <c r="C181" i="7"/>
  <c r="C165" i="7"/>
  <c r="C133" i="7"/>
  <c r="C117" i="7"/>
  <c r="C101" i="7"/>
  <c r="C85" i="7"/>
  <c r="C69" i="7"/>
  <c r="C53" i="7"/>
  <c r="C37" i="7"/>
  <c r="C21" i="7"/>
  <c r="C5" i="7"/>
  <c r="E201" i="7"/>
  <c r="E185" i="7"/>
  <c r="E169" i="7"/>
  <c r="E153" i="7"/>
  <c r="E137" i="7"/>
  <c r="E121" i="7"/>
  <c r="E105" i="7"/>
  <c r="E89" i="7"/>
  <c r="E57" i="7"/>
  <c r="E41" i="7"/>
  <c r="E25" i="7"/>
  <c r="E9" i="7"/>
  <c r="E200" i="7"/>
  <c r="E168" i="7"/>
  <c r="E152" i="7"/>
  <c r="E136" i="7"/>
  <c r="E120" i="7"/>
  <c r="E104" i="7"/>
  <c r="E88" i="7"/>
  <c r="E72" i="7"/>
  <c r="E56" i="7"/>
  <c r="E24" i="7"/>
  <c r="E8" i="7"/>
  <c r="B192" i="7"/>
  <c r="B160" i="7"/>
  <c r="B128" i="7"/>
  <c r="B80" i="7"/>
  <c r="C205" i="7"/>
  <c r="D203" i="7"/>
  <c r="D187" i="7"/>
  <c r="D171" i="7"/>
  <c r="D155" i="7"/>
  <c r="D139" i="7"/>
  <c r="D123" i="7"/>
  <c r="D107" i="7"/>
  <c r="D91" i="7"/>
  <c r="D75" i="7"/>
  <c r="D59" i="7"/>
  <c r="D43" i="7"/>
  <c r="D27" i="7"/>
  <c r="D11" i="7"/>
  <c r="E197" i="7"/>
  <c r="E181" i="7"/>
  <c r="E165" i="7"/>
  <c r="E149" i="7"/>
  <c r="E133" i="7"/>
  <c r="E117" i="7"/>
  <c r="E101" i="7"/>
  <c r="E85" i="7"/>
  <c r="E69" i="7"/>
  <c r="E53" i="7"/>
  <c r="E37" i="7"/>
  <c r="E21" i="7"/>
  <c r="E5" i="7"/>
  <c r="B191" i="7"/>
  <c r="B175" i="7"/>
  <c r="B159" i="7"/>
  <c r="B143" i="7"/>
  <c r="B205" i="7"/>
  <c r="D202" i="7"/>
  <c r="D186" i="7"/>
  <c r="D170" i="7"/>
  <c r="D154" i="7"/>
  <c r="D138" i="7"/>
  <c r="D122" i="7"/>
  <c r="D106" i="7"/>
  <c r="D90" i="7"/>
  <c r="D58" i="7"/>
  <c r="D42" i="7"/>
  <c r="D26" i="7"/>
  <c r="D10" i="7"/>
  <c r="D201" i="7"/>
  <c r="D169" i="7"/>
  <c r="D153" i="7"/>
  <c r="D137" i="7"/>
  <c r="D121" i="7"/>
  <c r="D105" i="7"/>
  <c r="D89" i="7"/>
  <c r="D73" i="7"/>
  <c r="D57" i="7"/>
  <c r="D25" i="7"/>
  <c r="D9" i="7"/>
  <c r="D199" i="7"/>
  <c r="D183" i="7"/>
  <c r="D167" i="7"/>
  <c r="D135" i="7"/>
  <c r="D119" i="7"/>
  <c r="D103" i="7"/>
  <c r="D87" i="7"/>
  <c r="D71" i="7"/>
  <c r="D55" i="7"/>
  <c r="D39" i="7"/>
  <c r="C203" i="7"/>
  <c r="C187" i="7"/>
  <c r="C171" i="7"/>
  <c r="C155" i="7"/>
  <c r="C139" i="7"/>
  <c r="C123" i="7"/>
  <c r="C107" i="7"/>
  <c r="C91" i="7"/>
  <c r="C75" i="7"/>
  <c r="C59" i="7"/>
  <c r="C43" i="7"/>
  <c r="C27" i="7"/>
  <c r="C11" i="7"/>
  <c r="D197" i="7"/>
  <c r="D181" i="7"/>
  <c r="D165" i="7"/>
  <c r="D149" i="7"/>
  <c r="D133" i="7"/>
  <c r="D117" i="7"/>
  <c r="D101" i="7"/>
  <c r="D85" i="7"/>
  <c r="D69" i="7"/>
  <c r="D53" i="7"/>
  <c r="D37" i="7"/>
  <c r="D21" i="7"/>
  <c r="D5" i="7"/>
  <c r="E191" i="7"/>
  <c r="E175" i="7"/>
  <c r="B201" i="7"/>
  <c r="B185" i="7"/>
  <c r="B169" i="7"/>
  <c r="B153" i="7"/>
  <c r="B137" i="7"/>
  <c r="B73" i="7"/>
  <c r="B57" i="7"/>
  <c r="B25" i="7"/>
  <c r="E174" i="7"/>
  <c r="E158" i="7"/>
  <c r="E126" i="7"/>
  <c r="E94" i="7"/>
  <c r="E78" i="7"/>
  <c r="E62" i="7"/>
  <c r="E46" i="7"/>
  <c r="E30" i="7"/>
  <c r="E14" i="7"/>
  <c r="C201" i="7"/>
  <c r="C185" i="7"/>
  <c r="C169" i="7"/>
  <c r="C153" i="7"/>
  <c r="C137" i="7"/>
  <c r="C121" i="7"/>
  <c r="C105" i="7"/>
  <c r="C89" i="7"/>
  <c r="C73" i="7"/>
  <c r="C57" i="7"/>
  <c r="C41" i="7"/>
  <c r="C25" i="7"/>
  <c r="C9" i="7"/>
  <c r="C200" i="7"/>
  <c r="C184" i="7"/>
  <c r="C168" i="7"/>
  <c r="C152" i="7"/>
  <c r="C136" i="7"/>
  <c r="C120" i="7"/>
  <c r="C104" i="7"/>
  <c r="C88" i="7"/>
  <c r="C72" i="7"/>
  <c r="C56" i="7"/>
  <c r="C40" i="7"/>
  <c r="C24" i="7"/>
  <c r="C8" i="7"/>
  <c r="D194" i="7"/>
  <c r="D178" i="7"/>
  <c r="D162" i="7"/>
  <c r="D146" i="7"/>
  <c r="D130" i="7"/>
  <c r="D114" i="7"/>
  <c r="D98" i="7"/>
  <c r="D82" i="7"/>
  <c r="D66" i="7"/>
  <c r="D50" i="7"/>
  <c r="D34" i="7"/>
  <c r="D18" i="7"/>
  <c r="E204" i="7"/>
  <c r="E188" i="7"/>
  <c r="E172" i="7"/>
  <c r="E156" i="7"/>
  <c r="E140" i="7"/>
  <c r="E124" i="7"/>
  <c r="E108" i="7"/>
  <c r="E92" i="7"/>
  <c r="E76" i="7"/>
  <c r="E60" i="7"/>
  <c r="E44" i="7"/>
  <c r="E28" i="7"/>
  <c r="E12" i="7"/>
  <c r="B198" i="7"/>
  <c r="B182" i="7"/>
  <c r="B166" i="7"/>
  <c r="B150" i="7"/>
  <c r="B134" i="7"/>
  <c r="B118" i="7"/>
  <c r="B102" i="7"/>
  <c r="B86" i="7"/>
  <c r="B70" i="7"/>
  <c r="B54" i="7"/>
  <c r="B38" i="7"/>
  <c r="B22" i="7"/>
  <c r="B6" i="7"/>
  <c r="C199" i="7"/>
  <c r="C183" i="7"/>
  <c r="C167" i="7"/>
  <c r="C151" i="7"/>
  <c r="C135" i="7"/>
  <c r="C119" i="7"/>
  <c r="C103" i="7"/>
  <c r="C87" i="7"/>
  <c r="C71" i="7"/>
  <c r="C55" i="7"/>
  <c r="C39" i="7"/>
  <c r="C23" i="7"/>
  <c r="C7" i="7"/>
  <c r="E203" i="7"/>
  <c r="E187" i="7"/>
  <c r="E171" i="7"/>
  <c r="E155" i="7"/>
  <c r="E139" i="7"/>
  <c r="E123" i="7"/>
  <c r="E107" i="7"/>
  <c r="E91" i="7"/>
  <c r="E75" i="7"/>
  <c r="E59" i="7"/>
  <c r="E43" i="7"/>
  <c r="E27" i="7"/>
  <c r="E11" i="7"/>
  <c r="B197" i="7"/>
  <c r="B181" i="7"/>
  <c r="B165" i="7"/>
  <c r="B149" i="7"/>
  <c r="B133" i="7"/>
  <c r="B117" i="7"/>
  <c r="B101" i="7"/>
  <c r="B85" i="7"/>
  <c r="B69" i="7"/>
  <c r="B53" i="7"/>
  <c r="B37" i="7"/>
  <c r="B21" i="7"/>
  <c r="B5" i="7"/>
  <c r="E184" i="7"/>
  <c r="E110" i="7"/>
  <c r="E202" i="7"/>
  <c r="E186" i="7"/>
  <c r="E170" i="7"/>
  <c r="E154" i="7"/>
  <c r="E138" i="7"/>
  <c r="E122" i="7"/>
  <c r="E106" i="7"/>
  <c r="E90" i="7"/>
  <c r="E74" i="7"/>
  <c r="E58" i="7"/>
  <c r="E42" i="7"/>
  <c r="E26" i="7"/>
  <c r="E10" i="7"/>
  <c r="E142" i="7"/>
  <c r="D191" i="7"/>
  <c r="D175" i="7"/>
  <c r="D159" i="7"/>
  <c r="D143" i="7"/>
  <c r="D127" i="7"/>
  <c r="D111" i="7"/>
  <c r="D95" i="7"/>
  <c r="D79" i="7"/>
  <c r="D63" i="7"/>
  <c r="D47" i="7"/>
  <c r="D31" i="7"/>
  <c r="D15" i="7"/>
  <c r="B114" i="7"/>
  <c r="B98" i="7"/>
  <c r="B82" i="7"/>
  <c r="B66" i="7"/>
  <c r="B50" i="7"/>
  <c r="B34" i="7"/>
  <c r="B18" i="7"/>
  <c r="N208" i="6"/>
  <c r="E199" i="7"/>
  <c r="E183" i="7"/>
  <c r="E167" i="7"/>
  <c r="E151" i="7"/>
  <c r="E135" i="7"/>
  <c r="E119" i="7"/>
  <c r="E103" i="7"/>
  <c r="E87" i="7"/>
  <c r="E71" i="7"/>
  <c r="E55" i="7"/>
  <c r="E39" i="7"/>
  <c r="E23" i="7"/>
  <c r="E7" i="7"/>
  <c r="E198" i="7"/>
  <c r="E182" i="7"/>
  <c r="E166" i="7"/>
  <c r="E150" i="7"/>
  <c r="E134" i="7"/>
  <c r="E118" i="7"/>
  <c r="E102" i="7"/>
  <c r="E86" i="7"/>
  <c r="E70" i="7"/>
  <c r="E54" i="7"/>
  <c r="E38" i="7"/>
  <c r="E22" i="7"/>
  <c r="E6" i="7"/>
  <c r="B127" i="7"/>
  <c r="B111" i="7"/>
  <c r="B95" i="7"/>
  <c r="B79" i="7"/>
  <c r="B63" i="7"/>
  <c r="B47" i="7"/>
  <c r="B31" i="7"/>
  <c r="B15" i="7"/>
  <c r="B174" i="7"/>
  <c r="B158" i="7"/>
  <c r="B142" i="7"/>
  <c r="B126" i="7"/>
  <c r="B110" i="7"/>
  <c r="B94" i="7"/>
  <c r="B78" i="7"/>
  <c r="B62" i="7"/>
  <c r="B46" i="7"/>
  <c r="B30" i="7"/>
  <c r="B14" i="7"/>
  <c r="C191" i="7"/>
  <c r="C175" i="7"/>
  <c r="C159" i="7"/>
  <c r="C143" i="7"/>
  <c r="C127" i="7"/>
  <c r="C111" i="7"/>
  <c r="C95" i="7"/>
  <c r="C79" i="7"/>
  <c r="C63" i="7"/>
  <c r="C47" i="7"/>
  <c r="C31" i="7"/>
  <c r="C15" i="7"/>
  <c r="L208" i="6"/>
  <c r="P209" i="6"/>
  <c r="P208" i="6"/>
  <c r="C190" i="7"/>
  <c r="C174" i="7"/>
  <c r="C158" i="7"/>
  <c r="C142" i="7"/>
  <c r="C126" i="7"/>
  <c r="C110" i="7"/>
  <c r="C94" i="7"/>
  <c r="C78" i="7"/>
  <c r="C62" i="7"/>
  <c r="C46" i="7"/>
  <c r="C30" i="7"/>
  <c r="C14" i="7"/>
  <c r="D200" i="7"/>
  <c r="D184" i="7"/>
  <c r="D168" i="7"/>
  <c r="D152" i="7"/>
  <c r="D136" i="7"/>
  <c r="D120" i="7"/>
  <c r="D104" i="7"/>
  <c r="D88" i="7"/>
  <c r="D72" i="7"/>
  <c r="D56" i="7"/>
  <c r="D40" i="7"/>
  <c r="D24" i="7"/>
  <c r="D8" i="7"/>
  <c r="E194" i="7"/>
  <c r="E178" i="7"/>
  <c r="E162" i="7"/>
  <c r="E146" i="7"/>
  <c r="E130" i="7"/>
  <c r="E114" i="7"/>
  <c r="E98" i="7"/>
  <c r="E82" i="7"/>
  <c r="E66" i="7"/>
  <c r="E50" i="7"/>
  <c r="E34" i="7"/>
  <c r="E18" i="7"/>
  <c r="B204" i="7"/>
  <c r="B188" i="7"/>
  <c r="B172" i="7"/>
  <c r="B156" i="7"/>
  <c r="B140" i="7"/>
  <c r="B124" i="7"/>
  <c r="B108" i="7"/>
  <c r="B92" i="7"/>
  <c r="B76" i="7"/>
  <c r="B60" i="7"/>
  <c r="B44" i="7"/>
  <c r="B28" i="7"/>
  <c r="B12" i="7"/>
  <c r="C194" i="7"/>
  <c r="C178" i="7"/>
  <c r="C162" i="7"/>
  <c r="C146" i="7"/>
  <c r="C130" i="7"/>
  <c r="C98" i="7"/>
  <c r="C82" i="7"/>
  <c r="C66" i="7"/>
  <c r="C50" i="7"/>
  <c r="C34" i="7"/>
  <c r="C18" i="7"/>
  <c r="M208" i="6"/>
  <c r="D7" i="7"/>
  <c r="E97" i="7"/>
  <c r="E81" i="7"/>
  <c r="E65" i="7"/>
  <c r="E49" i="7"/>
  <c r="E33" i="7"/>
  <c r="E17" i="7"/>
  <c r="B203" i="7"/>
  <c r="B187" i="7"/>
  <c r="B171" i="7"/>
  <c r="B155" i="7"/>
  <c r="B139" i="7"/>
  <c r="B123" i="7"/>
  <c r="B107" i="7"/>
  <c r="B91" i="7"/>
  <c r="B75" i="7"/>
  <c r="B59" i="7"/>
  <c r="B43" i="7"/>
  <c r="B27" i="7"/>
  <c r="B11" i="7"/>
  <c r="C204" i="7"/>
  <c r="C188" i="7"/>
  <c r="C172" i="7"/>
  <c r="C156" i="7"/>
  <c r="C140" i="7"/>
  <c r="C124" i="7"/>
  <c r="C108" i="7"/>
  <c r="C92" i="7"/>
  <c r="C76" i="7"/>
  <c r="C60" i="7"/>
  <c r="C44" i="7"/>
  <c r="C28" i="7"/>
  <c r="C12" i="7"/>
  <c r="D198" i="7"/>
  <c r="D182" i="7"/>
  <c r="D166" i="7"/>
  <c r="D150" i="7"/>
  <c r="D134" i="7"/>
  <c r="D118" i="7"/>
  <c r="D102" i="7"/>
  <c r="D86" i="7"/>
  <c r="D70" i="7"/>
  <c r="D54" i="7"/>
  <c r="D38" i="7"/>
  <c r="D22" i="7"/>
  <c r="D6" i="7"/>
  <c r="E192" i="7"/>
  <c r="E176" i="7"/>
  <c r="E160" i="7"/>
  <c r="E144" i="7"/>
  <c r="E128" i="7"/>
  <c r="E112" i="7"/>
  <c r="E96" i="7"/>
  <c r="E80" i="7"/>
  <c r="E64" i="7"/>
  <c r="E48" i="7"/>
  <c r="E32" i="7"/>
  <c r="E16" i="7"/>
  <c r="B202" i="7"/>
  <c r="B186" i="7"/>
  <c r="B170" i="7"/>
  <c r="B154" i="7"/>
  <c r="B138" i="7"/>
  <c r="B122" i="7"/>
  <c r="B106" i="7"/>
  <c r="B90" i="7"/>
  <c r="B74" i="7"/>
  <c r="B58" i="7"/>
  <c r="B42" i="7"/>
  <c r="B26" i="7"/>
  <c r="B10" i="7"/>
  <c r="E159" i="7"/>
  <c r="E143" i="7"/>
  <c r="E127" i="7"/>
  <c r="E111" i="7"/>
  <c r="E95" i="7"/>
  <c r="E79" i="7"/>
  <c r="E63" i="7"/>
  <c r="E47" i="7"/>
  <c r="E31" i="7"/>
  <c r="E15" i="7"/>
  <c r="B121" i="7"/>
  <c r="B89" i="7"/>
  <c r="B41" i="7"/>
  <c r="B9" i="7"/>
  <c r="C202" i="7"/>
  <c r="C186" i="7"/>
  <c r="C170" i="7"/>
  <c r="C154" i="7"/>
  <c r="C138" i="7"/>
  <c r="C122" i="7"/>
  <c r="C106" i="7"/>
  <c r="C90" i="7"/>
  <c r="C74" i="7"/>
  <c r="C58" i="7"/>
  <c r="C42" i="7"/>
  <c r="C26" i="7"/>
  <c r="C10" i="7"/>
  <c r="O208" i="6"/>
  <c r="E177" i="7"/>
  <c r="B177" i="7"/>
  <c r="E145" i="7"/>
  <c r="B145" i="7"/>
  <c r="B51" i="7"/>
  <c r="B148" i="7"/>
  <c r="B99" i="7"/>
  <c r="D51" i="7"/>
  <c r="B161" i="7"/>
  <c r="E161" i="7"/>
  <c r="B113" i="7"/>
  <c r="E113" i="7"/>
  <c r="B196" i="7"/>
  <c r="B147" i="7"/>
  <c r="C100" i="7"/>
  <c r="E193" i="7"/>
  <c r="B193" i="7"/>
  <c r="E129" i="7"/>
  <c r="B129" i="7"/>
  <c r="B100" i="7"/>
  <c r="D147" i="7"/>
  <c r="C52" i="7"/>
  <c r="B195" i="7"/>
  <c r="C164" i="7"/>
  <c r="D99" i="7"/>
  <c r="C20" i="7"/>
  <c r="B36" i="7"/>
  <c r="D163" i="7"/>
  <c r="D19" i="7"/>
  <c r="D193" i="7"/>
  <c r="D177" i="7"/>
  <c r="D161" i="7"/>
  <c r="D145" i="7"/>
  <c r="D129" i="7"/>
  <c r="D113" i="7"/>
  <c r="D97" i="7"/>
  <c r="D81" i="7"/>
  <c r="D65" i="7"/>
  <c r="D49" i="7"/>
  <c r="D33" i="7"/>
  <c r="D17" i="7"/>
  <c r="B84" i="7"/>
  <c r="B35" i="7"/>
  <c r="C198" i="7"/>
  <c r="C182" i="7"/>
  <c r="C166" i="7"/>
  <c r="C150" i="7"/>
  <c r="C134" i="7"/>
  <c r="C118" i="7"/>
  <c r="C102" i="7"/>
  <c r="C86" i="7"/>
  <c r="C70" i="7"/>
  <c r="C54" i="7"/>
  <c r="C38" i="7"/>
  <c r="C22" i="7"/>
  <c r="C6" i="7"/>
  <c r="D192" i="7"/>
  <c r="D176" i="7"/>
  <c r="D160" i="7"/>
  <c r="D144" i="7"/>
  <c r="D128" i="7"/>
  <c r="D112" i="7"/>
  <c r="D96" i="7"/>
  <c r="D80" i="7"/>
  <c r="D64" i="7"/>
  <c r="D48" i="7"/>
  <c r="D32" i="7"/>
  <c r="D16" i="7"/>
  <c r="B132" i="7"/>
  <c r="B83" i="7"/>
  <c r="C180" i="7"/>
  <c r="C68" i="7"/>
  <c r="B180" i="7"/>
  <c r="B131" i="7"/>
  <c r="D179" i="7"/>
  <c r="C116" i="7"/>
  <c r="D67" i="7"/>
  <c r="B194" i="7"/>
  <c r="B162" i="7"/>
  <c r="B130" i="7"/>
  <c r="C196" i="7"/>
  <c r="B178" i="7"/>
  <c r="B146" i="7"/>
  <c r="B179" i="7"/>
  <c r="D115" i="7"/>
  <c r="D189" i="7"/>
  <c r="D173" i="7"/>
  <c r="D157" i="7"/>
  <c r="D141" i="7"/>
  <c r="D125" i="7"/>
  <c r="D109" i="7"/>
  <c r="D93" i="7"/>
  <c r="D77" i="7"/>
  <c r="D61" i="7"/>
  <c r="D45" i="7"/>
  <c r="D29" i="7"/>
  <c r="D13" i="7"/>
  <c r="B20" i="7"/>
  <c r="D195" i="7"/>
  <c r="B19" i="7"/>
  <c r="C36" i="7"/>
  <c r="C193" i="7"/>
  <c r="C161" i="7"/>
  <c r="C145" i="7"/>
  <c r="C129" i="7"/>
  <c r="C113" i="7"/>
  <c r="C97" i="7"/>
  <c r="C81" i="7"/>
  <c r="C65" i="7"/>
  <c r="C49" i="7"/>
  <c r="C33" i="7"/>
  <c r="C17" i="7"/>
  <c r="B116" i="7"/>
  <c r="B67" i="7"/>
  <c r="C132" i="7"/>
  <c r="D35" i="7"/>
  <c r="B68" i="7"/>
  <c r="C177" i="7"/>
  <c r="C192" i="7"/>
  <c r="C176" i="7"/>
  <c r="C160" i="7"/>
  <c r="C144" i="7"/>
  <c r="C128" i="7"/>
  <c r="C112" i="7"/>
  <c r="C96" i="7"/>
  <c r="C80" i="7"/>
  <c r="C64" i="7"/>
  <c r="C48" i="7"/>
  <c r="C32" i="7"/>
  <c r="C16" i="7"/>
  <c r="E196" i="7"/>
  <c r="E180" i="7"/>
  <c r="E164" i="7"/>
  <c r="E148" i="7"/>
  <c r="E132" i="7"/>
  <c r="E116" i="7"/>
  <c r="E100" i="7"/>
  <c r="E84" i="7"/>
  <c r="E68" i="7"/>
  <c r="E52" i="7"/>
  <c r="E36" i="7"/>
  <c r="E20" i="7"/>
  <c r="E4" i="7"/>
  <c r="B190" i="7"/>
  <c r="B164" i="7"/>
  <c r="B115" i="7"/>
  <c r="E190" i="7"/>
  <c r="D131" i="7"/>
  <c r="C84" i="7"/>
  <c r="C4" i="7"/>
  <c r="D4" i="7"/>
  <c r="E195" i="7"/>
  <c r="E179" i="7"/>
  <c r="E163" i="7"/>
  <c r="E147" i="7"/>
  <c r="E131" i="7"/>
  <c r="E115" i="7"/>
  <c r="E99" i="7"/>
  <c r="E83" i="7"/>
  <c r="E67" i="7"/>
  <c r="E51" i="7"/>
  <c r="E35" i="7"/>
  <c r="E19" i="7"/>
  <c r="L209" i="6"/>
  <c r="B189" i="7"/>
  <c r="B173" i="7"/>
  <c r="B157" i="7"/>
  <c r="B141" i="7"/>
  <c r="B125" i="7"/>
  <c r="B109" i="7"/>
  <c r="B93" i="7"/>
  <c r="B77" i="7"/>
  <c r="B61" i="7"/>
  <c r="B45" i="7"/>
  <c r="B29" i="7"/>
  <c r="B13" i="7"/>
  <c r="N209" i="6"/>
  <c r="B163" i="7"/>
  <c r="B4" i="7"/>
  <c r="D83" i="7"/>
  <c r="D3" i="7"/>
  <c r="M209" i="6"/>
  <c r="C189" i="7"/>
  <c r="C173" i="7"/>
  <c r="C157" i="7"/>
  <c r="C141" i="7"/>
  <c r="C125" i="7"/>
  <c r="C109" i="7"/>
  <c r="C93" i="7"/>
  <c r="C77" i="7"/>
  <c r="C61" i="7"/>
  <c r="C45" i="7"/>
  <c r="C29" i="7"/>
  <c r="C13" i="7"/>
  <c r="B52" i="7"/>
  <c r="C148" i="7"/>
  <c r="B3" i="7"/>
  <c r="B23" i="7"/>
  <c r="O209" i="6"/>
  <c r="E3" i="7"/>
  <c r="C3" i="7"/>
  <c r="J2" i="11" l="1"/>
  <c r="J4" i="11"/>
  <c r="J3" i="11"/>
  <c r="M210" i="6"/>
  <c r="L210" i="6"/>
  <c r="N4" i="11"/>
  <c r="N3" i="11"/>
  <c r="N2" i="11"/>
  <c r="O210" i="6"/>
  <c r="Q4" i="11"/>
  <c r="I3" i="7"/>
  <c r="C2" i="11" s="1"/>
  <c r="I4" i="7"/>
  <c r="N4" i="7" s="1"/>
  <c r="G3" i="11" s="1"/>
  <c r="I5" i="7"/>
  <c r="C4" i="11" s="1"/>
  <c r="L4" i="11" s="1"/>
  <c r="N210" i="6"/>
  <c r="Q3" i="11"/>
  <c r="G20" i="6"/>
  <c r="P4" i="11" l="1"/>
  <c r="L2" i="11"/>
  <c r="P2" i="11" s="1"/>
  <c r="C3" i="11"/>
  <c r="L3" i="11" s="1"/>
  <c r="P3" i="11" s="1"/>
  <c r="N5" i="7"/>
  <c r="G4" i="11" s="1"/>
  <c r="N3" i="7"/>
  <c r="G2" i="11" s="1"/>
  <c r="H20" i="6"/>
  <c r="I20" i="6"/>
</calcChain>
</file>

<file path=xl/sharedStrings.xml><?xml version="1.0" encoding="utf-8"?>
<sst xmlns="http://schemas.openxmlformats.org/spreadsheetml/2006/main" count="238" uniqueCount="132">
  <si>
    <t>Date</t>
  </si>
  <si>
    <t>Open</t>
  </si>
  <si>
    <t>High</t>
  </si>
  <si>
    <t>Low</t>
  </si>
  <si>
    <t>Close</t>
  </si>
  <si>
    <t>Adj Close</t>
  </si>
  <si>
    <t>Volume</t>
  </si>
  <si>
    <t>WOL div p.a.</t>
  </si>
  <si>
    <t>Year</t>
  </si>
  <si>
    <t>WPL div p.a.</t>
  </si>
  <si>
    <t>CSL div p.a.</t>
  </si>
  <si>
    <t>Treasury-Bill rate</t>
  </si>
  <si>
    <t>Q1C.</t>
  </si>
  <si>
    <t>ASX200 index</t>
  </si>
  <si>
    <t>Q4A.</t>
  </si>
  <si>
    <t>Q4B.</t>
  </si>
  <si>
    <t>Q3C.</t>
  </si>
  <si>
    <t>Q3B.</t>
  </si>
  <si>
    <t>Q3A.</t>
  </si>
  <si>
    <t>Q2A.</t>
  </si>
  <si>
    <t>Q2B.</t>
  </si>
  <si>
    <t>Q2C.</t>
  </si>
  <si>
    <t>Q1B.</t>
  </si>
  <si>
    <t>Q1A.</t>
  </si>
  <si>
    <t>WOL G</t>
  </si>
  <si>
    <t>WPL G</t>
  </si>
  <si>
    <t>CSL G</t>
  </si>
  <si>
    <t>Average G</t>
  </si>
  <si>
    <t>WOL R</t>
  </si>
  <si>
    <t>WPL R</t>
  </si>
  <si>
    <t>CSL R</t>
  </si>
  <si>
    <t>ASX200 Index (𝑅𝑚)</t>
  </si>
  <si>
    <t>E(R)</t>
  </si>
  <si>
    <t>SD(R)</t>
  </si>
  <si>
    <t>Analysis =</t>
  </si>
  <si>
    <t>ASX200 Index- Excess</t>
  </si>
  <si>
    <t>WOL - Excess</t>
  </si>
  <si>
    <t>WPL- Excess</t>
  </si>
  <si>
    <t>CSL- Excess</t>
  </si>
  <si>
    <t xml:space="preserve">WOL </t>
  </si>
  <si>
    <t>SUMMARY OUTPUT</t>
  </si>
  <si>
    <t>Regression Statistics</t>
  </si>
  <si>
    <t>Multiple R</t>
  </si>
  <si>
    <t>R Square</t>
  </si>
  <si>
    <t>Adjusted R Square</t>
  </si>
  <si>
    <t>Standard Error</t>
  </si>
  <si>
    <t>Observations</t>
  </si>
  <si>
    <t>ANOVA</t>
  </si>
  <si>
    <t>Regression</t>
  </si>
  <si>
    <t>Residual</t>
  </si>
  <si>
    <t>Total</t>
  </si>
  <si>
    <t>Intercept</t>
  </si>
  <si>
    <t>df</t>
  </si>
  <si>
    <t>SS</t>
  </si>
  <si>
    <t>MS</t>
  </si>
  <si>
    <t>F</t>
  </si>
  <si>
    <t>Significance F</t>
  </si>
  <si>
    <t>Coefficients</t>
  </si>
  <si>
    <t>t Stat</t>
  </si>
  <si>
    <t>P-value</t>
  </si>
  <si>
    <t>Lower 95%</t>
  </si>
  <si>
    <t>Upper 95%</t>
  </si>
  <si>
    <t>Lower 95.0%</t>
  </si>
  <si>
    <t>Upper 95.0%</t>
  </si>
  <si>
    <t>WPL</t>
  </si>
  <si>
    <t>CSL-</t>
  </si>
  <si>
    <t>WOL-Beta</t>
  </si>
  <si>
    <t>WPL- Brta</t>
  </si>
  <si>
    <t>CSL- Beta</t>
  </si>
  <si>
    <t>𝐸(Rcsl)  = 𝑅𝑟f + 𝛽csl*(𝑅asx200 − 𝑅rf)</t>
  </si>
  <si>
    <t>𝐸(Rwpl) = 𝑅𝑟f + 𝛽wpl*(𝑅asx200 − 𝑅rf)</t>
  </si>
  <si>
    <t>𝐸(Rwol) = 𝑅𝑟f + 𝛽wol*(𝑅asx200 − 𝑅rf)</t>
  </si>
  <si>
    <t xml:space="preserve">Expected Return Percentages </t>
  </si>
  <si>
    <t>Betas</t>
  </si>
  <si>
    <t xml:space="preserve">𝐸(Rwol) </t>
  </si>
  <si>
    <t xml:space="preserve"> 𝑅𝑟f </t>
  </si>
  <si>
    <t>𝐸(R)  =</t>
  </si>
  <si>
    <t>(𝑅asx200 − 𝑅rf)</t>
  </si>
  <si>
    <t xml:space="preserve">𝐸(Rwpl) </t>
  </si>
  <si>
    <t xml:space="preserve">𝐸(Rcsl)  </t>
  </si>
  <si>
    <t>+</t>
  </si>
  <si>
    <t>*</t>
  </si>
  <si>
    <t xml:space="preserve"> 𝛽</t>
  </si>
  <si>
    <t>=</t>
  </si>
  <si>
    <t>E(R) %</t>
  </si>
  <si>
    <t>Monthly T-bill</t>
  </si>
  <si>
    <t>S(x) </t>
  </si>
  <si>
    <t>%</t>
  </si>
  <si>
    <t>***</t>
  </si>
  <si>
    <t xml:space="preserve">Treasury-bill has the lowest volatility and risk as their standard deviation is almost %0. Therefore, it provides the safest investment option, but relatively lowest expected return.
ASX200 Index has the highest risk and dispersion because Sharpe ratio is the lowest; however, the standard deviation is lower than the three shares, so the volatility may be expected relatively lower.
On the other hand,  WPL and WOL would relatively be a poor investment choices due to low sharpe ratio, which indicates higher risks and volatility, and it has no relatively higher E(r). The risks  are not  offset well enough by its returns.
Shares of CSL have higher expected returns and its sharp ratio is higher than 1. Considering these, CSL would be a good investment option. </t>
  </si>
  <si>
    <r>
      <t xml:space="preserve">Sharpe Ratio Formula = (Expected Return – Risk-Free rate of return) / Standard Deviation (Volatility) </t>
    </r>
    <r>
      <rPr>
        <b/>
        <sz val="11"/>
        <color rgb="FFFF0000"/>
        <rFont val="Calibri"/>
        <family val="2"/>
        <scheme val="minor"/>
      </rPr>
      <t>" I could not find any term of sharp ratio in the lecture notes"</t>
    </r>
  </si>
  <si>
    <t xml:space="preserve">Dipnot; The Annualized ER block contains statistics that are annualized versions of those in the prior block. The annualized mean monthly excess return is simply the mean monthly excess return times 12. The annualized monthly standard deviation of excess return equals the monthly standard deviation of excess return times the square root of 12. The annualized Sharpe Ratio is computed by dividing the annualized mean monthly excess return by the annualized monthly standard deviation of excess return. Equivalently, the annualized Sharpe Ratio equals the monthly Sharpe Ratio times the square root of 12.
</t>
  </si>
  <si>
    <t>https://web.stanford.edu/~wfsharpe/ws/wi_perf.htm#:~:text=The%20annualized%20Sharpe%20Ratio%20is,the%20square%20root%20of%2012.</t>
  </si>
  <si>
    <t xml:space="preserve">Source = </t>
  </si>
  <si>
    <t>Historical E(R) %</t>
  </si>
  <si>
    <t>Comment; WOL has the lowest systematic risk and WPL has the highest. As the beta goes  0 means the share is less correlated with the market and as it goes 1, it is more correlated with the market. Therefore, any movement on ASX200 affects most WPL share prices and less CSL share prices. For all , the systematic risks are less than  ASX200 Index.</t>
  </si>
  <si>
    <t>Comments;
 WOL shares have 0.12% CAPM and their historical rates of return 0.90; therefore their shares are undervalued. We should buy them.
 WPL shares have 0.24% CAPM and their historical rates of return 0.68; therefore their shares are undervalued. We should buy them too.
 WPL shares have 0.16% CAPM and their historical rates of return 1.97; therefore their shares are undervalued. We should definetaly consider buying them too.</t>
  </si>
  <si>
    <t xml:space="preserve">The annual growth rates in dividend </t>
  </si>
  <si>
    <t>The monthly returns(%)</t>
  </si>
  <si>
    <t>APR</t>
  </si>
  <si>
    <t>AER</t>
  </si>
  <si>
    <t>Average R</t>
  </si>
  <si>
    <t>(WPL)</t>
  </si>
  <si>
    <t>(CSL)</t>
  </si>
  <si>
    <t>(WOL)</t>
  </si>
  <si>
    <t>D2022/(R-G)</t>
  </si>
  <si>
    <t>P(WOL)2021</t>
  </si>
  <si>
    <t>P(WPL)2021</t>
  </si>
  <si>
    <t>** it is impossible so Dividend growth model does not work for WPL</t>
  </si>
  <si>
    <t>P(CSL)2021</t>
  </si>
  <si>
    <t>Share values</t>
  </si>
  <si>
    <t>Coefficient of Variations</t>
  </si>
  <si>
    <t>Returns</t>
  </si>
  <si>
    <t>Standard deviation</t>
  </si>
  <si>
    <t>Shares</t>
  </si>
  <si>
    <t>Normal distribution 95%</t>
  </si>
  <si>
    <t xml:space="preserve">to </t>
  </si>
  <si>
    <t>The interval for return values</t>
  </si>
  <si>
    <t>The range of possible returns (%)</t>
  </si>
  <si>
    <t>Comments; The higher the range percentage figure, the more uncertain the investment return is going to be. Therefore, WPL shares are the most uncertain and WOL shares are the least uncertain investment options.</t>
  </si>
  <si>
    <t>P</t>
  </si>
  <si>
    <t xml:space="preserve">Covar with ASX200 </t>
  </si>
  <si>
    <t>Correlations</t>
  </si>
  <si>
    <t>(WOL) VS (WPL)</t>
  </si>
  <si>
    <t>(WOL) VS (CSL)</t>
  </si>
  <si>
    <t>(WPL) VS (CSL)</t>
  </si>
  <si>
    <t>Comments; All correlations are lower than 0.5, so there is no strong relationship between the shares and the shares with the market. It can be a well-diversified portfolio.</t>
  </si>
  <si>
    <t>Portfolio Expexted return</t>
  </si>
  <si>
    <t>variance</t>
  </si>
  <si>
    <t>Portfolio Standard Deviations</t>
  </si>
  <si>
    <t>Standard Dev.</t>
  </si>
  <si>
    <t>Var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</si>
</sst>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5">
    <numFmt numFmtId="44" formatCode="_-&quot;$&quot;* #,##0.00_-;\-&quot;$&quot;* #,##0.00_-;_-&quot;$&quot;* &quot;-&quot;??_-;_-@_-"/>
    <numFmt numFmtId="164" formatCode="0.0000"/>
    <numFmt numFmtId="165" formatCode="0.000"/>
    <numFmt numFmtId="166" formatCode="0.000000"/>
    <numFmt numFmtId="167" formatCode="_-&quot;$&quot;* #,##0_-;\-&quot;$&quot;* #,##0_-;_-&quot;$&quot;* &quot;-&quot;??_-;_-@_-"/>
  </numFmts>
  <fonts count="26"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i/>
      <sz val="11"/>
      <color theme="1"/>
      <name val="Calibri"/>
      <family val="2"/>
      <scheme val="minor"/>
    </font>
    <font>
      <sz val="8"/>
      <name val="Calibri"/>
      <family val="2"/>
      <scheme val="minor"/>
    </font>
    <font>
      <sz val="11"/>
      <color theme="1"/>
      <name val="Times New Roman"/>
      <family val="1"/>
    </font>
    <font>
      <sz val="10"/>
      <name val="Arial"/>
      <family val="2"/>
    </font>
    <font>
      <b/>
      <sz val="11"/>
      <color rgb="FFFF0000"/>
      <name val="Calibri"/>
      <family val="2"/>
      <scheme val="minor"/>
    </font>
    <font>
      <u/>
      <sz val="11"/>
      <color theme="10"/>
      <name val="Calibri"/>
      <family val="2"/>
      <scheme val="minor"/>
    </font>
    <font>
      <b/>
      <sz val="12"/>
      <color theme="1"/>
      <name val="Calibri"/>
      <family val="2"/>
      <scheme val="minor"/>
    </font>
    <font>
      <b/>
      <sz val="10"/>
      <color theme="1"/>
      <name val="Calibri"/>
      <family val="2"/>
      <scheme val="minor"/>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92D050"/>
        <bgColor indexed="64"/>
      </patternFill>
    </fill>
  </fills>
  <borders count="27">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right/>
      <top style="medium">
        <color indexed="64"/>
      </top>
      <bottom/>
      <diagonal/>
    </border>
    <border>
      <left/>
      <right/>
      <top/>
      <bottom style="medium">
        <color indexed="64"/>
      </bottom>
      <diagonal/>
    </border>
    <border>
      <left/>
      <right/>
      <top style="medium">
        <color indexed="64"/>
      </top>
      <bottom style="thin">
        <color indexed="64"/>
      </bottom>
      <diagonal/>
    </border>
    <border>
      <left style="medium">
        <color indexed="64"/>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style="medium">
        <color indexed="64"/>
      </right>
      <top/>
      <bottom style="medium">
        <color indexed="64"/>
      </bottom>
      <diagonal/>
    </border>
  </borders>
  <cellStyleXfs count="45">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xf numFmtId="44" fontId="1" fillId="0" borderId="0" applyFont="0" applyFill="0" applyBorder="0" applyAlignment="0" applyProtection="0"/>
    <xf numFmtId="9" fontId="1" fillId="0" borderId="0" applyFont="0" applyFill="0" applyBorder="0" applyAlignment="0" applyProtection="0"/>
    <xf numFmtId="0" fontId="23" fillId="0" borderId="0" applyNumberFormat="0" applyFill="0" applyBorder="0" applyAlignment="0" applyProtection="0"/>
  </cellStyleXfs>
  <cellXfs count="74">
    <xf numFmtId="0" fontId="0" fillId="0" borderId="0" xfId="0"/>
    <xf numFmtId="14" fontId="0" fillId="0" borderId="0" xfId="0" applyNumberFormat="1"/>
    <xf numFmtId="164" fontId="0" fillId="0" borderId="0" xfId="0" applyNumberFormat="1"/>
    <xf numFmtId="0" fontId="16" fillId="0" borderId="0" xfId="0" applyFont="1"/>
    <xf numFmtId="165" fontId="16" fillId="33" borderId="0" xfId="0" applyNumberFormat="1" applyFont="1" applyFill="1" applyAlignment="1">
      <alignment horizontal="left"/>
    </xf>
    <xf numFmtId="164" fontId="0" fillId="0" borderId="0" xfId="0" applyNumberFormat="1" applyAlignment="1">
      <alignment horizontal="center"/>
    </xf>
    <xf numFmtId="0" fontId="16" fillId="33" borderId="10" xfId="0" applyFont="1" applyFill="1" applyBorder="1"/>
    <xf numFmtId="0" fontId="0" fillId="0" borderId="0" xfId="0" applyFill="1"/>
    <xf numFmtId="0" fontId="16" fillId="33" borderId="0" xfId="0" applyFont="1" applyFill="1"/>
    <xf numFmtId="0" fontId="0" fillId="0" borderId="0" xfId="0" applyFont="1"/>
    <xf numFmtId="0" fontId="0" fillId="0" borderId="0" xfId="0" applyFill="1" applyBorder="1" applyAlignment="1"/>
    <xf numFmtId="166" fontId="0" fillId="0" borderId="0" xfId="0" applyNumberFormat="1"/>
    <xf numFmtId="164" fontId="0" fillId="0" borderId="0" xfId="0" applyNumberFormat="1" applyFill="1"/>
    <xf numFmtId="167" fontId="0" fillId="0" borderId="0" xfId="42" applyNumberFormat="1" applyFont="1"/>
    <xf numFmtId="0" fontId="0" fillId="0" borderId="0" xfId="0" applyFill="1" applyBorder="1"/>
    <xf numFmtId="165" fontId="0" fillId="0" borderId="0" xfId="0" applyNumberFormat="1" applyFill="1" applyBorder="1" applyAlignment="1">
      <alignment horizontal="center"/>
    </xf>
    <xf numFmtId="164" fontId="0" fillId="0" borderId="0" xfId="0" applyNumberFormat="1" applyFill="1" applyBorder="1"/>
    <xf numFmtId="0" fontId="20" fillId="0" borderId="0" xfId="0" applyFont="1" applyFill="1" applyBorder="1" applyAlignment="1">
      <alignment horizontal="justify" vertical="center" wrapText="1"/>
    </xf>
    <xf numFmtId="166" fontId="0" fillId="0" borderId="0" xfId="0" applyNumberFormat="1" applyFill="1" applyBorder="1"/>
    <xf numFmtId="165" fontId="16" fillId="0" borderId="0" xfId="0" applyNumberFormat="1" applyFont="1" applyFill="1" applyBorder="1" applyAlignment="1">
      <alignment horizontal="center"/>
    </xf>
    <xf numFmtId="14" fontId="0" fillId="0" borderId="0" xfId="0" applyNumberFormat="1" applyFill="1" applyBorder="1"/>
    <xf numFmtId="0" fontId="16" fillId="0" borderId="0" xfId="0" applyFont="1" applyFill="1" applyBorder="1"/>
    <xf numFmtId="0" fontId="18" fillId="0" borderId="0" xfId="0" applyFont="1" applyFill="1" applyBorder="1" applyAlignment="1">
      <alignment horizontal="centerContinuous"/>
    </xf>
    <xf numFmtId="0" fontId="18" fillId="0" borderId="0" xfId="0" applyFont="1" applyFill="1" applyBorder="1" applyAlignment="1">
      <alignment horizontal="center"/>
    </xf>
    <xf numFmtId="0" fontId="16" fillId="0" borderId="0" xfId="0" applyFont="1" applyFill="1" applyBorder="1" applyAlignment="1">
      <alignment horizontal="right"/>
    </xf>
    <xf numFmtId="0" fontId="0" fillId="0" borderId="10" xfId="0" applyFill="1" applyBorder="1"/>
    <xf numFmtId="0" fontId="0" fillId="0" borderId="12" xfId="0" applyBorder="1"/>
    <xf numFmtId="0" fontId="0" fillId="0" borderId="13" xfId="0" applyBorder="1"/>
    <xf numFmtId="0" fontId="0" fillId="0" borderId="14" xfId="0" applyBorder="1"/>
    <xf numFmtId="0" fontId="0" fillId="0" borderId="15" xfId="0" applyBorder="1"/>
    <xf numFmtId="0" fontId="0" fillId="0" borderId="0" xfId="43" applyNumberFormat="1" applyFont="1" applyFill="1" applyBorder="1"/>
    <xf numFmtId="0" fontId="0" fillId="0" borderId="11" xfId="43" applyNumberFormat="1" applyFont="1" applyFill="1" applyBorder="1"/>
    <xf numFmtId="0" fontId="0" fillId="0" borderId="16" xfId="0" applyBorder="1"/>
    <xf numFmtId="0" fontId="0" fillId="0" borderId="0" xfId="0" applyNumberFormat="1"/>
    <xf numFmtId="0" fontId="0" fillId="0" borderId="0" xfId="0" applyBorder="1"/>
    <xf numFmtId="0" fontId="0" fillId="0" borderId="16" xfId="0" applyFill="1" applyBorder="1"/>
    <xf numFmtId="0" fontId="0" fillId="0" borderId="17" xfId="0" applyBorder="1"/>
    <xf numFmtId="2" fontId="0" fillId="0" borderId="0" xfId="0" applyNumberFormat="1"/>
    <xf numFmtId="2" fontId="21" fillId="0" borderId="0" xfId="0" applyNumberFormat="1" applyFont="1" applyAlignment="1">
      <alignment horizontal="center"/>
    </xf>
    <xf numFmtId="2" fontId="0" fillId="0" borderId="0" xfId="0" applyNumberFormat="1" applyAlignment="1">
      <alignment horizontal="center"/>
    </xf>
    <xf numFmtId="0" fontId="0" fillId="0" borderId="19" xfId="0" applyFill="1" applyBorder="1" applyAlignment="1"/>
    <xf numFmtId="0" fontId="18" fillId="0" borderId="20" xfId="0" applyFont="1" applyFill="1" applyBorder="1" applyAlignment="1">
      <alignment horizontal="center"/>
    </xf>
    <xf numFmtId="0" fontId="18" fillId="0" borderId="20" xfId="0" applyFont="1" applyFill="1" applyBorder="1" applyAlignment="1">
      <alignment horizontal="centerContinuous"/>
    </xf>
    <xf numFmtId="0" fontId="0" fillId="0" borderId="0" xfId="0" applyNumberFormat="1" applyFill="1" applyBorder="1"/>
    <xf numFmtId="0" fontId="0" fillId="0" borderId="21" xfId="0" applyFill="1" applyBorder="1"/>
    <xf numFmtId="2" fontId="0" fillId="0" borderId="18" xfId="0" applyNumberFormat="1" applyFill="1" applyBorder="1"/>
    <xf numFmtId="0" fontId="0" fillId="0" borderId="18" xfId="0" applyBorder="1"/>
    <xf numFmtId="2" fontId="0" fillId="0" borderId="22" xfId="0" applyNumberFormat="1" applyBorder="1"/>
    <xf numFmtId="0" fontId="0" fillId="0" borderId="23" xfId="0" applyBorder="1"/>
    <xf numFmtId="2" fontId="0" fillId="0" borderId="0" xfId="0" applyNumberFormat="1" applyBorder="1"/>
    <xf numFmtId="2" fontId="0" fillId="0" borderId="24" xfId="0" applyNumberFormat="1" applyBorder="1"/>
    <xf numFmtId="0" fontId="0" fillId="0" borderId="25" xfId="0" applyBorder="1"/>
    <xf numFmtId="2" fontId="0" fillId="0" borderId="19" xfId="0" applyNumberFormat="1" applyBorder="1"/>
    <xf numFmtId="0" fontId="0" fillId="0" borderId="19" xfId="0" applyBorder="1"/>
    <xf numFmtId="2" fontId="0" fillId="0" borderId="26" xfId="0" applyNumberFormat="1" applyBorder="1"/>
    <xf numFmtId="2" fontId="0" fillId="0" borderId="0" xfId="0" applyNumberFormat="1" applyFill="1" applyBorder="1"/>
    <xf numFmtId="0" fontId="0" fillId="0" borderId="0" xfId="0" applyAlignment="1">
      <alignment horizontal="left" vertical="top" wrapText="1"/>
    </xf>
    <xf numFmtId="0" fontId="0" fillId="0" borderId="0" xfId="0" applyAlignment="1">
      <alignment horizontal="left" wrapText="1"/>
    </xf>
    <xf numFmtId="0" fontId="0" fillId="0" borderId="0" xfId="0" applyAlignment="1">
      <alignment horizontal="right"/>
    </xf>
    <xf numFmtId="0" fontId="0" fillId="0" borderId="0" xfId="0" applyAlignment="1">
      <alignment vertical="top" wrapText="1"/>
    </xf>
    <xf numFmtId="0" fontId="0" fillId="0" borderId="0" xfId="0" applyAlignment="1">
      <alignment horizontal="left" vertical="top"/>
    </xf>
    <xf numFmtId="0" fontId="23" fillId="0" borderId="0" xfId="44" applyAlignment="1">
      <alignment vertical="top"/>
    </xf>
    <xf numFmtId="0" fontId="0" fillId="0" borderId="0" xfId="0" applyFill="1" applyBorder="1" applyAlignment="1">
      <alignment horizontal="left" vertical="top" wrapText="1"/>
    </xf>
    <xf numFmtId="0" fontId="0" fillId="0" borderId="0" xfId="0" applyFill="1" applyBorder="1" applyAlignment="1">
      <alignment horizontal="center" vertical="top" wrapText="1"/>
    </xf>
    <xf numFmtId="0" fontId="0" fillId="0" borderId="0" xfId="0" applyFill="1" applyBorder="1" applyAlignment="1">
      <alignment horizontal="left"/>
    </xf>
    <xf numFmtId="2" fontId="16" fillId="0" borderId="0" xfId="0" applyNumberFormat="1" applyFont="1" applyFill="1" applyBorder="1" applyAlignment="1">
      <alignment horizontal="right"/>
    </xf>
    <xf numFmtId="2" fontId="0" fillId="0" borderId="0" xfId="0" applyNumberFormat="1" applyFont="1" applyFill="1" applyBorder="1" applyAlignment="1">
      <alignment horizontal="right"/>
    </xf>
    <xf numFmtId="0" fontId="0" fillId="0" borderId="0" xfId="0" applyFont="1" applyFill="1" applyBorder="1"/>
    <xf numFmtId="10" fontId="1" fillId="0" borderId="0" xfId="43" applyNumberFormat="1" applyFont="1" applyFill="1" applyBorder="1"/>
    <xf numFmtId="44" fontId="0" fillId="0" borderId="0" xfId="42" applyFont="1"/>
    <xf numFmtId="2" fontId="0" fillId="0" borderId="0" xfId="0" applyNumberFormat="1" applyAlignment="1">
      <alignment horizontal="left"/>
    </xf>
    <xf numFmtId="0" fontId="24" fillId="0" borderId="0" xfId="0" applyFont="1" applyFill="1" applyBorder="1"/>
    <xf numFmtId="0" fontId="25" fillId="0" borderId="0" xfId="0" applyFont="1" applyFill="1" applyBorder="1"/>
    <xf numFmtId="0" fontId="0" fillId="0" borderId="0" xfId="0" applyAlignment="1">
      <alignment vertical="top"/>
    </xf>
  </cellXfs>
  <cellStyles count="45">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Currency" xfId="42" builtinId="4"/>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Hyperlink" xfId="44" builtinId="8"/>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Percent" xfId="43" builtinId="5"/>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7.757535071525179E-2"/>
          <c:y val="0.15749507679647518"/>
          <c:w val="0.79988394277860642"/>
          <c:h val="0.65543824204178258"/>
        </c:manualLayout>
      </c:layout>
      <c:scatterChart>
        <c:scatterStyle val="lineMarker"/>
        <c:varyColors val="0"/>
        <c:ser>
          <c:idx val="0"/>
          <c:order val="0"/>
          <c:tx>
            <c:strRef>
              <c:f>'Q2'!$C$2</c:f>
              <c:strCache>
                <c:ptCount val="1"/>
                <c:pt idx="0">
                  <c:v>WOL - Excess</c:v>
                </c:pt>
              </c:strCache>
            </c:strRef>
          </c:tx>
          <c:spPr>
            <a:ln w="25400" cap="rnd">
              <a:noFill/>
              <a:round/>
            </a:ln>
            <a:effectLst/>
          </c:spPr>
          <c:marker>
            <c:symbol val="circle"/>
            <c:size val="5"/>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9525">
                <a:solidFill>
                  <a:schemeClr val="accent1"/>
                </a:solidFill>
                <a:round/>
              </a:ln>
              <a:effectLst/>
            </c:spPr>
          </c:marker>
          <c:trendline>
            <c:spPr>
              <a:ln w="9525" cap="rnd">
                <a:solidFill>
                  <a:schemeClr val="accent1"/>
                </a:solidFill>
              </a:ln>
              <a:effectLst/>
            </c:spPr>
            <c:trendlineType val="linear"/>
            <c:dispRSqr val="0"/>
            <c:dispEq val="0"/>
          </c:trendline>
          <c:trendline>
            <c:spPr>
              <a:ln w="9525" cap="rnd">
                <a:solidFill>
                  <a:schemeClr val="accent1"/>
                </a:solidFill>
              </a:ln>
              <a:effectLst/>
            </c:spPr>
            <c:trendlineType val="linear"/>
            <c:dispRSqr val="0"/>
            <c:dispEq val="1"/>
            <c:trendlineLbl>
              <c:layout>
                <c:manualLayout>
                  <c:x val="-0.42870749069332825"/>
                  <c:y val="5.5709252811468837E-2"/>
                </c:manualLayout>
              </c:layout>
              <c:numFmt formatCode="General" sourceLinked="0"/>
              <c:spPr>
                <a:noFill/>
                <a:ln>
                  <a:noFill/>
                </a:ln>
                <a:effectLst/>
              </c:spPr>
              <c:txPr>
                <a:bodyPr rot="0" spcFirstLastPara="1" vertOverflow="ellipsis" vert="horz" wrap="square" anchor="ctr" anchorCtr="1"/>
                <a:lstStyle/>
                <a:p>
                  <a:pPr>
                    <a:defRPr sz="900" b="0" i="0" u="none" strike="noStrike" kern="1200" baseline="0">
                      <a:solidFill>
                        <a:schemeClr val="tx2"/>
                      </a:solidFill>
                      <a:latin typeface="+mn-lt"/>
                      <a:ea typeface="+mn-ea"/>
                      <a:cs typeface="+mn-cs"/>
                    </a:defRPr>
                  </a:pPr>
                  <a:endParaRPr lang="en-US"/>
                </a:p>
              </c:txPr>
            </c:trendlineLbl>
          </c:trendline>
          <c:trendline>
            <c:spPr>
              <a:ln w="9525" cap="rnd">
                <a:solidFill>
                  <a:schemeClr val="accent1"/>
                </a:solidFill>
              </a:ln>
              <a:effectLst/>
            </c:spPr>
            <c:trendlineType val="linear"/>
            <c:forward val="2"/>
            <c:dispRSqr val="0"/>
            <c:dispEq val="0"/>
          </c:trendline>
          <c:xVal>
            <c:numRef>
              <c:f>'Q2'!$B$3:$B$205</c:f>
              <c:numCache>
                <c:formatCode>General</c:formatCode>
                <c:ptCount val="203"/>
                <c:pt idx="0">
                  <c:v>-1.5565109406952951</c:v>
                </c:pt>
                <c:pt idx="1">
                  <c:v>-2.6869649780200295</c:v>
                </c:pt>
                <c:pt idx="2">
                  <c:v>-0.51813685433690415</c:v>
                </c:pt>
                <c:pt idx="3">
                  <c:v>3.0404905603534811</c:v>
                </c:pt>
                <c:pt idx="4">
                  <c:v>4.1150000000000073</c:v>
                </c:pt>
                <c:pt idx="5">
                  <c:v>2.5511538086888885</c:v>
                </c:pt>
                <c:pt idx="6">
                  <c:v>1.2723790861587039</c:v>
                </c:pt>
                <c:pt idx="7">
                  <c:v>4.3216830080057447</c:v>
                </c:pt>
                <c:pt idx="8">
                  <c:v>-3.9597932287626758</c:v>
                </c:pt>
                <c:pt idx="9">
                  <c:v>6.7607084370398534</c:v>
                </c:pt>
                <c:pt idx="10">
                  <c:v>3.4382710878784195</c:v>
                </c:pt>
                <c:pt idx="11">
                  <c:v>-0.21753732554365954</c:v>
                </c:pt>
                <c:pt idx="12">
                  <c:v>4.2029867785612209</c:v>
                </c:pt>
                <c:pt idx="13">
                  <c:v>2.4683830438427203</c:v>
                </c:pt>
                <c:pt idx="14">
                  <c:v>-2.0963067619989491</c:v>
                </c:pt>
                <c:pt idx="15">
                  <c:v>-2.9321543957750822</c:v>
                </c:pt>
                <c:pt idx="16">
                  <c:v>1.3960092068696641</c:v>
                </c:pt>
                <c:pt idx="17">
                  <c:v>-1.7709534578923427</c:v>
                </c:pt>
                <c:pt idx="18">
                  <c:v>2.5219849116895876</c:v>
                </c:pt>
                <c:pt idx="19">
                  <c:v>0.69215574474464459</c:v>
                </c:pt>
                <c:pt idx="20">
                  <c:v>4.4124540495268922</c:v>
                </c:pt>
                <c:pt idx="21">
                  <c:v>5.2590216180075711</c:v>
                </c:pt>
                <c:pt idx="22">
                  <c:v>1.7879290199121614</c:v>
                </c:pt>
                <c:pt idx="23">
                  <c:v>0.99366023487028277</c:v>
                </c:pt>
                <c:pt idx="24">
                  <c:v>2.764493499071305</c:v>
                </c:pt>
                <c:pt idx="25">
                  <c:v>1.1659726276459144</c:v>
                </c:pt>
                <c:pt idx="26">
                  <c:v>1.6358238550509585</c:v>
                </c:pt>
                <c:pt idx="27">
                  <c:v>2.3572073489111367</c:v>
                </c:pt>
                <c:pt idx="28">
                  <c:v>-0.63972162825692047</c:v>
                </c:pt>
                <c:pt idx="29">
                  <c:v>-2.1145683862159794</c:v>
                </c:pt>
                <c:pt idx="30">
                  <c:v>1.6422110554126919</c:v>
                </c:pt>
                <c:pt idx="31">
                  <c:v>5.0802324241260131</c:v>
                </c:pt>
                <c:pt idx="32">
                  <c:v>2.7848996112346089</c:v>
                </c:pt>
                <c:pt idx="33">
                  <c:v>-6.1757185758773696</c:v>
                </c:pt>
                <c:pt idx="34">
                  <c:v>-10.92416006814096</c:v>
                </c:pt>
                <c:pt idx="35">
                  <c:v>-1.4449092689602936</c:v>
                </c:pt>
                <c:pt idx="36">
                  <c:v>-3.940801203017422</c:v>
                </c:pt>
                <c:pt idx="37">
                  <c:v>4.4184137630624019</c:v>
                </c:pt>
                <c:pt idx="38">
                  <c:v>0.57383625507859004</c:v>
                </c:pt>
                <c:pt idx="39">
                  <c:v>0.39224347532655507</c:v>
                </c:pt>
                <c:pt idx="40">
                  <c:v>-7.7888605054202609</c:v>
                </c:pt>
                <c:pt idx="41">
                  <c:v>-4.5732450993551179</c:v>
                </c:pt>
                <c:pt idx="42">
                  <c:v>3.1531078819598157</c:v>
                </c:pt>
                <c:pt idx="43">
                  <c:v>-10.461091855544305</c:v>
                </c:pt>
                <c:pt idx="44">
                  <c:v>-12.710000543419193</c:v>
                </c:pt>
                <c:pt idx="45">
                  <c:v>-7.4060494441679108</c:v>
                </c:pt>
                <c:pt idx="46">
                  <c:v>-4.9187040270800386</c:v>
                </c:pt>
                <c:pt idx="47">
                  <c:v>-5.5939438152530991</c:v>
                </c:pt>
                <c:pt idx="48">
                  <c:v>7.0828875935615656</c:v>
                </c:pt>
                <c:pt idx="49">
                  <c:v>5.520317178936005</c:v>
                </c:pt>
                <c:pt idx="50">
                  <c:v>0.4117007230084257</c:v>
                </c:pt>
                <c:pt idx="51">
                  <c:v>0.51531099863145402</c:v>
                </c:pt>
                <c:pt idx="52">
                  <c:v>3.5523136022350208</c:v>
                </c:pt>
                <c:pt idx="53">
                  <c:v>7.2724193405648636</c:v>
                </c:pt>
                <c:pt idx="54">
                  <c:v>5.5102921771913413</c:v>
                </c:pt>
                <c:pt idx="55">
                  <c:v>5.8753281794306744</c:v>
                </c:pt>
                <c:pt idx="56">
                  <c:v>-2.1490359642465799</c:v>
                </c:pt>
                <c:pt idx="57">
                  <c:v>4.8708178267861308</c:v>
                </c:pt>
                <c:pt idx="58">
                  <c:v>-6.2082700967710993</c:v>
                </c:pt>
                <c:pt idx="59">
                  <c:v>1.4436169467786979</c:v>
                </c:pt>
                <c:pt idx="60">
                  <c:v>5.0733750026953128</c:v>
                </c:pt>
                <c:pt idx="61">
                  <c:v>-1.4492798174546297</c:v>
                </c:pt>
                <c:pt idx="62">
                  <c:v>-2.7262894357310219</c:v>
                </c:pt>
                <c:pt idx="63">
                  <c:v>-5.3678244847215391</c:v>
                </c:pt>
                <c:pt idx="64">
                  <c:v>-2.9374345140001972</c:v>
                </c:pt>
                <c:pt idx="65">
                  <c:v>4.4127258901933475</c:v>
                </c:pt>
                <c:pt idx="66">
                  <c:v>-2.0364816772375005</c:v>
                </c:pt>
                <c:pt idx="67">
                  <c:v>4.0074905771763261</c:v>
                </c:pt>
                <c:pt idx="68">
                  <c:v>-0.40483665728394669</c:v>
                </c:pt>
                <c:pt idx="69">
                  <c:v>3.8618393334209133</c:v>
                </c:pt>
                <c:pt idx="70">
                  <c:v>0.13250983449941683</c:v>
                </c:pt>
                <c:pt idx="71">
                  <c:v>1.587384375635448</c:v>
                </c:pt>
                <c:pt idx="72">
                  <c:v>9.6652558450779191E-2</c:v>
                </c:pt>
                <c:pt idx="73">
                  <c:v>-0.35218417770795352</c:v>
                </c:pt>
                <c:pt idx="74">
                  <c:v>-0.32319041300380819</c:v>
                </c:pt>
                <c:pt idx="75">
                  <c:v>-2.1450977273199827</c:v>
                </c:pt>
                <c:pt idx="76">
                  <c:v>-2.1714088418325113</c:v>
                </c:pt>
                <c:pt idx="77">
                  <c:v>-4.0287856150858161</c:v>
                </c:pt>
                <c:pt idx="78">
                  <c:v>-2.964343631816071</c:v>
                </c:pt>
                <c:pt idx="79">
                  <c:v>-6.7651863125024292</c:v>
                </c:pt>
                <c:pt idx="80">
                  <c:v>7.1661394252357509</c:v>
                </c:pt>
                <c:pt idx="81">
                  <c:v>-5.6620951117935903</c:v>
                </c:pt>
                <c:pt idx="82">
                  <c:v>5.043109377311052</c:v>
                </c:pt>
                <c:pt idx="83">
                  <c:v>0.80984329181034931</c:v>
                </c:pt>
                <c:pt idx="84">
                  <c:v>0.8304528711565925</c:v>
                </c:pt>
                <c:pt idx="85">
                  <c:v>1.391312972873235</c:v>
                </c:pt>
                <c:pt idx="86">
                  <c:v>-6.6811327313530313</c:v>
                </c:pt>
                <c:pt idx="87">
                  <c:v>-0.68769013329434081</c:v>
                </c:pt>
                <c:pt idx="88">
                  <c:v>0.42060320225039938</c:v>
                </c:pt>
                <c:pt idx="89">
                  <c:v>4.232486119930309</c:v>
                </c:pt>
                <c:pt idx="90">
                  <c:v>1.066742168712322</c:v>
                </c:pt>
                <c:pt idx="91">
                  <c:v>1.6035827039216746</c:v>
                </c:pt>
                <c:pt idx="92">
                  <c:v>2.9094586894586829</c:v>
                </c:pt>
                <c:pt idx="93">
                  <c:v>2.8799504117595198</c:v>
                </c:pt>
                <c:pt idx="94">
                  <c:v>4.8880745520638262</c:v>
                </c:pt>
                <c:pt idx="95">
                  <c:v>4.5966255040856998</c:v>
                </c:pt>
                <c:pt idx="96">
                  <c:v>-2.7142052794159066</c:v>
                </c:pt>
                <c:pt idx="97">
                  <c:v>4.4934795630725795</c:v>
                </c:pt>
                <c:pt idx="98">
                  <c:v>-4.599011403914302</c:v>
                </c:pt>
                <c:pt idx="99">
                  <c:v>-8.6625495380930264</c:v>
                </c:pt>
                <c:pt idx="100">
                  <c:v>6.0597915654133434</c:v>
                </c:pt>
                <c:pt idx="101">
                  <c:v>5.1734314746179031</c:v>
                </c:pt>
                <c:pt idx="102">
                  <c:v>1.6195221012700014</c:v>
                </c:pt>
                <c:pt idx="103">
                  <c:v>1.5855536625257869</c:v>
                </c:pt>
                <c:pt idx="104">
                  <c:v>3.9320219458762042</c:v>
                </c:pt>
                <c:pt idx="105">
                  <c:v>-1.3810275550640549</c:v>
                </c:pt>
                <c:pt idx="106">
                  <c:v>-3.0370473201051267</c:v>
                </c:pt>
                <c:pt idx="107">
                  <c:v>4.0956727157140573</c:v>
                </c:pt>
                <c:pt idx="108">
                  <c:v>-0.20418738898756106</c:v>
                </c:pt>
                <c:pt idx="109">
                  <c:v>1.7279795358493311</c:v>
                </c:pt>
                <c:pt idx="110">
                  <c:v>-2.8282414239164805E-3</c:v>
                </c:pt>
                <c:pt idx="111">
                  <c:v>4.7598882919018329E-3</c:v>
                </c:pt>
                <c:pt idx="112">
                  <c:v>-1.7965699438628451</c:v>
                </c:pt>
                <c:pt idx="113">
                  <c:v>4.3477598519808875</c:v>
                </c:pt>
                <c:pt idx="114">
                  <c:v>-0.17093658092042732</c:v>
                </c:pt>
                <c:pt idx="115">
                  <c:v>-5.9608304449065885</c:v>
                </c:pt>
                <c:pt idx="116">
                  <c:v>4.3665443369608985</c:v>
                </c:pt>
                <c:pt idx="117">
                  <c:v>-2.1057398446330198</c:v>
                </c:pt>
                <c:pt idx="118">
                  <c:v>3.225449659675379</c:v>
                </c:pt>
                <c:pt idx="119">
                  <c:v>6.0430873431991774</c:v>
                </c:pt>
                <c:pt idx="120">
                  <c:v>-0.68829903746683396</c:v>
                </c:pt>
                <c:pt idx="121">
                  <c:v>-1.7782903193866801</c:v>
                </c:pt>
                <c:pt idx="122">
                  <c:v>-0.22990025546478723</c:v>
                </c:pt>
                <c:pt idx="123">
                  <c:v>-0.10453047568382418</c:v>
                </c:pt>
                <c:pt idx="124">
                  <c:v>-5.5376013755221765</c:v>
                </c:pt>
                <c:pt idx="125">
                  <c:v>4.374090742572454</c:v>
                </c:pt>
                <c:pt idx="126">
                  <c:v>-8.6339294403892879</c:v>
                </c:pt>
                <c:pt idx="127">
                  <c:v>-3.6006644549201772</c:v>
                </c:pt>
                <c:pt idx="128">
                  <c:v>4.2955963570707807</c:v>
                </c:pt>
                <c:pt idx="129">
                  <c:v>1.0300344186993384</c:v>
                </c:pt>
                <c:pt idx="130">
                  <c:v>-5.5301538926339209</c:v>
                </c:pt>
                <c:pt idx="131">
                  <c:v>-2.5292618120068044</c:v>
                </c:pt>
                <c:pt idx="132">
                  <c:v>4.0838655302642417</c:v>
                </c:pt>
                <c:pt idx="133">
                  <c:v>3.3114953547913109</c:v>
                </c:pt>
                <c:pt idx="134">
                  <c:v>0.18395586611324624</c:v>
                </c:pt>
                <c:pt idx="135">
                  <c:v>2.1378751638581335</c:v>
                </c:pt>
                <c:pt idx="136">
                  <c:v>-2.7470872531885733</c:v>
                </c:pt>
                <c:pt idx="137">
                  <c:v>2.4205259487140371</c:v>
                </c:pt>
                <c:pt idx="138">
                  <c:v>1.2511622966513072</c:v>
                </c:pt>
                <c:pt idx="139">
                  <c:v>-0.38096134588603736</c:v>
                </c:pt>
                <c:pt idx="140">
                  <c:v>-1.869013044923274</c:v>
                </c:pt>
                <c:pt idx="141">
                  <c:v>6.5027298142680889</c:v>
                </c:pt>
                <c:pt idx="142">
                  <c:v>-0.82997414310424922</c:v>
                </c:pt>
                <c:pt idx="143">
                  <c:v>1.5942950417193036</c:v>
                </c:pt>
                <c:pt idx="144">
                  <c:v>2.6498923940571713</c:v>
                </c:pt>
                <c:pt idx="145">
                  <c:v>0.98439487459292818</c:v>
                </c:pt>
                <c:pt idx="146">
                  <c:v>-1.3408864215661531</c:v>
                </c:pt>
                <c:pt idx="147">
                  <c:v>-2.0932833829415931</c:v>
                </c:pt>
                <c:pt idx="148">
                  <c:v>-8.2485588512740474E-2</c:v>
                </c:pt>
                <c:pt idx="149">
                  <c:v>-4.7396807364034226E-2</c:v>
                </c:pt>
                <c:pt idx="150">
                  <c:v>-0.14079883811721583</c:v>
                </c:pt>
                <c:pt idx="151">
                  <c:v>-0.62406174351795052</c:v>
                </c:pt>
                <c:pt idx="152">
                  <c:v>3.8219618886698505</c:v>
                </c:pt>
                <c:pt idx="153">
                  <c:v>2.7339180533432828</c:v>
                </c:pt>
                <c:pt idx="154">
                  <c:v>-0.50443168290713514</c:v>
                </c:pt>
                <c:pt idx="155">
                  <c:v>-0.37575293781847946</c:v>
                </c:pt>
                <c:pt idx="156">
                  <c:v>-4.2883996531644675</c:v>
                </c:pt>
                <c:pt idx="157">
                  <c:v>3.846306646525679</c:v>
                </c:pt>
                <c:pt idx="158">
                  <c:v>0.24412854285412383</c:v>
                </c:pt>
                <c:pt idx="159">
                  <c:v>0.17836155931902542</c:v>
                </c:pt>
                <c:pt idx="160">
                  <c:v>3.0014727041367997</c:v>
                </c:pt>
                <c:pt idx="161">
                  <c:v>1.3518487069382934</c:v>
                </c:pt>
                <c:pt idx="162">
                  <c:v>0.59660958249737839</c:v>
                </c:pt>
                <c:pt idx="163">
                  <c:v>-1.8032097080465139</c:v>
                </c:pt>
                <c:pt idx="164">
                  <c:v>-8.7337911592241841</c:v>
                </c:pt>
                <c:pt idx="165">
                  <c:v>-0.22223696593262415</c:v>
                </c:pt>
                <c:pt idx="166">
                  <c:v>3.6483876081371065</c:v>
                </c:pt>
                <c:pt idx="167">
                  <c:v>5.1420429860009893</c:v>
                </c:pt>
                <c:pt idx="168">
                  <c:v>0.14136724427657496</c:v>
                </c:pt>
                <c:pt idx="169">
                  <c:v>2.3027767081398487</c:v>
                </c:pt>
                <c:pt idx="170">
                  <c:v>0.78679266461149178</c:v>
                </c:pt>
                <c:pt idx="171">
                  <c:v>0.26558347787914477</c:v>
                </c:pt>
                <c:pt idx="172">
                  <c:v>3.4272010661414121</c:v>
                </c:pt>
                <c:pt idx="173">
                  <c:v>2.8780232066235536</c:v>
                </c:pt>
                <c:pt idx="174">
                  <c:v>-3.1182043321688289</c:v>
                </c:pt>
                <c:pt idx="175">
                  <c:v>1.2162653917204362</c:v>
                </c:pt>
                <c:pt idx="176">
                  <c:v>-0.42948357940982784</c:v>
                </c:pt>
                <c:pt idx="177">
                  <c:v>0.25629388625428157</c:v>
                </c:pt>
                <c:pt idx="178">
                  <c:v>4.9468015639103591</c:v>
                </c:pt>
                <c:pt idx="179">
                  <c:v>-8.2267355450417092</c:v>
                </c:pt>
                <c:pt idx="180">
                  <c:v>-21.194055041503645</c:v>
                </c:pt>
                <c:pt idx="181">
                  <c:v>8.7519241438176252</c:v>
                </c:pt>
                <c:pt idx="182">
                  <c:v>2.7415435317977921</c:v>
                </c:pt>
                <c:pt idx="183">
                  <c:v>1.3540380131897902</c:v>
                </c:pt>
                <c:pt idx="184">
                  <c:v>2.4239277006561535</c:v>
                </c:pt>
                <c:pt idx="185">
                  <c:v>0.46696010444395425</c:v>
                </c:pt>
                <c:pt idx="186">
                  <c:v>2.1859378746471489</c:v>
                </c:pt>
                <c:pt idx="187">
                  <c:v>-4.0572839628193522</c:v>
                </c:pt>
                <c:pt idx="188">
                  <c:v>12.033639419522364</c:v>
                </c:pt>
                <c:pt idx="189">
                  <c:v>1.0182421982877727</c:v>
                </c:pt>
                <c:pt idx="190">
                  <c:v>0.26067810569141459</c:v>
                </c:pt>
                <c:pt idx="191">
                  <c:v>0.95486658897600085</c:v>
                </c:pt>
                <c:pt idx="192">
                  <c:v>1.7167495467010361</c:v>
                </c:pt>
                <c:pt idx="193">
                  <c:v>3.3929211887827027</c:v>
                </c:pt>
                <c:pt idx="194">
                  <c:v>1.0614671036275847</c:v>
                </c:pt>
                <c:pt idx="195">
                  <c:v>0.74220745541809741</c:v>
                </c:pt>
                <c:pt idx="196">
                  <c:v>2.0777010723860463</c:v>
                </c:pt>
                <c:pt idx="197">
                  <c:v>1.0440614958638252</c:v>
                </c:pt>
                <c:pt idx="198">
                  <c:v>1.8948978708438002</c:v>
                </c:pt>
                <c:pt idx="199">
                  <c:v>-2.7134818422717393</c:v>
                </c:pt>
                <c:pt idx="200">
                  <c:v>-0.14092700690106205</c:v>
                </c:pt>
                <c:pt idx="201">
                  <c:v>1.6316382543432184</c:v>
                </c:pt>
                <c:pt idx="202">
                  <c:v>-6.3735985815221792</c:v>
                </c:pt>
              </c:numCache>
            </c:numRef>
          </c:xVal>
          <c:yVal>
            <c:numRef>
              <c:f>'Q2'!$C$3:$C$205</c:f>
              <c:numCache>
                <c:formatCode>General</c:formatCode>
                <c:ptCount val="203"/>
                <c:pt idx="0">
                  <c:v>6.6016775084469614</c:v>
                </c:pt>
                <c:pt idx="1">
                  <c:v>3.0924481652934759</c:v>
                </c:pt>
                <c:pt idx="2">
                  <c:v>-3.3598832001981109</c:v>
                </c:pt>
                <c:pt idx="3">
                  <c:v>5.0488942564550161</c:v>
                </c:pt>
                <c:pt idx="4">
                  <c:v>2.6863367006504433</c:v>
                </c:pt>
                <c:pt idx="5">
                  <c:v>-0.71708098324372305</c:v>
                </c:pt>
                <c:pt idx="6">
                  <c:v>-0.96381503622893205</c:v>
                </c:pt>
                <c:pt idx="7">
                  <c:v>2.2884721439217106</c:v>
                </c:pt>
                <c:pt idx="8">
                  <c:v>-0.1768823878851021</c:v>
                </c:pt>
                <c:pt idx="9">
                  <c:v>4.1149172343280087</c:v>
                </c:pt>
                <c:pt idx="10">
                  <c:v>-0.99145466822274653</c:v>
                </c:pt>
                <c:pt idx="11">
                  <c:v>2.3247265209180967</c:v>
                </c:pt>
                <c:pt idx="12">
                  <c:v>6.6350538637838987</c:v>
                </c:pt>
                <c:pt idx="13">
                  <c:v>2.2886027213886053</c:v>
                </c:pt>
                <c:pt idx="14">
                  <c:v>0.5123972204451005</c:v>
                </c:pt>
                <c:pt idx="15">
                  <c:v>-0.36651998127580848</c:v>
                </c:pt>
                <c:pt idx="16">
                  <c:v>8.2858207092846978</c:v>
                </c:pt>
                <c:pt idx="17">
                  <c:v>-5.5511586660292433</c:v>
                </c:pt>
                <c:pt idx="18">
                  <c:v>8.6493017634716391</c:v>
                </c:pt>
                <c:pt idx="19">
                  <c:v>-2.189993502667702</c:v>
                </c:pt>
                <c:pt idx="20">
                  <c:v>3.6382531728832097</c:v>
                </c:pt>
                <c:pt idx="21">
                  <c:v>6.2882562206889769</c:v>
                </c:pt>
                <c:pt idx="22">
                  <c:v>8.5988362950724326</c:v>
                </c:pt>
                <c:pt idx="23">
                  <c:v>-0.65760712284666289</c:v>
                </c:pt>
                <c:pt idx="24">
                  <c:v>14.503009298885903</c:v>
                </c:pt>
                <c:pt idx="25">
                  <c:v>-6.1778682239202437E-2</c:v>
                </c:pt>
                <c:pt idx="26">
                  <c:v>5.411295219776294</c:v>
                </c:pt>
                <c:pt idx="27">
                  <c:v>-2.811498795782521</c:v>
                </c:pt>
                <c:pt idx="28">
                  <c:v>-1.8821744022800377</c:v>
                </c:pt>
                <c:pt idx="29">
                  <c:v>1.0423491390867921</c:v>
                </c:pt>
                <c:pt idx="30">
                  <c:v>9.603083229592027</c:v>
                </c:pt>
                <c:pt idx="31">
                  <c:v>0.60546482549828629</c:v>
                </c:pt>
                <c:pt idx="32">
                  <c:v>12.536674753182792</c:v>
                </c:pt>
                <c:pt idx="33">
                  <c:v>1.1541389472446826</c:v>
                </c:pt>
                <c:pt idx="34">
                  <c:v>0.36359001935021845</c:v>
                </c:pt>
                <c:pt idx="35">
                  <c:v>-15.328350638345567</c:v>
                </c:pt>
                <c:pt idx="36">
                  <c:v>0.60253219807934999</c:v>
                </c:pt>
                <c:pt idx="37">
                  <c:v>-2.2676147675970176E-2</c:v>
                </c:pt>
                <c:pt idx="38">
                  <c:v>0.44995118152051788</c:v>
                </c:pt>
                <c:pt idx="39">
                  <c:v>-3.451320657868699</c:v>
                </c:pt>
                <c:pt idx="40">
                  <c:v>-11.814870090908881</c:v>
                </c:pt>
                <c:pt idx="41">
                  <c:v>3.0558006349534859</c:v>
                </c:pt>
                <c:pt idx="42">
                  <c:v>12.514454084608406</c:v>
                </c:pt>
                <c:pt idx="43">
                  <c:v>-4.1319401917741461</c:v>
                </c:pt>
                <c:pt idx="44">
                  <c:v>3.9353635517579035</c:v>
                </c:pt>
                <c:pt idx="45">
                  <c:v>-3.6437901956871963</c:v>
                </c:pt>
                <c:pt idx="46">
                  <c:v>-0.52509444015587547</c:v>
                </c:pt>
                <c:pt idx="47">
                  <c:v>3.8093577427585132</c:v>
                </c:pt>
                <c:pt idx="48">
                  <c:v>-5.6530710838100848</c:v>
                </c:pt>
                <c:pt idx="49">
                  <c:v>-4.3412256129965598</c:v>
                </c:pt>
                <c:pt idx="50">
                  <c:v>8.9413192445326111</c:v>
                </c:pt>
                <c:pt idx="51">
                  <c:v>-5.1589305229972657</c:v>
                </c:pt>
                <c:pt idx="52">
                  <c:v>3.9509234611574593</c:v>
                </c:pt>
                <c:pt idx="53">
                  <c:v>3.3388093372408902</c:v>
                </c:pt>
                <c:pt idx="54">
                  <c:v>2.7956737459423366</c:v>
                </c:pt>
                <c:pt idx="55">
                  <c:v>4.3605393317688002</c:v>
                </c:pt>
                <c:pt idx="56">
                  <c:v>-0.18689518042873468</c:v>
                </c:pt>
                <c:pt idx="57">
                  <c:v>-2.0525154533772714</c:v>
                </c:pt>
                <c:pt idx="58">
                  <c:v>-0.20658187976353748</c:v>
                </c:pt>
                <c:pt idx="59">
                  <c:v>-7.6895260300457622</c:v>
                </c:pt>
                <c:pt idx="60">
                  <c:v>3.7354746070598295</c:v>
                </c:pt>
                <c:pt idx="61">
                  <c:v>4.2694053148519702</c:v>
                </c:pt>
                <c:pt idx="62">
                  <c:v>-1.4288763516198231</c:v>
                </c:pt>
                <c:pt idx="63">
                  <c:v>-1.7063659689899753</c:v>
                </c:pt>
                <c:pt idx="64">
                  <c:v>1.3450661555073524</c:v>
                </c:pt>
                <c:pt idx="65">
                  <c:v>-4.6030384778335094</c:v>
                </c:pt>
                <c:pt idx="66">
                  <c:v>7.5894583179375257</c:v>
                </c:pt>
                <c:pt idx="67">
                  <c:v>3.8404842468385549</c:v>
                </c:pt>
                <c:pt idx="68">
                  <c:v>0.42926692966621671</c:v>
                </c:pt>
                <c:pt idx="69">
                  <c:v>-5.1638195578521779</c:v>
                </c:pt>
                <c:pt idx="70">
                  <c:v>0.20943461872016117</c:v>
                </c:pt>
                <c:pt idx="71">
                  <c:v>-1.0873681287626222</c:v>
                </c:pt>
                <c:pt idx="72">
                  <c:v>0.68020869376302573</c:v>
                </c:pt>
                <c:pt idx="73">
                  <c:v>-4.8333333333333332E-2</c:v>
                </c:pt>
                <c:pt idx="74">
                  <c:v>0.78747136957696029</c:v>
                </c:pt>
                <c:pt idx="75">
                  <c:v>3.3499270695414092</c:v>
                </c:pt>
                <c:pt idx="76">
                  <c:v>1.1929374567761555</c:v>
                </c:pt>
                <c:pt idx="77">
                  <c:v>-2.9614224889441645</c:v>
                </c:pt>
                <c:pt idx="78">
                  <c:v>-6.4537402912372777</c:v>
                </c:pt>
                <c:pt idx="79">
                  <c:v>-1.4918122042726512</c:v>
                </c:pt>
                <c:pt idx="80">
                  <c:v>-1.7358644799548524</c:v>
                </c:pt>
                <c:pt idx="81">
                  <c:v>3.3585795196817432</c:v>
                </c:pt>
                <c:pt idx="82">
                  <c:v>1.9121329352614249</c:v>
                </c:pt>
                <c:pt idx="83">
                  <c:v>-1.2650681301371958</c:v>
                </c:pt>
                <c:pt idx="84">
                  <c:v>2.0742823614412904</c:v>
                </c:pt>
                <c:pt idx="85">
                  <c:v>2.6221911054260834</c:v>
                </c:pt>
                <c:pt idx="86">
                  <c:v>2.2001038760104099</c:v>
                </c:pt>
                <c:pt idx="87">
                  <c:v>1.9075406830048691</c:v>
                </c:pt>
                <c:pt idx="88">
                  <c:v>1.3332644639451576</c:v>
                </c:pt>
                <c:pt idx="89">
                  <c:v>6.5727985901689125</c:v>
                </c:pt>
                <c:pt idx="90">
                  <c:v>3.6410006474256758</c:v>
                </c:pt>
                <c:pt idx="91">
                  <c:v>-2.9517553919004511</c:v>
                </c:pt>
                <c:pt idx="92">
                  <c:v>4.5528935112540694</c:v>
                </c:pt>
                <c:pt idx="93">
                  <c:v>0.52850079636132641</c:v>
                </c:pt>
                <c:pt idx="94">
                  <c:v>0.11808299027694732</c:v>
                </c:pt>
                <c:pt idx="95">
                  <c:v>6.4907880179741975</c:v>
                </c:pt>
                <c:pt idx="96">
                  <c:v>11.793447580754501</c:v>
                </c:pt>
                <c:pt idx="97">
                  <c:v>-3.2944834129964273</c:v>
                </c:pt>
                <c:pt idx="98">
                  <c:v>9.6077037453930227</c:v>
                </c:pt>
                <c:pt idx="99">
                  <c:v>-9.3988922457200399</c:v>
                </c:pt>
                <c:pt idx="100">
                  <c:v>-0.6132369724637029</c:v>
                </c:pt>
                <c:pt idx="101">
                  <c:v>1.5243612676222729</c:v>
                </c:pt>
                <c:pt idx="102">
                  <c:v>7.0236778409988121</c:v>
                </c:pt>
                <c:pt idx="103">
                  <c:v>-1.910819250809457</c:v>
                </c:pt>
                <c:pt idx="104">
                  <c:v>1.7385402095823037</c:v>
                </c:pt>
                <c:pt idx="105">
                  <c:v>-3.4970645868796311</c:v>
                </c:pt>
                <c:pt idx="106">
                  <c:v>0.45156459707484686</c:v>
                </c:pt>
                <c:pt idx="107">
                  <c:v>0.62493744334227441</c:v>
                </c:pt>
                <c:pt idx="108">
                  <c:v>5.8510806574234939</c:v>
                </c:pt>
                <c:pt idx="109">
                  <c:v>-0.99031958293378741</c:v>
                </c:pt>
                <c:pt idx="110">
                  <c:v>6.3548210845031452</c:v>
                </c:pt>
                <c:pt idx="111">
                  <c:v>0.53104224290313129</c:v>
                </c:pt>
                <c:pt idx="112">
                  <c:v>-6.1892297156012059</c:v>
                </c:pt>
                <c:pt idx="113">
                  <c:v>4.8636328576671168</c:v>
                </c:pt>
                <c:pt idx="114">
                  <c:v>-2.184693241679164</c:v>
                </c:pt>
                <c:pt idx="115">
                  <c:v>-5.3497452702438482</c:v>
                </c:pt>
                <c:pt idx="116">
                  <c:v>7.2044498473061607</c:v>
                </c:pt>
                <c:pt idx="117">
                  <c:v>-13.576869744331814</c:v>
                </c:pt>
                <c:pt idx="118">
                  <c:v>-1.4555592692055022</c:v>
                </c:pt>
                <c:pt idx="119">
                  <c:v>3.53540709463282</c:v>
                </c:pt>
                <c:pt idx="120">
                  <c:v>-3.4260675641776159</c:v>
                </c:pt>
                <c:pt idx="121">
                  <c:v>-4.0298001628403828</c:v>
                </c:pt>
                <c:pt idx="122">
                  <c:v>2.2450279524396604</c:v>
                </c:pt>
                <c:pt idx="123">
                  <c:v>-5.0746899065805495</c:v>
                </c:pt>
                <c:pt idx="124">
                  <c:v>-3.7509516649249326</c:v>
                </c:pt>
                <c:pt idx="125">
                  <c:v>6.0647428965144945</c:v>
                </c:pt>
                <c:pt idx="126">
                  <c:v>-7.7039753523026295</c:v>
                </c:pt>
                <c:pt idx="127">
                  <c:v>-5.9343649910673202</c:v>
                </c:pt>
                <c:pt idx="128">
                  <c:v>-0.140786237082451</c:v>
                </c:pt>
                <c:pt idx="129">
                  <c:v>-1.8733178925453506</c:v>
                </c:pt>
                <c:pt idx="130">
                  <c:v>3.4598965203042233</c:v>
                </c:pt>
                <c:pt idx="131">
                  <c:v>-0.93796690708039421</c:v>
                </c:pt>
                <c:pt idx="132">
                  <c:v>-5.7363735836874259</c:v>
                </c:pt>
                <c:pt idx="133">
                  <c:v>-3.5147636623837961</c:v>
                </c:pt>
                <c:pt idx="134">
                  <c:v>1.9967155075481486</c:v>
                </c:pt>
                <c:pt idx="135">
                  <c:v>2.4057147290427322E-4</c:v>
                </c:pt>
                <c:pt idx="136">
                  <c:v>-5.6081053440429356</c:v>
                </c:pt>
                <c:pt idx="137">
                  <c:v>12.020712998039674</c:v>
                </c:pt>
                <c:pt idx="138">
                  <c:v>1.2123309722315325</c:v>
                </c:pt>
                <c:pt idx="139">
                  <c:v>-1.9201351281259704</c:v>
                </c:pt>
                <c:pt idx="140">
                  <c:v>2.986973699913797</c:v>
                </c:pt>
                <c:pt idx="141">
                  <c:v>-3.2568745381497393</c:v>
                </c:pt>
                <c:pt idx="142">
                  <c:v>5.2486559882047885</c:v>
                </c:pt>
                <c:pt idx="143">
                  <c:v>2.0446877809654453</c:v>
                </c:pt>
                <c:pt idx="144">
                  <c:v>4.6921083620037969</c:v>
                </c:pt>
                <c:pt idx="145">
                  <c:v>2.8476582634761356</c:v>
                </c:pt>
                <c:pt idx="146">
                  <c:v>2.7850032206851707</c:v>
                </c:pt>
                <c:pt idx="147">
                  <c:v>-3.1078007229822036</c:v>
                </c:pt>
                <c:pt idx="148">
                  <c:v>-1.9861118325615799</c:v>
                </c:pt>
                <c:pt idx="149">
                  <c:v>4.5102313499114723</c:v>
                </c:pt>
                <c:pt idx="150">
                  <c:v>-2.6558881202555877</c:v>
                </c:pt>
                <c:pt idx="151">
                  <c:v>-3.0868028087167763</c:v>
                </c:pt>
                <c:pt idx="152">
                  <c:v>4.6430482968435829</c:v>
                </c:pt>
                <c:pt idx="153">
                  <c:v>3.9398855601274274</c:v>
                </c:pt>
                <c:pt idx="154">
                  <c:v>1.3966107449836849</c:v>
                </c:pt>
                <c:pt idx="155">
                  <c:v>-1.3033533679726756</c:v>
                </c:pt>
                <c:pt idx="156">
                  <c:v>2.4306513096205329</c:v>
                </c:pt>
                <c:pt idx="157">
                  <c:v>-4.8117113453990372</c:v>
                </c:pt>
                <c:pt idx="158">
                  <c:v>7.6166951798146334</c:v>
                </c:pt>
                <c:pt idx="159">
                  <c:v>2.1202875810293973</c:v>
                </c:pt>
                <c:pt idx="160">
                  <c:v>7.2007307665358251</c:v>
                </c:pt>
                <c:pt idx="161">
                  <c:v>-1.438909618511689</c:v>
                </c:pt>
                <c:pt idx="162">
                  <c:v>-5.9779914480468799</c:v>
                </c:pt>
                <c:pt idx="163">
                  <c:v>-0.80987687762976512</c:v>
                </c:pt>
                <c:pt idx="164">
                  <c:v>1.5756085729545868</c:v>
                </c:pt>
                <c:pt idx="165">
                  <c:v>1.6918629899712454</c:v>
                </c:pt>
                <c:pt idx="166">
                  <c:v>1.69474421070346</c:v>
                </c:pt>
                <c:pt idx="167">
                  <c:v>-0.21827825283441937</c:v>
                </c:pt>
                <c:pt idx="168">
                  <c:v>-2.4300579427841416</c:v>
                </c:pt>
                <c:pt idx="169">
                  <c:v>7.66665228990286</c:v>
                </c:pt>
                <c:pt idx="170">
                  <c:v>4.7170690994880475</c:v>
                </c:pt>
                <c:pt idx="171">
                  <c:v>-1.5283844642089812</c:v>
                </c:pt>
                <c:pt idx="172">
                  <c:v>5.8875606737216097</c:v>
                </c:pt>
                <c:pt idx="173">
                  <c:v>7.1423074533718047</c:v>
                </c:pt>
                <c:pt idx="174">
                  <c:v>5.9767674526076329</c:v>
                </c:pt>
                <c:pt idx="175">
                  <c:v>-1.3545032556676857</c:v>
                </c:pt>
                <c:pt idx="176">
                  <c:v>1.6061804637425685</c:v>
                </c:pt>
                <c:pt idx="177">
                  <c:v>6.4837011085223484</c:v>
                </c:pt>
                <c:pt idx="178">
                  <c:v>-9.0909927247312545</c:v>
                </c:pt>
                <c:pt idx="179">
                  <c:v>15.6896211950304</c:v>
                </c:pt>
                <c:pt idx="180">
                  <c:v>-7.2774417115675796</c:v>
                </c:pt>
                <c:pt idx="181">
                  <c:v>-9.561344872529931</c:v>
                </c:pt>
                <c:pt idx="182">
                  <c:v>3.0582415299528498</c:v>
                </c:pt>
                <c:pt idx="183">
                  <c:v>-1.195168320338019</c:v>
                </c:pt>
                <c:pt idx="184">
                  <c:v>5.4428494744338254</c:v>
                </c:pt>
                <c:pt idx="185">
                  <c:v>3.7153693337925464</c:v>
                </c:pt>
                <c:pt idx="186">
                  <c:v>3.0238593897261254</c:v>
                </c:pt>
                <c:pt idx="187">
                  <c:v>-8.6493668420082823</c:v>
                </c:pt>
                <c:pt idx="188">
                  <c:v>5.9902927418311895</c:v>
                </c:pt>
                <c:pt idx="189">
                  <c:v>-3.137246168275492</c:v>
                </c:pt>
                <c:pt idx="190">
                  <c:v>6.2532076857599206</c:v>
                </c:pt>
                <c:pt idx="191">
                  <c:v>3.9005128246221052</c:v>
                </c:pt>
                <c:pt idx="192">
                  <c:v>-3.6156629684711885</c:v>
                </c:pt>
                <c:pt idx="193">
                  <c:v>3.6617774226376776</c:v>
                </c:pt>
                <c:pt idx="194">
                  <c:v>-2.6086964084258413</c:v>
                </c:pt>
                <c:pt idx="195">
                  <c:v>5.8474747272404644</c:v>
                </c:pt>
                <c:pt idx="196">
                  <c:v>-8.4287153744809267</c:v>
                </c:pt>
                <c:pt idx="197">
                  <c:v>1.6147275336527502</c:v>
                </c:pt>
                <c:pt idx="198">
                  <c:v>7.6841350532295536</c:v>
                </c:pt>
                <c:pt idx="199">
                  <c:v>-5.7718370623348862</c:v>
                </c:pt>
                <c:pt idx="200">
                  <c:v>-1.9398529798737933</c:v>
                </c:pt>
                <c:pt idx="201">
                  <c:v>7.1761962590607551</c:v>
                </c:pt>
                <c:pt idx="202">
                  <c:v>-6.9038763459713515</c:v>
                </c:pt>
              </c:numCache>
            </c:numRef>
          </c:yVal>
          <c:smooth val="0"/>
          <c:extLst>
            <c:ext xmlns:c16="http://schemas.microsoft.com/office/drawing/2014/chart" uri="{C3380CC4-5D6E-409C-BE32-E72D297353CC}">
              <c16:uniqueId val="{00000000-A847-4B80-8520-1605028C3EC9}"/>
            </c:ext>
          </c:extLst>
        </c:ser>
        <c:dLbls>
          <c:showLegendKey val="0"/>
          <c:showVal val="0"/>
          <c:showCatName val="0"/>
          <c:showSerName val="0"/>
          <c:showPercent val="0"/>
          <c:showBubbleSize val="0"/>
        </c:dLbls>
        <c:axId val="461230864"/>
        <c:axId val="461229200"/>
      </c:scatterChart>
      <c:valAx>
        <c:axId val="461230864"/>
        <c:scaling>
          <c:orientation val="minMax"/>
        </c:scaling>
        <c:delete val="0"/>
        <c:axPos val="t"/>
        <c:majorGridlines>
          <c:spPr>
            <a:ln w="9525" cap="flat" cmpd="sng" algn="ctr">
              <a:solidFill>
                <a:schemeClr val="tx2">
                  <a:lumMod val="15000"/>
                  <a:lumOff val="85000"/>
                </a:schemeClr>
              </a:solidFill>
              <a:round/>
            </a:ln>
            <a:effectLst/>
          </c:spPr>
        </c:majorGridlines>
        <c:title>
          <c:tx>
            <c:rich>
              <a:bodyPr rot="0" spcFirstLastPara="1" vertOverflow="ellipsis" vert="horz" wrap="square" anchor="ctr" anchorCtr="1"/>
              <a:lstStyle/>
              <a:p>
                <a:pPr>
                  <a:defRPr sz="1100" b="1" i="0" u="none" strike="noStrike" kern="1200" baseline="0">
                    <a:solidFill>
                      <a:schemeClr val="tx2"/>
                    </a:solidFill>
                    <a:latin typeface="+mn-lt"/>
                    <a:ea typeface="+mn-ea"/>
                    <a:cs typeface="+mn-cs"/>
                  </a:defRPr>
                </a:pPr>
                <a:r>
                  <a:rPr lang="en-AU" sz="1100"/>
                  <a:t>Return on WOL/ASX 200 Index</a:t>
                </a:r>
              </a:p>
            </c:rich>
          </c:tx>
          <c:layout>
            <c:manualLayout>
              <c:xMode val="edge"/>
              <c:yMode val="edge"/>
              <c:x val="0.29600229038531783"/>
              <c:y val="0.85766381832975103"/>
            </c:manualLayout>
          </c:layout>
          <c:overlay val="0"/>
          <c:spPr>
            <a:noFill/>
            <a:ln>
              <a:noFill/>
            </a:ln>
            <a:effectLst/>
          </c:spPr>
          <c:txPr>
            <a:bodyPr rot="0" spcFirstLastPara="1" vertOverflow="ellipsis" vert="horz" wrap="square" anchor="ctr" anchorCtr="1"/>
            <a:lstStyle/>
            <a:p>
              <a:pPr>
                <a:defRPr sz="1100" b="1" i="0" u="none" strike="noStrike" kern="1200" baseline="0">
                  <a:solidFill>
                    <a:schemeClr val="tx2"/>
                  </a:solidFill>
                  <a:latin typeface="+mn-lt"/>
                  <a:ea typeface="+mn-ea"/>
                  <a:cs typeface="+mn-cs"/>
                </a:defRPr>
              </a:pPr>
              <a:endParaRPr lang="en-US"/>
            </a:p>
          </c:txPr>
        </c:title>
        <c:numFmt formatCode="General" sourceLinked="1"/>
        <c:majorTickMark val="none"/>
        <c:minorTickMark val="none"/>
        <c:tickLblPos val="nextTo"/>
        <c:spPr>
          <a:noFill/>
          <a:ln>
            <a:solidFill>
              <a:schemeClr val="tx2">
                <a:lumMod val="40000"/>
                <a:lumOff val="60000"/>
              </a:schemeClr>
            </a:solidFill>
          </a:ln>
          <a:effectLst/>
        </c:spPr>
        <c:txPr>
          <a:bodyPr rot="-60000000" spcFirstLastPara="1" vertOverflow="ellipsis" vert="horz" wrap="square" anchor="ctr" anchorCtr="1"/>
          <a:lstStyle/>
          <a:p>
            <a:pPr>
              <a:defRPr sz="900" b="0" i="0" u="none" strike="noStrike" kern="1200" baseline="0">
                <a:solidFill>
                  <a:schemeClr val="tx2"/>
                </a:solidFill>
                <a:latin typeface="+mn-lt"/>
                <a:ea typeface="+mn-ea"/>
                <a:cs typeface="+mn-cs"/>
              </a:defRPr>
            </a:pPr>
            <a:endParaRPr lang="en-US"/>
          </a:p>
        </c:txPr>
        <c:crossAx val="461229200"/>
        <c:crosses val="max"/>
        <c:crossBetween val="midCat"/>
      </c:valAx>
      <c:valAx>
        <c:axId val="461229200"/>
        <c:scaling>
          <c:orientation val="minMax"/>
        </c:scaling>
        <c:delete val="0"/>
        <c:axPos val="r"/>
        <c:majorGridlines>
          <c:spPr>
            <a:ln w="9525" cap="flat" cmpd="sng" algn="ctr">
              <a:solidFill>
                <a:schemeClr val="tx2">
                  <a:lumMod val="15000"/>
                  <a:lumOff val="85000"/>
                </a:schemeClr>
              </a:solidFill>
              <a:round/>
            </a:ln>
            <a:effectLst/>
          </c:spPr>
        </c:majorGridlines>
        <c:title>
          <c:tx>
            <c:rich>
              <a:bodyPr rot="-5400000" spcFirstLastPara="1" vertOverflow="ellipsis" vert="horz" wrap="square" anchor="ctr" anchorCtr="1"/>
              <a:lstStyle/>
              <a:p>
                <a:pPr>
                  <a:defRPr sz="900" b="1" i="0" u="none" strike="noStrike" kern="1200" baseline="0">
                    <a:solidFill>
                      <a:schemeClr val="tx2"/>
                    </a:solidFill>
                    <a:latin typeface="+mn-lt"/>
                    <a:ea typeface="+mn-ea"/>
                    <a:cs typeface="+mn-cs"/>
                  </a:defRPr>
                </a:pPr>
                <a:r>
                  <a:rPr lang="en-AU"/>
                  <a:t>return on WOL</a:t>
                </a:r>
                <a:r>
                  <a:rPr lang="en-AU" baseline="0"/>
                  <a:t>  shares</a:t>
                </a:r>
                <a:endParaRPr lang="en-AU"/>
              </a:p>
            </c:rich>
          </c:tx>
          <c:layout>
            <c:manualLayout>
              <c:xMode val="edge"/>
              <c:yMode val="edge"/>
              <c:x val="2.0118270759085035E-2"/>
              <c:y val="0.24951438256032704"/>
            </c:manualLayout>
          </c:layout>
          <c:overlay val="0"/>
          <c:spPr>
            <a:noFill/>
            <a:ln>
              <a:noFill/>
            </a:ln>
            <a:effectLst/>
          </c:spPr>
          <c:txPr>
            <a:bodyPr rot="-5400000" spcFirstLastPara="1" vertOverflow="ellipsis" vert="horz" wrap="square" anchor="ctr" anchorCtr="1"/>
            <a:lstStyle/>
            <a:p>
              <a:pPr>
                <a:defRPr sz="900" b="1" i="0" u="none" strike="noStrike" kern="1200" baseline="0">
                  <a:solidFill>
                    <a:schemeClr val="tx2"/>
                  </a:solidFill>
                  <a:latin typeface="+mn-lt"/>
                  <a:ea typeface="+mn-ea"/>
                  <a:cs typeface="+mn-cs"/>
                </a:defRPr>
              </a:pPr>
              <a:endParaRPr lang="en-US"/>
            </a:p>
          </c:txPr>
        </c:title>
        <c:numFmt formatCode="General" sourceLinked="1"/>
        <c:majorTickMark val="none"/>
        <c:minorTickMark val="none"/>
        <c:tickLblPos val="nextTo"/>
        <c:spPr>
          <a:noFill/>
          <a:ln>
            <a:solidFill>
              <a:schemeClr val="tx2">
                <a:lumMod val="40000"/>
                <a:lumOff val="60000"/>
              </a:schemeClr>
            </a:solidFill>
          </a:ln>
          <a:effectLst/>
        </c:spPr>
        <c:txPr>
          <a:bodyPr rot="-60000000" spcFirstLastPara="1" vertOverflow="ellipsis" vert="horz" wrap="square" anchor="ctr" anchorCtr="1"/>
          <a:lstStyle/>
          <a:p>
            <a:pPr>
              <a:defRPr sz="900" b="0" i="0" u="none" strike="noStrike" kern="1200" baseline="0">
                <a:solidFill>
                  <a:schemeClr val="tx2"/>
                </a:solidFill>
                <a:latin typeface="+mn-lt"/>
                <a:ea typeface="+mn-ea"/>
                <a:cs typeface="+mn-cs"/>
              </a:defRPr>
            </a:pPr>
            <a:endParaRPr lang="en-US"/>
          </a:p>
        </c:txPr>
        <c:crossAx val="461230864"/>
        <c:crosses val="max"/>
        <c:crossBetween val="midCat"/>
      </c:valAx>
      <c:spPr>
        <a:noFill/>
        <a:ln>
          <a:noFill/>
        </a:ln>
        <a:effectLst/>
      </c:spPr>
    </c:plotArea>
    <c:plotVisOnly val="1"/>
    <c:dispBlanksAs val="gap"/>
    <c:showDLblsOverMax val="0"/>
  </c:chart>
  <c:spPr>
    <a:solidFill>
      <a:schemeClr val="bg1"/>
    </a:solidFill>
    <a:ln w="9525" cap="flat" cmpd="sng" algn="ctr">
      <a:solidFill>
        <a:schemeClr val="tx2">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8.5098081802296305E-2"/>
          <c:y val="0.14884017520991266"/>
          <c:w val="0.79988394277860642"/>
          <c:h val="0.65543824204178258"/>
        </c:manualLayout>
      </c:layout>
      <c:scatterChart>
        <c:scatterStyle val="lineMarker"/>
        <c:varyColors val="0"/>
        <c:ser>
          <c:idx val="0"/>
          <c:order val="0"/>
          <c:spPr>
            <a:ln w="25400" cap="rnd">
              <a:noFill/>
              <a:round/>
            </a:ln>
            <a:effectLst/>
          </c:spPr>
          <c:marker>
            <c:symbol val="circle"/>
            <c:size val="5"/>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9525">
                <a:solidFill>
                  <a:schemeClr val="accent1"/>
                </a:solidFill>
                <a:round/>
              </a:ln>
              <a:effectLst/>
            </c:spPr>
          </c:marker>
          <c:trendline>
            <c:spPr>
              <a:ln w="9525" cap="rnd">
                <a:solidFill>
                  <a:schemeClr val="accent1"/>
                </a:solidFill>
              </a:ln>
              <a:effectLst/>
            </c:spPr>
            <c:trendlineType val="linear"/>
            <c:dispRSqr val="0"/>
            <c:dispEq val="0"/>
          </c:trendline>
          <c:trendline>
            <c:spPr>
              <a:ln w="9525" cap="rnd">
                <a:solidFill>
                  <a:schemeClr val="accent1"/>
                </a:solidFill>
              </a:ln>
              <a:effectLst/>
            </c:spPr>
            <c:trendlineType val="linear"/>
            <c:dispRSqr val="0"/>
            <c:dispEq val="1"/>
            <c:trendlineLbl>
              <c:layout>
                <c:manualLayout>
                  <c:x val="-0.42619431333266317"/>
                  <c:y val="6.9971903128893148E-2"/>
                </c:manualLayout>
              </c:layout>
              <c:numFmt formatCode="General" sourceLinked="0"/>
              <c:spPr>
                <a:noFill/>
                <a:ln>
                  <a:noFill/>
                </a:ln>
                <a:effectLst/>
              </c:spPr>
              <c:txPr>
                <a:bodyPr rot="0" spcFirstLastPara="1" vertOverflow="ellipsis" vert="horz" wrap="square" anchor="ctr" anchorCtr="1"/>
                <a:lstStyle/>
                <a:p>
                  <a:pPr>
                    <a:defRPr sz="900" b="0" i="0" u="none" strike="noStrike" kern="1200" baseline="0">
                      <a:solidFill>
                        <a:schemeClr val="tx2"/>
                      </a:solidFill>
                      <a:latin typeface="+mn-lt"/>
                      <a:ea typeface="+mn-ea"/>
                      <a:cs typeface="+mn-cs"/>
                    </a:defRPr>
                  </a:pPr>
                  <a:endParaRPr lang="en-US"/>
                </a:p>
              </c:txPr>
            </c:trendlineLbl>
          </c:trendline>
          <c:trendline>
            <c:spPr>
              <a:ln w="9525" cap="rnd">
                <a:solidFill>
                  <a:schemeClr val="accent1"/>
                </a:solidFill>
              </a:ln>
              <a:effectLst/>
            </c:spPr>
            <c:trendlineType val="linear"/>
            <c:forward val="2"/>
            <c:dispRSqr val="0"/>
            <c:dispEq val="0"/>
          </c:trendline>
          <c:xVal>
            <c:numRef>
              <c:f>'Q2'!$B$3:$B$205</c:f>
              <c:numCache>
                <c:formatCode>General</c:formatCode>
                <c:ptCount val="203"/>
                <c:pt idx="0">
                  <c:v>-1.5565109406952951</c:v>
                </c:pt>
                <c:pt idx="1">
                  <c:v>-2.6869649780200295</c:v>
                </c:pt>
                <c:pt idx="2">
                  <c:v>-0.51813685433690415</c:v>
                </c:pt>
                <c:pt idx="3">
                  <c:v>3.0404905603534811</c:v>
                </c:pt>
                <c:pt idx="4">
                  <c:v>4.1150000000000073</c:v>
                </c:pt>
                <c:pt idx="5">
                  <c:v>2.5511538086888885</c:v>
                </c:pt>
                <c:pt idx="6">
                  <c:v>1.2723790861587039</c:v>
                </c:pt>
                <c:pt idx="7">
                  <c:v>4.3216830080057447</c:v>
                </c:pt>
                <c:pt idx="8">
                  <c:v>-3.9597932287626758</c:v>
                </c:pt>
                <c:pt idx="9">
                  <c:v>6.7607084370398534</c:v>
                </c:pt>
                <c:pt idx="10">
                  <c:v>3.4382710878784195</c:v>
                </c:pt>
                <c:pt idx="11">
                  <c:v>-0.21753732554365954</c:v>
                </c:pt>
                <c:pt idx="12">
                  <c:v>4.2029867785612209</c:v>
                </c:pt>
                <c:pt idx="13">
                  <c:v>2.4683830438427203</c:v>
                </c:pt>
                <c:pt idx="14">
                  <c:v>-2.0963067619989491</c:v>
                </c:pt>
                <c:pt idx="15">
                  <c:v>-2.9321543957750822</c:v>
                </c:pt>
                <c:pt idx="16">
                  <c:v>1.3960092068696641</c:v>
                </c:pt>
                <c:pt idx="17">
                  <c:v>-1.7709534578923427</c:v>
                </c:pt>
                <c:pt idx="18">
                  <c:v>2.5219849116895876</c:v>
                </c:pt>
                <c:pt idx="19">
                  <c:v>0.69215574474464459</c:v>
                </c:pt>
                <c:pt idx="20">
                  <c:v>4.4124540495268922</c:v>
                </c:pt>
                <c:pt idx="21">
                  <c:v>5.2590216180075711</c:v>
                </c:pt>
                <c:pt idx="22">
                  <c:v>1.7879290199121614</c:v>
                </c:pt>
                <c:pt idx="23">
                  <c:v>0.99366023487028277</c:v>
                </c:pt>
                <c:pt idx="24">
                  <c:v>2.764493499071305</c:v>
                </c:pt>
                <c:pt idx="25">
                  <c:v>1.1659726276459144</c:v>
                </c:pt>
                <c:pt idx="26">
                  <c:v>1.6358238550509585</c:v>
                </c:pt>
                <c:pt idx="27">
                  <c:v>2.3572073489111367</c:v>
                </c:pt>
                <c:pt idx="28">
                  <c:v>-0.63972162825692047</c:v>
                </c:pt>
                <c:pt idx="29">
                  <c:v>-2.1145683862159794</c:v>
                </c:pt>
                <c:pt idx="30">
                  <c:v>1.6422110554126919</c:v>
                </c:pt>
                <c:pt idx="31">
                  <c:v>5.0802324241260131</c:v>
                </c:pt>
                <c:pt idx="32">
                  <c:v>2.7848996112346089</c:v>
                </c:pt>
                <c:pt idx="33">
                  <c:v>-6.1757185758773696</c:v>
                </c:pt>
                <c:pt idx="34">
                  <c:v>-10.92416006814096</c:v>
                </c:pt>
                <c:pt idx="35">
                  <c:v>-1.4449092689602936</c:v>
                </c:pt>
                <c:pt idx="36">
                  <c:v>-3.940801203017422</c:v>
                </c:pt>
                <c:pt idx="37">
                  <c:v>4.4184137630624019</c:v>
                </c:pt>
                <c:pt idx="38">
                  <c:v>0.57383625507859004</c:v>
                </c:pt>
                <c:pt idx="39">
                  <c:v>0.39224347532655507</c:v>
                </c:pt>
                <c:pt idx="40">
                  <c:v>-7.7888605054202609</c:v>
                </c:pt>
                <c:pt idx="41">
                  <c:v>-4.5732450993551179</c:v>
                </c:pt>
                <c:pt idx="42">
                  <c:v>3.1531078819598157</c:v>
                </c:pt>
                <c:pt idx="43">
                  <c:v>-10.461091855544305</c:v>
                </c:pt>
                <c:pt idx="44">
                  <c:v>-12.710000543419193</c:v>
                </c:pt>
                <c:pt idx="45">
                  <c:v>-7.4060494441679108</c:v>
                </c:pt>
                <c:pt idx="46">
                  <c:v>-4.9187040270800386</c:v>
                </c:pt>
                <c:pt idx="47">
                  <c:v>-5.5939438152530991</c:v>
                </c:pt>
                <c:pt idx="48">
                  <c:v>7.0828875935615656</c:v>
                </c:pt>
                <c:pt idx="49">
                  <c:v>5.520317178936005</c:v>
                </c:pt>
                <c:pt idx="50">
                  <c:v>0.4117007230084257</c:v>
                </c:pt>
                <c:pt idx="51">
                  <c:v>0.51531099863145402</c:v>
                </c:pt>
                <c:pt idx="52">
                  <c:v>3.5523136022350208</c:v>
                </c:pt>
                <c:pt idx="53">
                  <c:v>7.2724193405648636</c:v>
                </c:pt>
                <c:pt idx="54">
                  <c:v>5.5102921771913413</c:v>
                </c:pt>
                <c:pt idx="55">
                  <c:v>5.8753281794306744</c:v>
                </c:pt>
                <c:pt idx="56">
                  <c:v>-2.1490359642465799</c:v>
                </c:pt>
                <c:pt idx="57">
                  <c:v>4.8708178267861308</c:v>
                </c:pt>
                <c:pt idx="58">
                  <c:v>-6.2082700967710993</c:v>
                </c:pt>
                <c:pt idx="59">
                  <c:v>1.4436169467786979</c:v>
                </c:pt>
                <c:pt idx="60">
                  <c:v>5.0733750026953128</c:v>
                </c:pt>
                <c:pt idx="61">
                  <c:v>-1.4492798174546297</c:v>
                </c:pt>
                <c:pt idx="62">
                  <c:v>-2.7262894357310219</c:v>
                </c:pt>
                <c:pt idx="63">
                  <c:v>-5.3678244847215391</c:v>
                </c:pt>
                <c:pt idx="64">
                  <c:v>-2.9374345140001972</c:v>
                </c:pt>
                <c:pt idx="65">
                  <c:v>4.4127258901933475</c:v>
                </c:pt>
                <c:pt idx="66">
                  <c:v>-2.0364816772375005</c:v>
                </c:pt>
                <c:pt idx="67">
                  <c:v>4.0074905771763261</c:v>
                </c:pt>
                <c:pt idx="68">
                  <c:v>-0.40483665728394669</c:v>
                </c:pt>
                <c:pt idx="69">
                  <c:v>3.8618393334209133</c:v>
                </c:pt>
                <c:pt idx="70">
                  <c:v>0.13250983449941683</c:v>
                </c:pt>
                <c:pt idx="71">
                  <c:v>1.587384375635448</c:v>
                </c:pt>
                <c:pt idx="72">
                  <c:v>9.6652558450779191E-2</c:v>
                </c:pt>
                <c:pt idx="73">
                  <c:v>-0.35218417770795352</c:v>
                </c:pt>
                <c:pt idx="74">
                  <c:v>-0.32319041300380819</c:v>
                </c:pt>
                <c:pt idx="75">
                  <c:v>-2.1450977273199827</c:v>
                </c:pt>
                <c:pt idx="76">
                  <c:v>-2.1714088418325113</c:v>
                </c:pt>
                <c:pt idx="77">
                  <c:v>-4.0287856150858161</c:v>
                </c:pt>
                <c:pt idx="78">
                  <c:v>-2.964343631816071</c:v>
                </c:pt>
                <c:pt idx="79">
                  <c:v>-6.7651863125024292</c:v>
                </c:pt>
                <c:pt idx="80">
                  <c:v>7.1661394252357509</c:v>
                </c:pt>
                <c:pt idx="81">
                  <c:v>-5.6620951117935903</c:v>
                </c:pt>
                <c:pt idx="82">
                  <c:v>5.043109377311052</c:v>
                </c:pt>
                <c:pt idx="83">
                  <c:v>0.80984329181034931</c:v>
                </c:pt>
                <c:pt idx="84">
                  <c:v>0.8304528711565925</c:v>
                </c:pt>
                <c:pt idx="85">
                  <c:v>1.391312972873235</c:v>
                </c:pt>
                <c:pt idx="86">
                  <c:v>-6.6811327313530313</c:v>
                </c:pt>
                <c:pt idx="87">
                  <c:v>-0.68769013329434081</c:v>
                </c:pt>
                <c:pt idx="88">
                  <c:v>0.42060320225039938</c:v>
                </c:pt>
                <c:pt idx="89">
                  <c:v>4.232486119930309</c:v>
                </c:pt>
                <c:pt idx="90">
                  <c:v>1.066742168712322</c:v>
                </c:pt>
                <c:pt idx="91">
                  <c:v>1.6035827039216746</c:v>
                </c:pt>
                <c:pt idx="92">
                  <c:v>2.9094586894586829</c:v>
                </c:pt>
                <c:pt idx="93">
                  <c:v>2.8799504117595198</c:v>
                </c:pt>
                <c:pt idx="94">
                  <c:v>4.8880745520638262</c:v>
                </c:pt>
                <c:pt idx="95">
                  <c:v>4.5966255040856998</c:v>
                </c:pt>
                <c:pt idx="96">
                  <c:v>-2.7142052794159066</c:v>
                </c:pt>
                <c:pt idx="97">
                  <c:v>4.4934795630725795</c:v>
                </c:pt>
                <c:pt idx="98">
                  <c:v>-4.599011403914302</c:v>
                </c:pt>
                <c:pt idx="99">
                  <c:v>-8.6625495380930264</c:v>
                </c:pt>
                <c:pt idx="100">
                  <c:v>6.0597915654133434</c:v>
                </c:pt>
                <c:pt idx="101">
                  <c:v>5.1734314746179031</c:v>
                </c:pt>
                <c:pt idx="102">
                  <c:v>1.6195221012700014</c:v>
                </c:pt>
                <c:pt idx="103">
                  <c:v>1.5855536625257869</c:v>
                </c:pt>
                <c:pt idx="104">
                  <c:v>3.9320219458762042</c:v>
                </c:pt>
                <c:pt idx="105">
                  <c:v>-1.3810275550640549</c:v>
                </c:pt>
                <c:pt idx="106">
                  <c:v>-3.0370473201051267</c:v>
                </c:pt>
                <c:pt idx="107">
                  <c:v>4.0956727157140573</c:v>
                </c:pt>
                <c:pt idx="108">
                  <c:v>-0.20418738898756106</c:v>
                </c:pt>
                <c:pt idx="109">
                  <c:v>1.7279795358493311</c:v>
                </c:pt>
                <c:pt idx="110">
                  <c:v>-2.8282414239164805E-3</c:v>
                </c:pt>
                <c:pt idx="111">
                  <c:v>4.7598882919018329E-3</c:v>
                </c:pt>
                <c:pt idx="112">
                  <c:v>-1.7965699438628451</c:v>
                </c:pt>
                <c:pt idx="113">
                  <c:v>4.3477598519808875</c:v>
                </c:pt>
                <c:pt idx="114">
                  <c:v>-0.17093658092042732</c:v>
                </c:pt>
                <c:pt idx="115">
                  <c:v>-5.9608304449065885</c:v>
                </c:pt>
                <c:pt idx="116">
                  <c:v>4.3665443369608985</c:v>
                </c:pt>
                <c:pt idx="117">
                  <c:v>-2.1057398446330198</c:v>
                </c:pt>
                <c:pt idx="118">
                  <c:v>3.225449659675379</c:v>
                </c:pt>
                <c:pt idx="119">
                  <c:v>6.0430873431991774</c:v>
                </c:pt>
                <c:pt idx="120">
                  <c:v>-0.68829903746683396</c:v>
                </c:pt>
                <c:pt idx="121">
                  <c:v>-1.7782903193866801</c:v>
                </c:pt>
                <c:pt idx="122">
                  <c:v>-0.22990025546478723</c:v>
                </c:pt>
                <c:pt idx="123">
                  <c:v>-0.10453047568382418</c:v>
                </c:pt>
                <c:pt idx="124">
                  <c:v>-5.5376013755221765</c:v>
                </c:pt>
                <c:pt idx="125">
                  <c:v>4.374090742572454</c:v>
                </c:pt>
                <c:pt idx="126">
                  <c:v>-8.6339294403892879</c:v>
                </c:pt>
                <c:pt idx="127">
                  <c:v>-3.6006644549201772</c:v>
                </c:pt>
                <c:pt idx="128">
                  <c:v>4.2955963570707807</c:v>
                </c:pt>
                <c:pt idx="129">
                  <c:v>1.0300344186993384</c:v>
                </c:pt>
                <c:pt idx="130">
                  <c:v>-5.5301538926339209</c:v>
                </c:pt>
                <c:pt idx="131">
                  <c:v>-2.5292618120068044</c:v>
                </c:pt>
                <c:pt idx="132">
                  <c:v>4.0838655302642417</c:v>
                </c:pt>
                <c:pt idx="133">
                  <c:v>3.3114953547913109</c:v>
                </c:pt>
                <c:pt idx="134">
                  <c:v>0.18395586611324624</c:v>
                </c:pt>
                <c:pt idx="135">
                  <c:v>2.1378751638581335</c:v>
                </c:pt>
                <c:pt idx="136">
                  <c:v>-2.7470872531885733</c:v>
                </c:pt>
                <c:pt idx="137">
                  <c:v>2.4205259487140371</c:v>
                </c:pt>
                <c:pt idx="138">
                  <c:v>1.2511622966513072</c:v>
                </c:pt>
                <c:pt idx="139">
                  <c:v>-0.38096134588603736</c:v>
                </c:pt>
                <c:pt idx="140">
                  <c:v>-1.869013044923274</c:v>
                </c:pt>
                <c:pt idx="141">
                  <c:v>6.5027298142680889</c:v>
                </c:pt>
                <c:pt idx="142">
                  <c:v>-0.82997414310424922</c:v>
                </c:pt>
                <c:pt idx="143">
                  <c:v>1.5942950417193036</c:v>
                </c:pt>
                <c:pt idx="144">
                  <c:v>2.6498923940571713</c:v>
                </c:pt>
                <c:pt idx="145">
                  <c:v>0.98439487459292818</c:v>
                </c:pt>
                <c:pt idx="146">
                  <c:v>-1.3408864215661531</c:v>
                </c:pt>
                <c:pt idx="147">
                  <c:v>-2.0932833829415931</c:v>
                </c:pt>
                <c:pt idx="148">
                  <c:v>-8.2485588512740474E-2</c:v>
                </c:pt>
                <c:pt idx="149">
                  <c:v>-4.7396807364034226E-2</c:v>
                </c:pt>
                <c:pt idx="150">
                  <c:v>-0.14079883811721583</c:v>
                </c:pt>
                <c:pt idx="151">
                  <c:v>-0.62406174351795052</c:v>
                </c:pt>
                <c:pt idx="152">
                  <c:v>3.8219618886698505</c:v>
                </c:pt>
                <c:pt idx="153">
                  <c:v>2.7339180533432828</c:v>
                </c:pt>
                <c:pt idx="154">
                  <c:v>-0.50443168290713514</c:v>
                </c:pt>
                <c:pt idx="155">
                  <c:v>-0.37575293781847946</c:v>
                </c:pt>
                <c:pt idx="156">
                  <c:v>-4.2883996531644675</c:v>
                </c:pt>
                <c:pt idx="157">
                  <c:v>3.846306646525679</c:v>
                </c:pt>
                <c:pt idx="158">
                  <c:v>0.24412854285412383</c:v>
                </c:pt>
                <c:pt idx="159">
                  <c:v>0.17836155931902542</c:v>
                </c:pt>
                <c:pt idx="160">
                  <c:v>3.0014727041367997</c:v>
                </c:pt>
                <c:pt idx="161">
                  <c:v>1.3518487069382934</c:v>
                </c:pt>
                <c:pt idx="162">
                  <c:v>0.59660958249737839</c:v>
                </c:pt>
                <c:pt idx="163">
                  <c:v>-1.8032097080465139</c:v>
                </c:pt>
                <c:pt idx="164">
                  <c:v>-8.7337911592241841</c:v>
                </c:pt>
                <c:pt idx="165">
                  <c:v>-0.22223696593262415</c:v>
                </c:pt>
                <c:pt idx="166">
                  <c:v>3.6483876081371065</c:v>
                </c:pt>
                <c:pt idx="167">
                  <c:v>5.1420429860009893</c:v>
                </c:pt>
                <c:pt idx="168">
                  <c:v>0.14136724427657496</c:v>
                </c:pt>
                <c:pt idx="169">
                  <c:v>2.3027767081398487</c:v>
                </c:pt>
                <c:pt idx="170">
                  <c:v>0.78679266461149178</c:v>
                </c:pt>
                <c:pt idx="171">
                  <c:v>0.26558347787914477</c:v>
                </c:pt>
                <c:pt idx="172">
                  <c:v>3.4272010661414121</c:v>
                </c:pt>
                <c:pt idx="173">
                  <c:v>2.8780232066235536</c:v>
                </c:pt>
                <c:pt idx="174">
                  <c:v>-3.1182043321688289</c:v>
                </c:pt>
                <c:pt idx="175">
                  <c:v>1.2162653917204362</c:v>
                </c:pt>
                <c:pt idx="176">
                  <c:v>-0.42948357940982784</c:v>
                </c:pt>
                <c:pt idx="177">
                  <c:v>0.25629388625428157</c:v>
                </c:pt>
                <c:pt idx="178">
                  <c:v>4.9468015639103591</c:v>
                </c:pt>
                <c:pt idx="179">
                  <c:v>-8.2267355450417092</c:v>
                </c:pt>
                <c:pt idx="180">
                  <c:v>-21.194055041503645</c:v>
                </c:pt>
                <c:pt idx="181">
                  <c:v>8.7519241438176252</c:v>
                </c:pt>
                <c:pt idx="182">
                  <c:v>2.7415435317977921</c:v>
                </c:pt>
                <c:pt idx="183">
                  <c:v>1.3540380131897902</c:v>
                </c:pt>
                <c:pt idx="184">
                  <c:v>2.4239277006561535</c:v>
                </c:pt>
                <c:pt idx="185">
                  <c:v>0.46696010444395425</c:v>
                </c:pt>
                <c:pt idx="186">
                  <c:v>2.1859378746471489</c:v>
                </c:pt>
                <c:pt idx="187">
                  <c:v>-4.0572839628193522</c:v>
                </c:pt>
                <c:pt idx="188">
                  <c:v>12.033639419522364</c:v>
                </c:pt>
                <c:pt idx="189">
                  <c:v>1.0182421982877727</c:v>
                </c:pt>
                <c:pt idx="190">
                  <c:v>0.26067810569141459</c:v>
                </c:pt>
                <c:pt idx="191">
                  <c:v>0.95486658897600085</c:v>
                </c:pt>
                <c:pt idx="192">
                  <c:v>1.7167495467010361</c:v>
                </c:pt>
                <c:pt idx="193">
                  <c:v>3.3929211887827027</c:v>
                </c:pt>
                <c:pt idx="194">
                  <c:v>1.0614671036275847</c:v>
                </c:pt>
                <c:pt idx="195">
                  <c:v>0.74220745541809741</c:v>
                </c:pt>
                <c:pt idx="196">
                  <c:v>2.0777010723860463</c:v>
                </c:pt>
                <c:pt idx="197">
                  <c:v>1.0440614958638252</c:v>
                </c:pt>
                <c:pt idx="198">
                  <c:v>1.8948978708438002</c:v>
                </c:pt>
                <c:pt idx="199">
                  <c:v>-2.7134818422717393</c:v>
                </c:pt>
                <c:pt idx="200">
                  <c:v>-0.14092700690106205</c:v>
                </c:pt>
                <c:pt idx="201">
                  <c:v>1.6316382543432184</c:v>
                </c:pt>
                <c:pt idx="202">
                  <c:v>-6.3735985815221792</c:v>
                </c:pt>
              </c:numCache>
            </c:numRef>
          </c:xVal>
          <c:yVal>
            <c:numRef>
              <c:f>'Q2'!$D$3:$D$205</c:f>
              <c:numCache>
                <c:formatCode>General</c:formatCode>
                <c:ptCount val="203"/>
                <c:pt idx="0">
                  <c:v>5.4253788518601231</c:v>
                </c:pt>
                <c:pt idx="1">
                  <c:v>13.196113975919571</c:v>
                </c:pt>
                <c:pt idx="2">
                  <c:v>-3.3480356182403308</c:v>
                </c:pt>
                <c:pt idx="3">
                  <c:v>5.2666620230708112</c:v>
                </c:pt>
                <c:pt idx="4">
                  <c:v>18.130157539851862</c:v>
                </c:pt>
                <c:pt idx="5">
                  <c:v>3.3679835053805229</c:v>
                </c:pt>
                <c:pt idx="6">
                  <c:v>8.8434114468163845</c:v>
                </c:pt>
                <c:pt idx="7">
                  <c:v>10.407922667838982</c:v>
                </c:pt>
                <c:pt idx="8">
                  <c:v>-12.27137530231458</c:v>
                </c:pt>
                <c:pt idx="9">
                  <c:v>10.55207398559056</c:v>
                </c:pt>
                <c:pt idx="10">
                  <c:v>12.080812766459825</c:v>
                </c:pt>
                <c:pt idx="11">
                  <c:v>15.337370321814692</c:v>
                </c:pt>
                <c:pt idx="12">
                  <c:v>-10.491621163696266</c:v>
                </c:pt>
                <c:pt idx="13">
                  <c:v>13.821325492557905</c:v>
                </c:pt>
                <c:pt idx="14">
                  <c:v>2.8673670661950217</c:v>
                </c:pt>
                <c:pt idx="15">
                  <c:v>-6.0279059098159493</c:v>
                </c:pt>
                <c:pt idx="16">
                  <c:v>-4.7499999999999994E-2</c:v>
                </c:pt>
                <c:pt idx="17">
                  <c:v>-2.7925145986357416</c:v>
                </c:pt>
                <c:pt idx="18">
                  <c:v>-1.307751824604688</c:v>
                </c:pt>
                <c:pt idx="19">
                  <c:v>-6.0961318904732273</c:v>
                </c:pt>
                <c:pt idx="20">
                  <c:v>-4.3870336003630221</c:v>
                </c:pt>
                <c:pt idx="21">
                  <c:v>-1.6707691750177722E-2</c:v>
                </c:pt>
                <c:pt idx="22">
                  <c:v>1.4268416952454079</c:v>
                </c:pt>
                <c:pt idx="23">
                  <c:v>-2.0242342460912641</c:v>
                </c:pt>
                <c:pt idx="24">
                  <c:v>-0.26431080365822124</c:v>
                </c:pt>
                <c:pt idx="25">
                  <c:v>8.1490528379919294</c:v>
                </c:pt>
                <c:pt idx="26">
                  <c:v>-0.19644466837894436</c:v>
                </c:pt>
                <c:pt idx="27">
                  <c:v>9.061710302517854</c:v>
                </c:pt>
                <c:pt idx="28">
                  <c:v>6.3669772508310487</c:v>
                </c:pt>
                <c:pt idx="29">
                  <c:v>-5.4086897304504582</c:v>
                </c:pt>
                <c:pt idx="30">
                  <c:v>4.6089423659133395</c:v>
                </c:pt>
                <c:pt idx="31">
                  <c:v>12.069752858921873</c:v>
                </c:pt>
                <c:pt idx="32">
                  <c:v>3.5340106465257035</c:v>
                </c:pt>
                <c:pt idx="33">
                  <c:v>-6.7916968319547566</c:v>
                </c:pt>
                <c:pt idx="34">
                  <c:v>3.8683377702071366</c:v>
                </c:pt>
                <c:pt idx="35">
                  <c:v>-8.0766207044912228</c:v>
                </c:pt>
                <c:pt idx="36">
                  <c:v>22.920191031927793</c:v>
                </c:pt>
                <c:pt idx="37">
                  <c:v>-3.4773392113111252</c:v>
                </c:pt>
                <c:pt idx="38">
                  <c:v>2.514420215855155</c:v>
                </c:pt>
                <c:pt idx="39">
                  <c:v>16.242394818088687</c:v>
                </c:pt>
                <c:pt idx="40">
                  <c:v>3.8278208494070798</c:v>
                </c:pt>
                <c:pt idx="41">
                  <c:v>-20.307960066527134</c:v>
                </c:pt>
                <c:pt idx="42">
                  <c:v>17.168050688513723</c:v>
                </c:pt>
                <c:pt idx="43">
                  <c:v>-19.153479735633255</c:v>
                </c:pt>
                <c:pt idx="44">
                  <c:v>-16.875368893130375</c:v>
                </c:pt>
                <c:pt idx="45">
                  <c:v>-13.967362009250621</c:v>
                </c:pt>
                <c:pt idx="46">
                  <c:v>1.7630418320847507</c:v>
                </c:pt>
                <c:pt idx="47">
                  <c:v>-3.6494117560542763</c:v>
                </c:pt>
                <c:pt idx="48">
                  <c:v>1.165816579814422</c:v>
                </c:pt>
                <c:pt idx="49">
                  <c:v>8.1896914872693003</c:v>
                </c:pt>
                <c:pt idx="50">
                  <c:v>0.70408701002511387</c:v>
                </c:pt>
                <c:pt idx="51">
                  <c:v>12.917781419835713</c:v>
                </c:pt>
                <c:pt idx="52">
                  <c:v>-0.3562871352842093</c:v>
                </c:pt>
                <c:pt idx="53">
                  <c:v>5.7250653716516737</c:v>
                </c:pt>
                <c:pt idx="54">
                  <c:v>7.1910009840902642</c:v>
                </c:pt>
                <c:pt idx="55">
                  <c:v>7.6142364536858542</c:v>
                </c:pt>
                <c:pt idx="56">
                  <c:v>-8.5304959414069668</c:v>
                </c:pt>
                <c:pt idx="57">
                  <c:v>2.1745880278705356</c:v>
                </c:pt>
                <c:pt idx="58">
                  <c:v>-2.394498795448988</c:v>
                </c:pt>
                <c:pt idx="59">
                  <c:v>-10.364466005733114</c:v>
                </c:pt>
                <c:pt idx="60">
                  <c:v>2.4027309838990036</c:v>
                </c:pt>
                <c:pt idx="61">
                  <c:v>8.0867372387556262</c:v>
                </c:pt>
                <c:pt idx="62">
                  <c:v>-2.0040849495518542</c:v>
                </c:pt>
                <c:pt idx="63">
                  <c:v>-5.4423133095735432</c:v>
                </c:pt>
                <c:pt idx="64">
                  <c:v>-2.6277140013897187</c:v>
                </c:pt>
                <c:pt idx="65">
                  <c:v>-0.6244638808366787</c:v>
                </c:pt>
                <c:pt idx="66">
                  <c:v>0.59985395201586089</c:v>
                </c:pt>
                <c:pt idx="67">
                  <c:v>6.1347894411382944</c:v>
                </c:pt>
                <c:pt idx="68">
                  <c:v>-0.91517286378331997</c:v>
                </c:pt>
                <c:pt idx="69">
                  <c:v>-3.8652598046026276</c:v>
                </c:pt>
                <c:pt idx="70">
                  <c:v>1.6700222949000532</c:v>
                </c:pt>
                <c:pt idx="71">
                  <c:v>-2.2577960128428276</c:v>
                </c:pt>
                <c:pt idx="72">
                  <c:v>2.2748915211668517</c:v>
                </c:pt>
                <c:pt idx="73">
                  <c:v>11.290842459690149</c:v>
                </c:pt>
                <c:pt idx="74">
                  <c:v>-3.4999999999999996E-2</c:v>
                </c:pt>
                <c:pt idx="75">
                  <c:v>-0.40823400780391422</c:v>
                </c:pt>
                <c:pt idx="76">
                  <c:v>-12.121275154000699</c:v>
                </c:pt>
                <c:pt idx="77">
                  <c:v>-6.5059117323989941</c:v>
                </c:pt>
                <c:pt idx="78">
                  <c:v>-8.3351573143423696</c:v>
                </c:pt>
                <c:pt idx="79">
                  <c:v>-6.3525420976750002</c:v>
                </c:pt>
                <c:pt idx="80">
                  <c:v>12.50576122974859</c:v>
                </c:pt>
                <c:pt idx="81">
                  <c:v>-10.327819552710542</c:v>
                </c:pt>
                <c:pt idx="82">
                  <c:v>-6.6838364941959814</c:v>
                </c:pt>
                <c:pt idx="83">
                  <c:v>11.694362072375418</c:v>
                </c:pt>
                <c:pt idx="84">
                  <c:v>8.8337159259642668</c:v>
                </c:pt>
                <c:pt idx="85">
                  <c:v>-5.2749045475240317</c:v>
                </c:pt>
                <c:pt idx="86">
                  <c:v>0.29686099029721313</c:v>
                </c:pt>
                <c:pt idx="87">
                  <c:v>-7.8951494521641532</c:v>
                </c:pt>
                <c:pt idx="88">
                  <c:v>-3.6031203065196058</c:v>
                </c:pt>
                <c:pt idx="89">
                  <c:v>8.7691395250142428</c:v>
                </c:pt>
                <c:pt idx="90">
                  <c:v>1.5954493581350278</c:v>
                </c:pt>
                <c:pt idx="91">
                  <c:v>-1.6717008695340594</c:v>
                </c:pt>
                <c:pt idx="92">
                  <c:v>3.7553358583649112</c:v>
                </c:pt>
                <c:pt idx="93">
                  <c:v>-1.784164454374364</c:v>
                </c:pt>
                <c:pt idx="94">
                  <c:v>0.18401772228226007</c:v>
                </c:pt>
                <c:pt idx="95">
                  <c:v>4.6717393902142526</c:v>
                </c:pt>
                <c:pt idx="96">
                  <c:v>5.7047841307137226</c:v>
                </c:pt>
                <c:pt idx="97">
                  <c:v>-2.8735616830240596</c:v>
                </c:pt>
                <c:pt idx="98">
                  <c:v>4.8259412441075424</c:v>
                </c:pt>
                <c:pt idx="99">
                  <c:v>-2.6670544607627003</c:v>
                </c:pt>
                <c:pt idx="100">
                  <c:v>-2.7604857803754532</c:v>
                </c:pt>
                <c:pt idx="101">
                  <c:v>7.3393100227895545</c:v>
                </c:pt>
                <c:pt idx="102">
                  <c:v>1.5404003631791199</c:v>
                </c:pt>
                <c:pt idx="103">
                  <c:v>2.8061224276882863</c:v>
                </c:pt>
                <c:pt idx="104">
                  <c:v>1.304573227109193</c:v>
                </c:pt>
                <c:pt idx="105">
                  <c:v>-3.6878923445461873</c:v>
                </c:pt>
                <c:pt idx="106">
                  <c:v>3.9873250270831857</c:v>
                </c:pt>
                <c:pt idx="107">
                  <c:v>-3.9324514546836191</c:v>
                </c:pt>
                <c:pt idx="108">
                  <c:v>1.5057360888211779</c:v>
                </c:pt>
                <c:pt idx="109">
                  <c:v>5.9078476723739319</c:v>
                </c:pt>
                <c:pt idx="110">
                  <c:v>4.5334115434795121</c:v>
                </c:pt>
                <c:pt idx="111">
                  <c:v>3.3261661652665162</c:v>
                </c:pt>
                <c:pt idx="112">
                  <c:v>-2.6426506026464329</c:v>
                </c:pt>
                <c:pt idx="113">
                  <c:v>3.4822261704689885</c:v>
                </c:pt>
                <c:pt idx="114">
                  <c:v>0.37666909731172743</c:v>
                </c:pt>
                <c:pt idx="115">
                  <c:v>-2.326597556817338</c:v>
                </c:pt>
                <c:pt idx="116">
                  <c:v>-1.2102903836437853</c:v>
                </c:pt>
                <c:pt idx="117">
                  <c:v>-10.935841126290175</c:v>
                </c:pt>
                <c:pt idx="118">
                  <c:v>6.2799985258861053</c:v>
                </c:pt>
                <c:pt idx="119">
                  <c:v>-9.8631910984014866</c:v>
                </c:pt>
                <c:pt idx="120">
                  <c:v>2.5662467382355216</c:v>
                </c:pt>
                <c:pt idx="121">
                  <c:v>3.2940419914038812</c:v>
                </c:pt>
                <c:pt idx="122">
                  <c:v>1.4781532012754677</c:v>
                </c:pt>
                <c:pt idx="123">
                  <c:v>4.4534756173683121</c:v>
                </c:pt>
                <c:pt idx="124">
                  <c:v>-6.5886648413536903</c:v>
                </c:pt>
                <c:pt idx="125">
                  <c:v>4.1300572430785865</c:v>
                </c:pt>
                <c:pt idx="126">
                  <c:v>-9.5207757231225223</c:v>
                </c:pt>
                <c:pt idx="127">
                  <c:v>-7.5274961854683742</c:v>
                </c:pt>
                <c:pt idx="128">
                  <c:v>2.3088221480386983</c:v>
                </c:pt>
                <c:pt idx="129">
                  <c:v>1.6402947782132862</c:v>
                </c:pt>
                <c:pt idx="130">
                  <c:v>-4.6630542780937088</c:v>
                </c:pt>
                <c:pt idx="131">
                  <c:v>-2.7210842929283707</c:v>
                </c:pt>
                <c:pt idx="132">
                  <c:v>-9.3549893059463702</c:v>
                </c:pt>
                <c:pt idx="133">
                  <c:v>4.6147603419088359</c:v>
                </c:pt>
                <c:pt idx="134">
                  <c:v>9.1329750335803777</c:v>
                </c:pt>
                <c:pt idx="135">
                  <c:v>-3.3618677399047496</c:v>
                </c:pt>
                <c:pt idx="136">
                  <c:v>-2.0913120444503548</c:v>
                </c:pt>
                <c:pt idx="137">
                  <c:v>-1.1974998983392484</c:v>
                </c:pt>
                <c:pt idx="138">
                  <c:v>7.8464209881449953</c:v>
                </c:pt>
                <c:pt idx="139">
                  <c:v>1.4393576788510676</c:v>
                </c:pt>
                <c:pt idx="140">
                  <c:v>-0.92935248343577526</c:v>
                </c:pt>
                <c:pt idx="141">
                  <c:v>4.3627457818819559</c:v>
                </c:pt>
                <c:pt idx="142">
                  <c:v>5.1616825381192184</c:v>
                </c:pt>
                <c:pt idx="143">
                  <c:v>1.2536887473258063</c:v>
                </c:pt>
                <c:pt idx="144">
                  <c:v>-0.72041442386187293</c:v>
                </c:pt>
                <c:pt idx="145">
                  <c:v>2.336197337122345</c:v>
                </c:pt>
                <c:pt idx="146">
                  <c:v>2.4437529998091159</c:v>
                </c:pt>
                <c:pt idx="147">
                  <c:v>-0.11322174320591792</c:v>
                </c:pt>
                <c:pt idx="148">
                  <c:v>-7.1200999677914076</c:v>
                </c:pt>
                <c:pt idx="149">
                  <c:v>-2.3751655661826279</c:v>
                </c:pt>
                <c:pt idx="150">
                  <c:v>-1.1997480372149743</c:v>
                </c:pt>
                <c:pt idx="151">
                  <c:v>3.0356635021366043</c:v>
                </c:pt>
                <c:pt idx="152">
                  <c:v>5.5547104071171862</c:v>
                </c:pt>
                <c:pt idx="153">
                  <c:v>0.83861250970804324</c:v>
                </c:pt>
                <c:pt idx="154">
                  <c:v>6.6570142308397644</c:v>
                </c:pt>
                <c:pt idx="155">
                  <c:v>9.9600230922830948E-2</c:v>
                </c:pt>
                <c:pt idx="156">
                  <c:v>-10.742499225007597</c:v>
                </c:pt>
                <c:pt idx="157">
                  <c:v>2.3537413743893976</c:v>
                </c:pt>
                <c:pt idx="158">
                  <c:v>10.159843218518557</c:v>
                </c:pt>
                <c:pt idx="159">
                  <c:v>0.55636632960125076</c:v>
                </c:pt>
                <c:pt idx="160">
                  <c:v>9.3731675645224239</c:v>
                </c:pt>
                <c:pt idx="161">
                  <c:v>1.8876625898761124</c:v>
                </c:pt>
                <c:pt idx="162">
                  <c:v>1.9907524074769392</c:v>
                </c:pt>
                <c:pt idx="163">
                  <c:v>6.7243438119838927</c:v>
                </c:pt>
                <c:pt idx="164">
                  <c:v>-9.696578562978468</c:v>
                </c:pt>
                <c:pt idx="165">
                  <c:v>-10.906850871786181</c:v>
                </c:pt>
                <c:pt idx="166">
                  <c:v>0.80292994759270275</c:v>
                </c:pt>
                <c:pt idx="167">
                  <c:v>9.5302259645239129</c:v>
                </c:pt>
                <c:pt idx="168">
                  <c:v>5.5768483868282317</c:v>
                </c:pt>
                <c:pt idx="169">
                  <c:v>-1.1459707092920923</c:v>
                </c:pt>
                <c:pt idx="170">
                  <c:v>2.1714948825537603</c:v>
                </c:pt>
                <c:pt idx="171">
                  <c:v>6.3440822644128939E-2</c:v>
                </c:pt>
                <c:pt idx="172">
                  <c:v>2.6122012155809293</c:v>
                </c:pt>
                <c:pt idx="173">
                  <c:v>-4.6154474214934513</c:v>
                </c:pt>
                <c:pt idx="174">
                  <c:v>-7.4655123153103533</c:v>
                </c:pt>
                <c:pt idx="175">
                  <c:v>2.4140979456829217</c:v>
                </c:pt>
                <c:pt idx="176">
                  <c:v>-0.61308283491880944</c:v>
                </c:pt>
                <c:pt idx="177">
                  <c:v>7.1195382187513578</c:v>
                </c:pt>
                <c:pt idx="178">
                  <c:v>-0.41335617429058408</c:v>
                </c:pt>
                <c:pt idx="179">
                  <c:v>0.99969878890769714</c:v>
                </c:pt>
                <c:pt idx="180">
                  <c:v>-19.620068716233963</c:v>
                </c:pt>
                <c:pt idx="181">
                  <c:v>-33.128121876435479</c:v>
                </c:pt>
                <c:pt idx="182">
                  <c:v>23.242260656266115</c:v>
                </c:pt>
                <c:pt idx="183">
                  <c:v>0.93161496322891635</c:v>
                </c:pt>
                <c:pt idx="184">
                  <c:v>-4.5460148502419244</c:v>
                </c:pt>
                <c:pt idx="185">
                  <c:v>-7.6150550505548358</c:v>
                </c:pt>
                <c:pt idx="186">
                  <c:v>-2.2015773148828623</c:v>
                </c:pt>
                <c:pt idx="187">
                  <c:v>-8.5952782072080947</c:v>
                </c:pt>
                <c:pt idx="188">
                  <c:v>-0.37628346631074888</c:v>
                </c:pt>
                <c:pt idx="189">
                  <c:v>27.637643591185107</c:v>
                </c:pt>
                <c:pt idx="190">
                  <c:v>1.6064999709849206</c:v>
                </c:pt>
                <c:pt idx="191">
                  <c:v>7.5652370319836963</c:v>
                </c:pt>
                <c:pt idx="192">
                  <c:v>0.36616668146173348</c:v>
                </c:pt>
                <c:pt idx="193">
                  <c:v>-1.7821155262571573</c:v>
                </c:pt>
                <c:pt idx="194">
                  <c:v>-4.8143798840583667</c:v>
                </c:pt>
                <c:pt idx="195">
                  <c:v>-4.649015956898551</c:v>
                </c:pt>
                <c:pt idx="196">
                  <c:v>1.7906835495123237</c:v>
                </c:pt>
                <c:pt idx="197">
                  <c:v>-1.3882374446640076</c:v>
                </c:pt>
                <c:pt idx="198">
                  <c:v>-11.075179465428144</c:v>
                </c:pt>
                <c:pt idx="199">
                  <c:v>25.031357966349496</c:v>
                </c:pt>
                <c:pt idx="200">
                  <c:v>-2.6213111914068858</c:v>
                </c:pt>
                <c:pt idx="201">
                  <c:v>-7.886750918220395</c:v>
                </c:pt>
                <c:pt idx="202">
                  <c:v>2.3131772239104653</c:v>
                </c:pt>
              </c:numCache>
            </c:numRef>
          </c:yVal>
          <c:smooth val="0"/>
          <c:extLst>
            <c:ext xmlns:c16="http://schemas.microsoft.com/office/drawing/2014/chart" uri="{C3380CC4-5D6E-409C-BE32-E72D297353CC}">
              <c16:uniqueId val="{00000001-2272-40C7-8A9A-90CA4E663805}"/>
            </c:ext>
          </c:extLst>
        </c:ser>
        <c:dLbls>
          <c:showLegendKey val="0"/>
          <c:showVal val="0"/>
          <c:showCatName val="0"/>
          <c:showSerName val="0"/>
          <c:showPercent val="0"/>
          <c:showBubbleSize val="0"/>
        </c:dLbls>
        <c:axId val="461230864"/>
        <c:axId val="461229200"/>
      </c:scatterChart>
      <c:valAx>
        <c:axId val="461230864"/>
        <c:scaling>
          <c:orientation val="minMax"/>
        </c:scaling>
        <c:delete val="0"/>
        <c:axPos val="t"/>
        <c:majorGridlines>
          <c:spPr>
            <a:ln w="9525" cap="flat" cmpd="sng" algn="ctr">
              <a:solidFill>
                <a:schemeClr val="tx2">
                  <a:lumMod val="15000"/>
                  <a:lumOff val="85000"/>
                </a:schemeClr>
              </a:solidFill>
              <a:round/>
            </a:ln>
            <a:effectLst/>
          </c:spPr>
        </c:majorGridlines>
        <c:title>
          <c:tx>
            <c:rich>
              <a:bodyPr rot="0" spcFirstLastPara="1" vertOverflow="ellipsis" vert="horz" wrap="square" anchor="ctr" anchorCtr="1"/>
              <a:lstStyle/>
              <a:p>
                <a:pPr>
                  <a:defRPr sz="1100" b="1" i="0" u="none" strike="noStrike" kern="1200" baseline="0">
                    <a:solidFill>
                      <a:schemeClr val="tx2"/>
                    </a:solidFill>
                    <a:latin typeface="+mn-lt"/>
                    <a:ea typeface="+mn-ea"/>
                    <a:cs typeface="+mn-cs"/>
                  </a:defRPr>
                </a:pPr>
                <a:r>
                  <a:rPr lang="en-AU" sz="1100"/>
                  <a:t>Return on WPL/ASX 200 Index</a:t>
                </a:r>
              </a:p>
            </c:rich>
          </c:tx>
          <c:layout>
            <c:manualLayout>
              <c:xMode val="edge"/>
              <c:yMode val="edge"/>
              <c:x val="0.29600229038531783"/>
              <c:y val="0.86209190141763992"/>
            </c:manualLayout>
          </c:layout>
          <c:overlay val="0"/>
          <c:spPr>
            <a:noFill/>
            <a:ln>
              <a:noFill/>
            </a:ln>
            <a:effectLst/>
          </c:spPr>
          <c:txPr>
            <a:bodyPr rot="0" spcFirstLastPara="1" vertOverflow="ellipsis" vert="horz" wrap="square" anchor="ctr" anchorCtr="1"/>
            <a:lstStyle/>
            <a:p>
              <a:pPr>
                <a:defRPr sz="1100" b="1" i="0" u="none" strike="noStrike" kern="1200" baseline="0">
                  <a:solidFill>
                    <a:schemeClr val="tx2"/>
                  </a:solidFill>
                  <a:latin typeface="+mn-lt"/>
                  <a:ea typeface="+mn-ea"/>
                  <a:cs typeface="+mn-cs"/>
                </a:defRPr>
              </a:pPr>
              <a:endParaRPr lang="en-US"/>
            </a:p>
          </c:txPr>
        </c:title>
        <c:numFmt formatCode="General" sourceLinked="1"/>
        <c:majorTickMark val="none"/>
        <c:minorTickMark val="none"/>
        <c:tickLblPos val="nextTo"/>
        <c:spPr>
          <a:noFill/>
          <a:ln>
            <a:solidFill>
              <a:schemeClr val="tx2">
                <a:lumMod val="40000"/>
                <a:lumOff val="60000"/>
              </a:schemeClr>
            </a:solidFill>
          </a:ln>
          <a:effectLst/>
        </c:spPr>
        <c:txPr>
          <a:bodyPr rot="-60000000" spcFirstLastPara="1" vertOverflow="ellipsis" vert="horz" wrap="square" anchor="ctr" anchorCtr="1"/>
          <a:lstStyle/>
          <a:p>
            <a:pPr>
              <a:defRPr sz="900" b="0" i="0" u="none" strike="noStrike" kern="1200" baseline="0">
                <a:solidFill>
                  <a:schemeClr val="tx2"/>
                </a:solidFill>
                <a:latin typeface="+mn-lt"/>
                <a:ea typeface="+mn-ea"/>
                <a:cs typeface="+mn-cs"/>
              </a:defRPr>
            </a:pPr>
            <a:endParaRPr lang="en-US"/>
          </a:p>
        </c:txPr>
        <c:crossAx val="461229200"/>
        <c:crosses val="max"/>
        <c:crossBetween val="midCat"/>
      </c:valAx>
      <c:valAx>
        <c:axId val="461229200"/>
        <c:scaling>
          <c:orientation val="minMax"/>
        </c:scaling>
        <c:delete val="0"/>
        <c:axPos val="r"/>
        <c:majorGridlines>
          <c:spPr>
            <a:ln w="9525" cap="flat" cmpd="sng" algn="ctr">
              <a:solidFill>
                <a:schemeClr val="tx2">
                  <a:lumMod val="15000"/>
                  <a:lumOff val="85000"/>
                </a:schemeClr>
              </a:solidFill>
              <a:round/>
            </a:ln>
            <a:effectLst/>
          </c:spPr>
        </c:majorGridlines>
        <c:title>
          <c:tx>
            <c:rich>
              <a:bodyPr rot="-5400000" spcFirstLastPara="1" vertOverflow="ellipsis" vert="horz" wrap="square" anchor="ctr" anchorCtr="1"/>
              <a:lstStyle/>
              <a:p>
                <a:pPr>
                  <a:defRPr sz="900" b="1" i="0" u="none" strike="noStrike" kern="1200" baseline="0">
                    <a:solidFill>
                      <a:schemeClr val="tx2"/>
                    </a:solidFill>
                    <a:latin typeface="+mn-lt"/>
                    <a:ea typeface="+mn-ea"/>
                    <a:cs typeface="+mn-cs"/>
                  </a:defRPr>
                </a:pPr>
                <a:r>
                  <a:rPr lang="en-AU"/>
                  <a:t>return on WPL  shares</a:t>
                </a:r>
              </a:p>
              <a:p>
                <a:pPr>
                  <a:defRPr sz="900" b="1" i="0" u="none" strike="noStrike" kern="1200" baseline="0">
                    <a:solidFill>
                      <a:schemeClr val="tx2"/>
                    </a:solidFill>
                    <a:latin typeface="+mn-lt"/>
                    <a:ea typeface="+mn-ea"/>
                    <a:cs typeface="+mn-cs"/>
                  </a:defRPr>
                </a:pPr>
                <a:endParaRPr lang="en-AU"/>
              </a:p>
            </c:rich>
          </c:tx>
          <c:layout>
            <c:manualLayout>
              <c:xMode val="edge"/>
              <c:yMode val="edge"/>
              <c:x val="1.2595539672040515E-2"/>
              <c:y val="0.24974245955928306"/>
            </c:manualLayout>
          </c:layout>
          <c:overlay val="0"/>
          <c:spPr>
            <a:noFill/>
            <a:ln>
              <a:noFill/>
            </a:ln>
            <a:effectLst/>
          </c:spPr>
          <c:txPr>
            <a:bodyPr rot="-5400000" spcFirstLastPara="1" vertOverflow="ellipsis" vert="horz" wrap="square" anchor="ctr" anchorCtr="1"/>
            <a:lstStyle/>
            <a:p>
              <a:pPr>
                <a:defRPr sz="900" b="1" i="0" u="none" strike="noStrike" kern="1200" baseline="0">
                  <a:solidFill>
                    <a:schemeClr val="tx2"/>
                  </a:solidFill>
                  <a:latin typeface="+mn-lt"/>
                  <a:ea typeface="+mn-ea"/>
                  <a:cs typeface="+mn-cs"/>
                </a:defRPr>
              </a:pPr>
              <a:endParaRPr lang="en-US"/>
            </a:p>
          </c:txPr>
        </c:title>
        <c:numFmt formatCode="General" sourceLinked="1"/>
        <c:majorTickMark val="none"/>
        <c:minorTickMark val="none"/>
        <c:tickLblPos val="nextTo"/>
        <c:spPr>
          <a:noFill/>
          <a:ln>
            <a:solidFill>
              <a:schemeClr val="tx2">
                <a:lumMod val="40000"/>
                <a:lumOff val="60000"/>
              </a:schemeClr>
            </a:solidFill>
          </a:ln>
          <a:effectLst/>
        </c:spPr>
        <c:txPr>
          <a:bodyPr rot="-60000000" spcFirstLastPara="1" vertOverflow="ellipsis" vert="horz" wrap="square" anchor="ctr" anchorCtr="1"/>
          <a:lstStyle/>
          <a:p>
            <a:pPr>
              <a:defRPr sz="900" b="0" i="0" u="none" strike="noStrike" kern="1200" baseline="0">
                <a:solidFill>
                  <a:schemeClr val="tx2"/>
                </a:solidFill>
                <a:latin typeface="+mn-lt"/>
                <a:ea typeface="+mn-ea"/>
                <a:cs typeface="+mn-cs"/>
              </a:defRPr>
            </a:pPr>
            <a:endParaRPr lang="en-US"/>
          </a:p>
        </c:txPr>
        <c:crossAx val="461230864"/>
        <c:crosses val="max"/>
        <c:crossBetween val="midCat"/>
      </c:valAx>
      <c:spPr>
        <a:noFill/>
        <a:ln>
          <a:noFill/>
        </a:ln>
        <a:effectLst/>
      </c:spPr>
    </c:plotArea>
    <c:plotVisOnly val="1"/>
    <c:dispBlanksAs val="gap"/>
    <c:showDLblsOverMax val="0"/>
  </c:chart>
  <c:spPr>
    <a:solidFill>
      <a:schemeClr val="bg1"/>
    </a:solidFill>
    <a:ln w="9525" cap="flat" cmpd="sng" algn="ctr">
      <a:solidFill>
        <a:schemeClr val="tx2">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8.2590504773281476E-2"/>
          <c:y val="0.13971059922654844"/>
          <c:w val="0.79988394277860642"/>
          <c:h val="0.65543824204178258"/>
        </c:manualLayout>
      </c:layout>
      <c:scatterChart>
        <c:scatterStyle val="lineMarker"/>
        <c:varyColors val="0"/>
        <c:ser>
          <c:idx val="0"/>
          <c:order val="0"/>
          <c:spPr>
            <a:ln w="25400" cap="rnd">
              <a:noFill/>
              <a:round/>
            </a:ln>
            <a:effectLst/>
          </c:spPr>
          <c:marker>
            <c:symbol val="circle"/>
            <c:size val="5"/>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9525">
                <a:solidFill>
                  <a:schemeClr val="accent1"/>
                </a:solidFill>
                <a:round/>
              </a:ln>
              <a:effectLst/>
            </c:spPr>
          </c:marker>
          <c:trendline>
            <c:spPr>
              <a:ln w="9525" cap="rnd">
                <a:solidFill>
                  <a:schemeClr val="accent1"/>
                </a:solidFill>
              </a:ln>
              <a:effectLst/>
            </c:spPr>
            <c:trendlineType val="linear"/>
            <c:dispRSqr val="0"/>
            <c:dispEq val="0"/>
          </c:trendline>
          <c:trendline>
            <c:spPr>
              <a:ln w="9525" cap="rnd">
                <a:solidFill>
                  <a:schemeClr val="accent1"/>
                </a:solidFill>
              </a:ln>
              <a:effectLst/>
            </c:spPr>
            <c:trendlineType val="linear"/>
            <c:dispRSqr val="0"/>
            <c:dispEq val="1"/>
            <c:trendlineLbl>
              <c:layout>
                <c:manualLayout>
                  <c:x val="-0.43122066805399334"/>
                  <c:y val="0.23266324769087909"/>
                </c:manualLayout>
              </c:layout>
              <c:numFmt formatCode="General" sourceLinked="0"/>
              <c:spPr>
                <a:noFill/>
                <a:ln>
                  <a:noFill/>
                </a:ln>
                <a:effectLst/>
              </c:spPr>
              <c:txPr>
                <a:bodyPr rot="0" spcFirstLastPara="1" vertOverflow="ellipsis" vert="horz" wrap="square" anchor="ctr" anchorCtr="1"/>
                <a:lstStyle/>
                <a:p>
                  <a:pPr>
                    <a:defRPr sz="900" b="0" i="0" u="none" strike="noStrike" kern="1200" baseline="0">
                      <a:solidFill>
                        <a:schemeClr val="tx2"/>
                      </a:solidFill>
                      <a:latin typeface="+mn-lt"/>
                      <a:ea typeface="+mn-ea"/>
                      <a:cs typeface="+mn-cs"/>
                    </a:defRPr>
                  </a:pPr>
                  <a:endParaRPr lang="en-US"/>
                </a:p>
              </c:txPr>
            </c:trendlineLbl>
          </c:trendline>
          <c:trendline>
            <c:spPr>
              <a:ln w="9525" cap="rnd">
                <a:solidFill>
                  <a:schemeClr val="accent1"/>
                </a:solidFill>
              </a:ln>
              <a:effectLst/>
            </c:spPr>
            <c:trendlineType val="linear"/>
            <c:forward val="2"/>
            <c:dispRSqr val="0"/>
            <c:dispEq val="0"/>
          </c:trendline>
          <c:xVal>
            <c:numRef>
              <c:f>'Q2'!$B$3:$B$205</c:f>
              <c:numCache>
                <c:formatCode>General</c:formatCode>
                <c:ptCount val="203"/>
                <c:pt idx="0">
                  <c:v>-1.5565109406952951</c:v>
                </c:pt>
                <c:pt idx="1">
                  <c:v>-2.6869649780200295</c:v>
                </c:pt>
                <c:pt idx="2">
                  <c:v>-0.51813685433690415</c:v>
                </c:pt>
                <c:pt idx="3">
                  <c:v>3.0404905603534811</c:v>
                </c:pt>
                <c:pt idx="4">
                  <c:v>4.1150000000000073</c:v>
                </c:pt>
                <c:pt idx="5">
                  <c:v>2.5511538086888885</c:v>
                </c:pt>
                <c:pt idx="6">
                  <c:v>1.2723790861587039</c:v>
                </c:pt>
                <c:pt idx="7">
                  <c:v>4.3216830080057447</c:v>
                </c:pt>
                <c:pt idx="8">
                  <c:v>-3.9597932287626758</c:v>
                </c:pt>
                <c:pt idx="9">
                  <c:v>6.7607084370398534</c:v>
                </c:pt>
                <c:pt idx="10">
                  <c:v>3.4382710878784195</c:v>
                </c:pt>
                <c:pt idx="11">
                  <c:v>-0.21753732554365954</c:v>
                </c:pt>
                <c:pt idx="12">
                  <c:v>4.2029867785612209</c:v>
                </c:pt>
                <c:pt idx="13">
                  <c:v>2.4683830438427203</c:v>
                </c:pt>
                <c:pt idx="14">
                  <c:v>-2.0963067619989491</c:v>
                </c:pt>
                <c:pt idx="15">
                  <c:v>-2.9321543957750822</c:v>
                </c:pt>
                <c:pt idx="16">
                  <c:v>1.3960092068696641</c:v>
                </c:pt>
                <c:pt idx="17">
                  <c:v>-1.7709534578923427</c:v>
                </c:pt>
                <c:pt idx="18">
                  <c:v>2.5219849116895876</c:v>
                </c:pt>
                <c:pt idx="19">
                  <c:v>0.69215574474464459</c:v>
                </c:pt>
                <c:pt idx="20">
                  <c:v>4.4124540495268922</c:v>
                </c:pt>
                <c:pt idx="21">
                  <c:v>5.2590216180075711</c:v>
                </c:pt>
                <c:pt idx="22">
                  <c:v>1.7879290199121614</c:v>
                </c:pt>
                <c:pt idx="23">
                  <c:v>0.99366023487028277</c:v>
                </c:pt>
                <c:pt idx="24">
                  <c:v>2.764493499071305</c:v>
                </c:pt>
                <c:pt idx="25">
                  <c:v>1.1659726276459144</c:v>
                </c:pt>
                <c:pt idx="26">
                  <c:v>1.6358238550509585</c:v>
                </c:pt>
                <c:pt idx="27">
                  <c:v>2.3572073489111367</c:v>
                </c:pt>
                <c:pt idx="28">
                  <c:v>-0.63972162825692047</c:v>
                </c:pt>
                <c:pt idx="29">
                  <c:v>-2.1145683862159794</c:v>
                </c:pt>
                <c:pt idx="30">
                  <c:v>1.6422110554126919</c:v>
                </c:pt>
                <c:pt idx="31">
                  <c:v>5.0802324241260131</c:v>
                </c:pt>
                <c:pt idx="32">
                  <c:v>2.7848996112346089</c:v>
                </c:pt>
                <c:pt idx="33">
                  <c:v>-6.1757185758773696</c:v>
                </c:pt>
                <c:pt idx="34">
                  <c:v>-10.92416006814096</c:v>
                </c:pt>
                <c:pt idx="35">
                  <c:v>-1.4449092689602936</c:v>
                </c:pt>
                <c:pt idx="36">
                  <c:v>-3.940801203017422</c:v>
                </c:pt>
                <c:pt idx="37">
                  <c:v>4.4184137630624019</c:v>
                </c:pt>
                <c:pt idx="38">
                  <c:v>0.57383625507859004</c:v>
                </c:pt>
                <c:pt idx="39">
                  <c:v>0.39224347532655507</c:v>
                </c:pt>
                <c:pt idx="40">
                  <c:v>-7.7888605054202609</c:v>
                </c:pt>
                <c:pt idx="41">
                  <c:v>-4.5732450993551179</c:v>
                </c:pt>
                <c:pt idx="42">
                  <c:v>3.1531078819598157</c:v>
                </c:pt>
                <c:pt idx="43">
                  <c:v>-10.461091855544305</c:v>
                </c:pt>
                <c:pt idx="44">
                  <c:v>-12.710000543419193</c:v>
                </c:pt>
                <c:pt idx="45">
                  <c:v>-7.4060494441679108</c:v>
                </c:pt>
                <c:pt idx="46">
                  <c:v>-4.9187040270800386</c:v>
                </c:pt>
                <c:pt idx="47">
                  <c:v>-5.5939438152530991</c:v>
                </c:pt>
                <c:pt idx="48">
                  <c:v>7.0828875935615656</c:v>
                </c:pt>
                <c:pt idx="49">
                  <c:v>5.520317178936005</c:v>
                </c:pt>
                <c:pt idx="50">
                  <c:v>0.4117007230084257</c:v>
                </c:pt>
                <c:pt idx="51">
                  <c:v>0.51531099863145402</c:v>
                </c:pt>
                <c:pt idx="52">
                  <c:v>3.5523136022350208</c:v>
                </c:pt>
                <c:pt idx="53">
                  <c:v>7.2724193405648636</c:v>
                </c:pt>
                <c:pt idx="54">
                  <c:v>5.5102921771913413</c:v>
                </c:pt>
                <c:pt idx="55">
                  <c:v>5.8753281794306744</c:v>
                </c:pt>
                <c:pt idx="56">
                  <c:v>-2.1490359642465799</c:v>
                </c:pt>
                <c:pt idx="57">
                  <c:v>4.8708178267861308</c:v>
                </c:pt>
                <c:pt idx="58">
                  <c:v>-6.2082700967710993</c:v>
                </c:pt>
                <c:pt idx="59">
                  <c:v>1.4436169467786979</c:v>
                </c:pt>
                <c:pt idx="60">
                  <c:v>5.0733750026953128</c:v>
                </c:pt>
                <c:pt idx="61">
                  <c:v>-1.4492798174546297</c:v>
                </c:pt>
                <c:pt idx="62">
                  <c:v>-2.7262894357310219</c:v>
                </c:pt>
                <c:pt idx="63">
                  <c:v>-5.3678244847215391</c:v>
                </c:pt>
                <c:pt idx="64">
                  <c:v>-2.9374345140001972</c:v>
                </c:pt>
                <c:pt idx="65">
                  <c:v>4.4127258901933475</c:v>
                </c:pt>
                <c:pt idx="66">
                  <c:v>-2.0364816772375005</c:v>
                </c:pt>
                <c:pt idx="67">
                  <c:v>4.0074905771763261</c:v>
                </c:pt>
                <c:pt idx="68">
                  <c:v>-0.40483665728394669</c:v>
                </c:pt>
                <c:pt idx="69">
                  <c:v>3.8618393334209133</c:v>
                </c:pt>
                <c:pt idx="70">
                  <c:v>0.13250983449941683</c:v>
                </c:pt>
                <c:pt idx="71">
                  <c:v>1.587384375635448</c:v>
                </c:pt>
                <c:pt idx="72">
                  <c:v>9.6652558450779191E-2</c:v>
                </c:pt>
                <c:pt idx="73">
                  <c:v>-0.35218417770795352</c:v>
                </c:pt>
                <c:pt idx="74">
                  <c:v>-0.32319041300380819</c:v>
                </c:pt>
                <c:pt idx="75">
                  <c:v>-2.1450977273199827</c:v>
                </c:pt>
                <c:pt idx="76">
                  <c:v>-2.1714088418325113</c:v>
                </c:pt>
                <c:pt idx="77">
                  <c:v>-4.0287856150858161</c:v>
                </c:pt>
                <c:pt idx="78">
                  <c:v>-2.964343631816071</c:v>
                </c:pt>
                <c:pt idx="79">
                  <c:v>-6.7651863125024292</c:v>
                </c:pt>
                <c:pt idx="80">
                  <c:v>7.1661394252357509</c:v>
                </c:pt>
                <c:pt idx="81">
                  <c:v>-5.6620951117935903</c:v>
                </c:pt>
                <c:pt idx="82">
                  <c:v>5.043109377311052</c:v>
                </c:pt>
                <c:pt idx="83">
                  <c:v>0.80984329181034931</c:v>
                </c:pt>
                <c:pt idx="84">
                  <c:v>0.8304528711565925</c:v>
                </c:pt>
                <c:pt idx="85">
                  <c:v>1.391312972873235</c:v>
                </c:pt>
                <c:pt idx="86">
                  <c:v>-6.6811327313530313</c:v>
                </c:pt>
                <c:pt idx="87">
                  <c:v>-0.68769013329434081</c:v>
                </c:pt>
                <c:pt idx="88">
                  <c:v>0.42060320225039938</c:v>
                </c:pt>
                <c:pt idx="89">
                  <c:v>4.232486119930309</c:v>
                </c:pt>
                <c:pt idx="90">
                  <c:v>1.066742168712322</c:v>
                </c:pt>
                <c:pt idx="91">
                  <c:v>1.6035827039216746</c:v>
                </c:pt>
                <c:pt idx="92">
                  <c:v>2.9094586894586829</c:v>
                </c:pt>
                <c:pt idx="93">
                  <c:v>2.8799504117595198</c:v>
                </c:pt>
                <c:pt idx="94">
                  <c:v>4.8880745520638262</c:v>
                </c:pt>
                <c:pt idx="95">
                  <c:v>4.5966255040856998</c:v>
                </c:pt>
                <c:pt idx="96">
                  <c:v>-2.7142052794159066</c:v>
                </c:pt>
                <c:pt idx="97">
                  <c:v>4.4934795630725795</c:v>
                </c:pt>
                <c:pt idx="98">
                  <c:v>-4.599011403914302</c:v>
                </c:pt>
                <c:pt idx="99">
                  <c:v>-8.6625495380930264</c:v>
                </c:pt>
                <c:pt idx="100">
                  <c:v>6.0597915654133434</c:v>
                </c:pt>
                <c:pt idx="101">
                  <c:v>5.1734314746179031</c:v>
                </c:pt>
                <c:pt idx="102">
                  <c:v>1.6195221012700014</c:v>
                </c:pt>
                <c:pt idx="103">
                  <c:v>1.5855536625257869</c:v>
                </c:pt>
                <c:pt idx="104">
                  <c:v>3.9320219458762042</c:v>
                </c:pt>
                <c:pt idx="105">
                  <c:v>-1.3810275550640549</c:v>
                </c:pt>
                <c:pt idx="106">
                  <c:v>-3.0370473201051267</c:v>
                </c:pt>
                <c:pt idx="107">
                  <c:v>4.0956727157140573</c:v>
                </c:pt>
                <c:pt idx="108">
                  <c:v>-0.20418738898756106</c:v>
                </c:pt>
                <c:pt idx="109">
                  <c:v>1.7279795358493311</c:v>
                </c:pt>
                <c:pt idx="110">
                  <c:v>-2.8282414239164805E-3</c:v>
                </c:pt>
                <c:pt idx="111">
                  <c:v>4.7598882919018329E-3</c:v>
                </c:pt>
                <c:pt idx="112">
                  <c:v>-1.7965699438628451</c:v>
                </c:pt>
                <c:pt idx="113">
                  <c:v>4.3477598519808875</c:v>
                </c:pt>
                <c:pt idx="114">
                  <c:v>-0.17093658092042732</c:v>
                </c:pt>
                <c:pt idx="115">
                  <c:v>-5.9608304449065885</c:v>
                </c:pt>
                <c:pt idx="116">
                  <c:v>4.3665443369608985</c:v>
                </c:pt>
                <c:pt idx="117">
                  <c:v>-2.1057398446330198</c:v>
                </c:pt>
                <c:pt idx="118">
                  <c:v>3.225449659675379</c:v>
                </c:pt>
                <c:pt idx="119">
                  <c:v>6.0430873431991774</c:v>
                </c:pt>
                <c:pt idx="120">
                  <c:v>-0.68829903746683396</c:v>
                </c:pt>
                <c:pt idx="121">
                  <c:v>-1.7782903193866801</c:v>
                </c:pt>
                <c:pt idx="122">
                  <c:v>-0.22990025546478723</c:v>
                </c:pt>
                <c:pt idx="123">
                  <c:v>-0.10453047568382418</c:v>
                </c:pt>
                <c:pt idx="124">
                  <c:v>-5.5376013755221765</c:v>
                </c:pt>
                <c:pt idx="125">
                  <c:v>4.374090742572454</c:v>
                </c:pt>
                <c:pt idx="126">
                  <c:v>-8.6339294403892879</c:v>
                </c:pt>
                <c:pt idx="127">
                  <c:v>-3.6006644549201772</c:v>
                </c:pt>
                <c:pt idx="128">
                  <c:v>4.2955963570707807</c:v>
                </c:pt>
                <c:pt idx="129">
                  <c:v>1.0300344186993384</c:v>
                </c:pt>
                <c:pt idx="130">
                  <c:v>-5.5301538926339209</c:v>
                </c:pt>
                <c:pt idx="131">
                  <c:v>-2.5292618120068044</c:v>
                </c:pt>
                <c:pt idx="132">
                  <c:v>4.0838655302642417</c:v>
                </c:pt>
                <c:pt idx="133">
                  <c:v>3.3114953547913109</c:v>
                </c:pt>
                <c:pt idx="134">
                  <c:v>0.18395586611324624</c:v>
                </c:pt>
                <c:pt idx="135">
                  <c:v>2.1378751638581335</c:v>
                </c:pt>
                <c:pt idx="136">
                  <c:v>-2.7470872531885733</c:v>
                </c:pt>
                <c:pt idx="137">
                  <c:v>2.4205259487140371</c:v>
                </c:pt>
                <c:pt idx="138">
                  <c:v>1.2511622966513072</c:v>
                </c:pt>
                <c:pt idx="139">
                  <c:v>-0.38096134588603736</c:v>
                </c:pt>
                <c:pt idx="140">
                  <c:v>-1.869013044923274</c:v>
                </c:pt>
                <c:pt idx="141">
                  <c:v>6.5027298142680889</c:v>
                </c:pt>
                <c:pt idx="142">
                  <c:v>-0.82997414310424922</c:v>
                </c:pt>
                <c:pt idx="143">
                  <c:v>1.5942950417193036</c:v>
                </c:pt>
                <c:pt idx="144">
                  <c:v>2.6498923940571713</c:v>
                </c:pt>
                <c:pt idx="145">
                  <c:v>0.98439487459292818</c:v>
                </c:pt>
                <c:pt idx="146">
                  <c:v>-1.3408864215661531</c:v>
                </c:pt>
                <c:pt idx="147">
                  <c:v>-2.0932833829415931</c:v>
                </c:pt>
                <c:pt idx="148">
                  <c:v>-8.2485588512740474E-2</c:v>
                </c:pt>
                <c:pt idx="149">
                  <c:v>-4.7396807364034226E-2</c:v>
                </c:pt>
                <c:pt idx="150">
                  <c:v>-0.14079883811721583</c:v>
                </c:pt>
                <c:pt idx="151">
                  <c:v>-0.62406174351795052</c:v>
                </c:pt>
                <c:pt idx="152">
                  <c:v>3.8219618886698505</c:v>
                </c:pt>
                <c:pt idx="153">
                  <c:v>2.7339180533432828</c:v>
                </c:pt>
                <c:pt idx="154">
                  <c:v>-0.50443168290713514</c:v>
                </c:pt>
                <c:pt idx="155">
                  <c:v>-0.37575293781847946</c:v>
                </c:pt>
                <c:pt idx="156">
                  <c:v>-4.2883996531644675</c:v>
                </c:pt>
                <c:pt idx="157">
                  <c:v>3.846306646525679</c:v>
                </c:pt>
                <c:pt idx="158">
                  <c:v>0.24412854285412383</c:v>
                </c:pt>
                <c:pt idx="159">
                  <c:v>0.17836155931902542</c:v>
                </c:pt>
                <c:pt idx="160">
                  <c:v>3.0014727041367997</c:v>
                </c:pt>
                <c:pt idx="161">
                  <c:v>1.3518487069382934</c:v>
                </c:pt>
                <c:pt idx="162">
                  <c:v>0.59660958249737839</c:v>
                </c:pt>
                <c:pt idx="163">
                  <c:v>-1.8032097080465139</c:v>
                </c:pt>
                <c:pt idx="164">
                  <c:v>-8.7337911592241841</c:v>
                </c:pt>
                <c:pt idx="165">
                  <c:v>-0.22223696593262415</c:v>
                </c:pt>
                <c:pt idx="166">
                  <c:v>3.6483876081371065</c:v>
                </c:pt>
                <c:pt idx="167">
                  <c:v>5.1420429860009893</c:v>
                </c:pt>
                <c:pt idx="168">
                  <c:v>0.14136724427657496</c:v>
                </c:pt>
                <c:pt idx="169">
                  <c:v>2.3027767081398487</c:v>
                </c:pt>
                <c:pt idx="170">
                  <c:v>0.78679266461149178</c:v>
                </c:pt>
                <c:pt idx="171">
                  <c:v>0.26558347787914477</c:v>
                </c:pt>
                <c:pt idx="172">
                  <c:v>3.4272010661414121</c:v>
                </c:pt>
                <c:pt idx="173">
                  <c:v>2.8780232066235536</c:v>
                </c:pt>
                <c:pt idx="174">
                  <c:v>-3.1182043321688289</c:v>
                </c:pt>
                <c:pt idx="175">
                  <c:v>1.2162653917204362</c:v>
                </c:pt>
                <c:pt idx="176">
                  <c:v>-0.42948357940982784</c:v>
                </c:pt>
                <c:pt idx="177">
                  <c:v>0.25629388625428157</c:v>
                </c:pt>
                <c:pt idx="178">
                  <c:v>4.9468015639103591</c:v>
                </c:pt>
                <c:pt idx="179">
                  <c:v>-8.2267355450417092</c:v>
                </c:pt>
                <c:pt idx="180">
                  <c:v>-21.194055041503645</c:v>
                </c:pt>
                <c:pt idx="181">
                  <c:v>8.7519241438176252</c:v>
                </c:pt>
                <c:pt idx="182">
                  <c:v>2.7415435317977921</c:v>
                </c:pt>
                <c:pt idx="183">
                  <c:v>1.3540380131897902</c:v>
                </c:pt>
                <c:pt idx="184">
                  <c:v>2.4239277006561535</c:v>
                </c:pt>
                <c:pt idx="185">
                  <c:v>0.46696010444395425</c:v>
                </c:pt>
                <c:pt idx="186">
                  <c:v>2.1859378746471489</c:v>
                </c:pt>
                <c:pt idx="187">
                  <c:v>-4.0572839628193522</c:v>
                </c:pt>
                <c:pt idx="188">
                  <c:v>12.033639419522364</c:v>
                </c:pt>
                <c:pt idx="189">
                  <c:v>1.0182421982877727</c:v>
                </c:pt>
                <c:pt idx="190">
                  <c:v>0.26067810569141459</c:v>
                </c:pt>
                <c:pt idx="191">
                  <c:v>0.95486658897600085</c:v>
                </c:pt>
                <c:pt idx="192">
                  <c:v>1.7167495467010361</c:v>
                </c:pt>
                <c:pt idx="193">
                  <c:v>3.3929211887827027</c:v>
                </c:pt>
                <c:pt idx="194">
                  <c:v>1.0614671036275847</c:v>
                </c:pt>
                <c:pt idx="195">
                  <c:v>0.74220745541809741</c:v>
                </c:pt>
                <c:pt idx="196">
                  <c:v>2.0777010723860463</c:v>
                </c:pt>
                <c:pt idx="197">
                  <c:v>1.0440614958638252</c:v>
                </c:pt>
                <c:pt idx="198">
                  <c:v>1.8948978708438002</c:v>
                </c:pt>
                <c:pt idx="199">
                  <c:v>-2.7134818422717393</c:v>
                </c:pt>
                <c:pt idx="200">
                  <c:v>-0.14092700690106205</c:v>
                </c:pt>
                <c:pt idx="201">
                  <c:v>1.6316382543432184</c:v>
                </c:pt>
                <c:pt idx="202">
                  <c:v>-6.3735985815221792</c:v>
                </c:pt>
              </c:numCache>
            </c:numRef>
          </c:xVal>
          <c:yVal>
            <c:numRef>
              <c:f>'Q2'!$E$3:$E$205</c:f>
              <c:numCache>
                <c:formatCode>General</c:formatCode>
                <c:ptCount val="203"/>
                <c:pt idx="0">
                  <c:v>3.5074321991729369</c:v>
                </c:pt>
                <c:pt idx="1">
                  <c:v>6.589166124927031</c:v>
                </c:pt>
                <c:pt idx="2">
                  <c:v>-7.1373138810685415</c:v>
                </c:pt>
                <c:pt idx="3">
                  <c:v>-8.5968098297755429</c:v>
                </c:pt>
                <c:pt idx="4">
                  <c:v>16.626506497618372</c:v>
                </c:pt>
                <c:pt idx="5">
                  <c:v>3.3893110884696487</c:v>
                </c:pt>
                <c:pt idx="6">
                  <c:v>-1.7980339691144873</c:v>
                </c:pt>
                <c:pt idx="7">
                  <c:v>12.324354774738271</c:v>
                </c:pt>
                <c:pt idx="8">
                  <c:v>-2.3929223004993116</c:v>
                </c:pt>
                <c:pt idx="9">
                  <c:v>5.550854051192589</c:v>
                </c:pt>
                <c:pt idx="10">
                  <c:v>7.2723805603561287</c:v>
                </c:pt>
                <c:pt idx="11">
                  <c:v>2.3037639293324363</c:v>
                </c:pt>
                <c:pt idx="12">
                  <c:v>21.117762536863225</c:v>
                </c:pt>
                <c:pt idx="13">
                  <c:v>3.7467458877131823</c:v>
                </c:pt>
                <c:pt idx="14">
                  <c:v>5.9922193968951669</c:v>
                </c:pt>
                <c:pt idx="15">
                  <c:v>-10.790268502091221</c:v>
                </c:pt>
                <c:pt idx="16">
                  <c:v>4.3214490461816579</c:v>
                </c:pt>
                <c:pt idx="17">
                  <c:v>-1.902962430124199</c:v>
                </c:pt>
                <c:pt idx="18">
                  <c:v>-3.6710394480827824</c:v>
                </c:pt>
                <c:pt idx="19">
                  <c:v>6.1892789471558913</c:v>
                </c:pt>
                <c:pt idx="20">
                  <c:v>4.6114503789602352</c:v>
                </c:pt>
                <c:pt idx="21">
                  <c:v>5.6796416442779396</c:v>
                </c:pt>
                <c:pt idx="22">
                  <c:v>10.19855188653043</c:v>
                </c:pt>
                <c:pt idx="23">
                  <c:v>6.180818656246708</c:v>
                </c:pt>
                <c:pt idx="24">
                  <c:v>11.815913456730918</c:v>
                </c:pt>
                <c:pt idx="25">
                  <c:v>6.0535432970667182</c:v>
                </c:pt>
                <c:pt idx="26">
                  <c:v>6.5970004830744031</c:v>
                </c:pt>
                <c:pt idx="27">
                  <c:v>2.156884741954832</c:v>
                </c:pt>
                <c:pt idx="28">
                  <c:v>-1.3514884317535589</c:v>
                </c:pt>
                <c:pt idx="29">
                  <c:v>1.0479029207117372</c:v>
                </c:pt>
                <c:pt idx="30">
                  <c:v>10.364925849472508</c:v>
                </c:pt>
                <c:pt idx="31">
                  <c:v>9.2151279952370775</c:v>
                </c:pt>
                <c:pt idx="32">
                  <c:v>2.555660737726245</c:v>
                </c:pt>
                <c:pt idx="33">
                  <c:v>-4.5074423036590092</c:v>
                </c:pt>
                <c:pt idx="34">
                  <c:v>4.2230350723273471</c:v>
                </c:pt>
                <c:pt idx="35">
                  <c:v>-6.1097711785380939</c:v>
                </c:pt>
                <c:pt idx="36">
                  <c:v>6.7929531090896917</c:v>
                </c:pt>
                <c:pt idx="37">
                  <c:v>1.0660918727692485</c:v>
                </c:pt>
                <c:pt idx="38">
                  <c:v>8.471904505930743</c:v>
                </c:pt>
                <c:pt idx="39">
                  <c:v>-1.1534968209562943E-2</c:v>
                </c:pt>
                <c:pt idx="40">
                  <c:v>-10.31982623181238</c:v>
                </c:pt>
                <c:pt idx="41">
                  <c:v>-3.0929110589240985</c:v>
                </c:pt>
                <c:pt idx="42">
                  <c:v>18.616345749318054</c:v>
                </c:pt>
                <c:pt idx="43">
                  <c:v>-9.1768471300426135</c:v>
                </c:pt>
                <c:pt idx="44">
                  <c:v>-1.8852508083057771</c:v>
                </c:pt>
                <c:pt idx="45">
                  <c:v>-4.7169901750330148</c:v>
                </c:pt>
                <c:pt idx="46">
                  <c:v>-2.921857161472623</c:v>
                </c:pt>
                <c:pt idx="47">
                  <c:v>11.223287537082383</c:v>
                </c:pt>
                <c:pt idx="48">
                  <c:v>-2.2612787551977984</c:v>
                </c:pt>
                <c:pt idx="49">
                  <c:v>-11.3931487138919</c:v>
                </c:pt>
                <c:pt idx="50">
                  <c:v>6.8208837458539469</c:v>
                </c:pt>
                <c:pt idx="51">
                  <c:v>-15.197266835126802</c:v>
                </c:pt>
                <c:pt idx="52">
                  <c:v>10.069417378893439</c:v>
                </c:pt>
                <c:pt idx="53">
                  <c:v>-5.0141628902303435</c:v>
                </c:pt>
                <c:pt idx="54">
                  <c:v>5.4037140689576511</c:v>
                </c:pt>
                <c:pt idx="55">
                  <c:v>3.8516117608354072</c:v>
                </c:pt>
                <c:pt idx="56">
                  <c:v>-4.7764438310329931</c:v>
                </c:pt>
                <c:pt idx="57">
                  <c:v>0.10029511271158736</c:v>
                </c:pt>
                <c:pt idx="58">
                  <c:v>2.9837203668054837</c:v>
                </c:pt>
                <c:pt idx="59">
                  <c:v>-4.0786870516249127</c:v>
                </c:pt>
                <c:pt idx="60">
                  <c:v>10.240909324160796</c:v>
                </c:pt>
                <c:pt idx="61">
                  <c:v>5.8794449885505857</c:v>
                </c:pt>
                <c:pt idx="62">
                  <c:v>-10.264327539766793</c:v>
                </c:pt>
                <c:pt idx="63">
                  <c:v>-2.3922299171435175</c:v>
                </c:pt>
                <c:pt idx="64">
                  <c:v>2.9601529775520059</c:v>
                </c:pt>
                <c:pt idx="65">
                  <c:v>1.6679984404663006</c:v>
                </c:pt>
                <c:pt idx="66">
                  <c:v>-0.59230285449650688</c:v>
                </c:pt>
                <c:pt idx="67">
                  <c:v>0.22306219276033162</c:v>
                </c:pt>
                <c:pt idx="68">
                  <c:v>0.67987526650711294</c:v>
                </c:pt>
                <c:pt idx="69">
                  <c:v>6.2865022437482159</c:v>
                </c:pt>
                <c:pt idx="70">
                  <c:v>3.9022235943645178</c:v>
                </c:pt>
                <c:pt idx="71">
                  <c:v>2.4859279586312177</c:v>
                </c:pt>
                <c:pt idx="72">
                  <c:v>-4.3584704577038362</c:v>
                </c:pt>
                <c:pt idx="73">
                  <c:v>0.31685357896063548</c:v>
                </c:pt>
                <c:pt idx="74">
                  <c:v>-2.945999342098153</c:v>
                </c:pt>
                <c:pt idx="75">
                  <c:v>-1.3549959289842977</c:v>
                </c:pt>
                <c:pt idx="76">
                  <c:v>-2.5253987103659665</c:v>
                </c:pt>
                <c:pt idx="77">
                  <c:v>-7.2112930240595503</c:v>
                </c:pt>
                <c:pt idx="78">
                  <c:v>-8.4432293554018063</c:v>
                </c:pt>
                <c:pt idx="79">
                  <c:v>5.4832791858605852</c:v>
                </c:pt>
                <c:pt idx="80">
                  <c:v>-1.1736375776946424</c:v>
                </c:pt>
                <c:pt idx="81">
                  <c:v>8.0301225086065919</c:v>
                </c:pt>
                <c:pt idx="82">
                  <c:v>2.5594752742429852</c:v>
                </c:pt>
                <c:pt idx="83">
                  <c:v>-2.7487580134220622</c:v>
                </c:pt>
                <c:pt idx="84">
                  <c:v>5.2770123024355549</c:v>
                </c:pt>
                <c:pt idx="85">
                  <c:v>9.462512814039389</c:v>
                </c:pt>
                <c:pt idx="86">
                  <c:v>3.2345506666846915</c:v>
                </c:pt>
                <c:pt idx="87">
                  <c:v>2.6804688277423749</c:v>
                </c:pt>
                <c:pt idx="88">
                  <c:v>4.6728540322944125</c:v>
                </c:pt>
                <c:pt idx="89">
                  <c:v>8.2890071247920218</c:v>
                </c:pt>
                <c:pt idx="90">
                  <c:v>4.0173352551188497</c:v>
                </c:pt>
                <c:pt idx="91">
                  <c:v>3.4853302597623705</c:v>
                </c:pt>
                <c:pt idx="92">
                  <c:v>4.3420754083514259</c:v>
                </c:pt>
                <c:pt idx="93">
                  <c:v>8.8021090483435955</c:v>
                </c:pt>
                <c:pt idx="94">
                  <c:v>4.2026419570196376</c:v>
                </c:pt>
                <c:pt idx="95">
                  <c:v>1.9081971832556281</c:v>
                </c:pt>
                <c:pt idx="96">
                  <c:v>9.1917135507207366</c:v>
                </c:pt>
                <c:pt idx="97">
                  <c:v>-1.31417509091317</c:v>
                </c:pt>
                <c:pt idx="98">
                  <c:v>7.136270885689874</c:v>
                </c:pt>
                <c:pt idx="99">
                  <c:v>-5.3700621672021533</c:v>
                </c:pt>
                <c:pt idx="100">
                  <c:v>3.2846562258492598</c:v>
                </c:pt>
                <c:pt idx="101">
                  <c:v>7.2613186665942484</c:v>
                </c:pt>
                <c:pt idx="102">
                  <c:v>2.8768430372929554</c:v>
                </c:pt>
                <c:pt idx="103">
                  <c:v>-5.9010075967347841</c:v>
                </c:pt>
                <c:pt idx="104">
                  <c:v>9.5013410421322462</c:v>
                </c:pt>
                <c:pt idx="105">
                  <c:v>-1.1378868819828447</c:v>
                </c:pt>
                <c:pt idx="106">
                  <c:v>0.31127317838426116</c:v>
                </c:pt>
                <c:pt idx="107">
                  <c:v>1.8601772574366433</c:v>
                </c:pt>
                <c:pt idx="108">
                  <c:v>2.7419566606320536</c:v>
                </c:pt>
                <c:pt idx="109">
                  <c:v>-3.6764435370359583</c:v>
                </c:pt>
                <c:pt idx="110">
                  <c:v>-0.84099505863076995</c:v>
                </c:pt>
                <c:pt idx="111">
                  <c:v>3.124843991135092</c:v>
                </c:pt>
                <c:pt idx="112">
                  <c:v>-5.7573557918511913</c:v>
                </c:pt>
                <c:pt idx="113">
                  <c:v>1.8299557571811733</c:v>
                </c:pt>
                <c:pt idx="114">
                  <c:v>8.9061366988367467</c:v>
                </c:pt>
                <c:pt idx="115">
                  <c:v>0.36610355802792599</c:v>
                </c:pt>
                <c:pt idx="116">
                  <c:v>9.0274300217689678</c:v>
                </c:pt>
                <c:pt idx="117">
                  <c:v>2.9466317960818946</c:v>
                </c:pt>
                <c:pt idx="118">
                  <c:v>4.9359308253528695</c:v>
                </c:pt>
                <c:pt idx="119">
                  <c:v>1.4151630342965571</c:v>
                </c:pt>
                <c:pt idx="120">
                  <c:v>4.818584397800195</c:v>
                </c:pt>
                <c:pt idx="121">
                  <c:v>-0.18725726674248286</c:v>
                </c:pt>
                <c:pt idx="122">
                  <c:v>-0.49551450302115441</c:v>
                </c:pt>
                <c:pt idx="123">
                  <c:v>2.7154752905419284</c:v>
                </c:pt>
                <c:pt idx="124">
                  <c:v>-7.5553757334469935</c:v>
                </c:pt>
                <c:pt idx="125">
                  <c:v>14.425978801270643</c:v>
                </c:pt>
                <c:pt idx="126">
                  <c:v>-7.1761924071994123</c:v>
                </c:pt>
                <c:pt idx="127">
                  <c:v>-2.9315232300754945</c:v>
                </c:pt>
                <c:pt idx="128">
                  <c:v>6.1638962577955265</c:v>
                </c:pt>
                <c:pt idx="129">
                  <c:v>6.6901170150385942</c:v>
                </c:pt>
                <c:pt idx="130">
                  <c:v>5.1476375501528562</c:v>
                </c:pt>
                <c:pt idx="131">
                  <c:v>-1.2839393913660224</c:v>
                </c:pt>
                <c:pt idx="132">
                  <c:v>-1.2834569265188436</c:v>
                </c:pt>
                <c:pt idx="133">
                  <c:v>-1.2674080944037487</c:v>
                </c:pt>
                <c:pt idx="134">
                  <c:v>4.4894833462392274</c:v>
                </c:pt>
                <c:pt idx="135">
                  <c:v>10.013944373180712</c:v>
                </c:pt>
                <c:pt idx="136">
                  <c:v>-3.1401100840231395</c:v>
                </c:pt>
                <c:pt idx="137">
                  <c:v>5.1456019122535395</c:v>
                </c:pt>
                <c:pt idx="138">
                  <c:v>-8.459008376263812</c:v>
                </c:pt>
                <c:pt idx="139">
                  <c:v>-1.0819585923967412</c:v>
                </c:pt>
                <c:pt idx="140">
                  <c:v>-5.2814324552931451</c:v>
                </c:pt>
                <c:pt idx="141">
                  <c:v>-2.5406045422138805</c:v>
                </c:pt>
                <c:pt idx="142">
                  <c:v>2.4216836610403205</c:v>
                </c:pt>
                <c:pt idx="143">
                  <c:v>11.811452282202593</c:v>
                </c:pt>
                <c:pt idx="144">
                  <c:v>4.9276928782973268</c:v>
                </c:pt>
                <c:pt idx="145">
                  <c:v>6.3130263158644198</c:v>
                </c:pt>
                <c:pt idx="146">
                  <c:v>6.45693360519736</c:v>
                </c:pt>
                <c:pt idx="147">
                  <c:v>-2.4794411723858789</c:v>
                </c:pt>
                <c:pt idx="148">
                  <c:v>6.7316768630672454</c:v>
                </c:pt>
                <c:pt idx="149">
                  <c:v>-8.7471647982432934</c:v>
                </c:pt>
                <c:pt idx="150">
                  <c:v>1.9658266286679122</c:v>
                </c:pt>
                <c:pt idx="151">
                  <c:v>4.1844775152964315</c:v>
                </c:pt>
                <c:pt idx="152">
                  <c:v>4.3847227464868412</c:v>
                </c:pt>
                <c:pt idx="153">
                  <c:v>3.1342863587134406</c:v>
                </c:pt>
                <c:pt idx="154">
                  <c:v>-1.475863855979286</c:v>
                </c:pt>
                <c:pt idx="155">
                  <c:v>3.6021816249631469</c:v>
                </c:pt>
                <c:pt idx="156">
                  <c:v>11.421365681819362</c:v>
                </c:pt>
                <c:pt idx="157">
                  <c:v>-4.7559591269351706</c:v>
                </c:pt>
                <c:pt idx="158">
                  <c:v>10.220487639386818</c:v>
                </c:pt>
                <c:pt idx="159">
                  <c:v>9.0591811928404784</c:v>
                </c:pt>
                <c:pt idx="160">
                  <c:v>3.6052190259763264</c:v>
                </c:pt>
                <c:pt idx="161">
                  <c:v>2.0414370602980427</c:v>
                </c:pt>
                <c:pt idx="162">
                  <c:v>15.585490907104896</c:v>
                </c:pt>
                <c:pt idx="163">
                  <c:v>-11.55860389371942</c:v>
                </c:pt>
                <c:pt idx="164">
                  <c:v>-5.980684495755864</c:v>
                </c:pt>
                <c:pt idx="165">
                  <c:v>-5.6699724259202924</c:v>
                </c:pt>
                <c:pt idx="166">
                  <c:v>4.3401545718199781</c:v>
                </c:pt>
                <c:pt idx="167">
                  <c:v>5.1147563517887802</c:v>
                </c:pt>
                <c:pt idx="168">
                  <c:v>-0.53967505564401175</c:v>
                </c:pt>
                <c:pt idx="169">
                  <c:v>0.56899096564830387</c:v>
                </c:pt>
                <c:pt idx="170">
                  <c:v>2.4302823895523082</c:v>
                </c:pt>
                <c:pt idx="171">
                  <c:v>3.46361131926502</c:v>
                </c:pt>
                <c:pt idx="172">
                  <c:v>4.5862894338757405</c:v>
                </c:pt>
                <c:pt idx="173">
                  <c:v>6.7500031748853164</c:v>
                </c:pt>
                <c:pt idx="174">
                  <c:v>4.8402295206822918</c:v>
                </c:pt>
                <c:pt idx="175">
                  <c:v>-3.0380262674913481</c:v>
                </c:pt>
                <c:pt idx="176">
                  <c:v>10.171786859517452</c:v>
                </c:pt>
                <c:pt idx="177">
                  <c:v>10.667035522078908</c:v>
                </c:pt>
                <c:pt idx="178">
                  <c:v>-2.7599517277871395</c:v>
                </c:pt>
                <c:pt idx="179">
                  <c:v>13.141657343231149</c:v>
                </c:pt>
                <c:pt idx="180">
                  <c:v>-0.84806838905818882</c:v>
                </c:pt>
                <c:pt idx="181">
                  <c:v>-4.1488526091319695</c:v>
                </c:pt>
                <c:pt idx="182">
                  <c:v>4.7583126564374085</c:v>
                </c:pt>
                <c:pt idx="183">
                  <c:v>-10.783846576433593</c:v>
                </c:pt>
                <c:pt idx="184">
                  <c:v>3.856019141436712</c:v>
                </c:pt>
                <c:pt idx="185">
                  <c:v>-5.9285032743056787</c:v>
                </c:pt>
                <c:pt idx="186">
                  <c:v>5.8377403591034387</c:v>
                </c:pt>
                <c:pt idx="187">
                  <c:v>0.32483377080942438</c:v>
                </c:pt>
                <c:pt idx="188">
                  <c:v>0.68688533044570399</c:v>
                </c:pt>
                <c:pt idx="189">
                  <c:v>3.3699316758955273</c:v>
                </c:pt>
                <c:pt idx="190">
                  <c:v>-4.8225422951149737</c:v>
                </c:pt>
                <c:pt idx="191">
                  <c:v>-4.0893885939347943</c:v>
                </c:pt>
                <c:pt idx="192">
                  <c:v>-3.4025765517419195</c:v>
                </c:pt>
                <c:pt idx="193">
                  <c:v>0.71531987853495693</c:v>
                </c:pt>
                <c:pt idx="194">
                  <c:v>2.9158062655400951</c:v>
                </c:pt>
                <c:pt idx="195">
                  <c:v>6.969529452074263</c:v>
                </c:pt>
                <c:pt idx="196">
                  <c:v>-1.7731171335100764</c:v>
                </c:pt>
                <c:pt idx="197">
                  <c:v>1.2669045098797862</c:v>
                </c:pt>
                <c:pt idx="198">
                  <c:v>7.9413404343430214</c:v>
                </c:pt>
                <c:pt idx="199">
                  <c:v>-5.9667966565696418</c:v>
                </c:pt>
                <c:pt idx="200">
                  <c:v>2.9209752761287873</c:v>
                </c:pt>
                <c:pt idx="201">
                  <c:v>2.0774072230189602</c:v>
                </c:pt>
                <c:pt idx="202">
                  <c:v>-5.2581111953938793</c:v>
                </c:pt>
              </c:numCache>
            </c:numRef>
          </c:yVal>
          <c:smooth val="0"/>
          <c:extLst>
            <c:ext xmlns:c16="http://schemas.microsoft.com/office/drawing/2014/chart" uri="{C3380CC4-5D6E-409C-BE32-E72D297353CC}">
              <c16:uniqueId val="{00000001-341B-4A4D-B7FE-9EA7148A8E47}"/>
            </c:ext>
          </c:extLst>
        </c:ser>
        <c:dLbls>
          <c:showLegendKey val="0"/>
          <c:showVal val="0"/>
          <c:showCatName val="0"/>
          <c:showSerName val="0"/>
          <c:showPercent val="0"/>
          <c:showBubbleSize val="0"/>
        </c:dLbls>
        <c:axId val="461230864"/>
        <c:axId val="461229200"/>
      </c:scatterChart>
      <c:valAx>
        <c:axId val="461230864"/>
        <c:scaling>
          <c:orientation val="minMax"/>
        </c:scaling>
        <c:delete val="0"/>
        <c:axPos val="t"/>
        <c:majorGridlines>
          <c:spPr>
            <a:ln w="9525" cap="flat" cmpd="sng" algn="ctr">
              <a:solidFill>
                <a:schemeClr val="tx2">
                  <a:lumMod val="15000"/>
                  <a:lumOff val="85000"/>
                </a:schemeClr>
              </a:solidFill>
              <a:round/>
            </a:ln>
            <a:effectLst/>
          </c:spPr>
        </c:majorGridlines>
        <c:title>
          <c:tx>
            <c:rich>
              <a:bodyPr rot="0" spcFirstLastPara="1" vertOverflow="ellipsis" vert="horz" wrap="square" anchor="ctr" anchorCtr="1"/>
              <a:lstStyle/>
              <a:p>
                <a:pPr>
                  <a:defRPr sz="1100" b="1" i="0" u="none" strike="noStrike" kern="1200" baseline="0">
                    <a:solidFill>
                      <a:schemeClr val="tx2"/>
                    </a:solidFill>
                    <a:latin typeface="+mn-lt"/>
                    <a:ea typeface="+mn-ea"/>
                    <a:cs typeface="+mn-cs"/>
                  </a:defRPr>
                </a:pPr>
                <a:r>
                  <a:rPr lang="en-AU" sz="1100"/>
                  <a:t>Return</a:t>
                </a:r>
                <a:r>
                  <a:rPr lang="en-AU" sz="1100" baseline="0"/>
                  <a:t> on CSL/</a:t>
                </a:r>
                <a:r>
                  <a:rPr lang="en-AU" sz="1100"/>
                  <a:t>ASX 200 Index</a:t>
                </a:r>
              </a:p>
            </c:rich>
          </c:tx>
          <c:layout>
            <c:manualLayout>
              <c:xMode val="edge"/>
              <c:yMode val="edge"/>
              <c:x val="0.32107806067546624"/>
              <c:y val="0.84864449282398868"/>
            </c:manualLayout>
          </c:layout>
          <c:overlay val="0"/>
          <c:spPr>
            <a:noFill/>
            <a:ln>
              <a:noFill/>
            </a:ln>
            <a:effectLst/>
          </c:spPr>
          <c:txPr>
            <a:bodyPr rot="0" spcFirstLastPara="1" vertOverflow="ellipsis" vert="horz" wrap="square" anchor="ctr" anchorCtr="1"/>
            <a:lstStyle/>
            <a:p>
              <a:pPr>
                <a:defRPr sz="1100" b="1" i="0" u="none" strike="noStrike" kern="1200" baseline="0">
                  <a:solidFill>
                    <a:schemeClr val="tx2"/>
                  </a:solidFill>
                  <a:latin typeface="+mn-lt"/>
                  <a:ea typeface="+mn-ea"/>
                  <a:cs typeface="+mn-cs"/>
                </a:defRPr>
              </a:pPr>
              <a:endParaRPr lang="en-US"/>
            </a:p>
          </c:txPr>
        </c:title>
        <c:numFmt formatCode="General" sourceLinked="1"/>
        <c:majorTickMark val="none"/>
        <c:minorTickMark val="none"/>
        <c:tickLblPos val="nextTo"/>
        <c:spPr>
          <a:noFill/>
          <a:ln>
            <a:solidFill>
              <a:schemeClr val="tx2">
                <a:lumMod val="40000"/>
                <a:lumOff val="60000"/>
              </a:schemeClr>
            </a:solidFill>
          </a:ln>
          <a:effectLst/>
        </c:spPr>
        <c:txPr>
          <a:bodyPr rot="-60000000" spcFirstLastPara="1" vertOverflow="ellipsis" vert="horz" wrap="square" anchor="ctr" anchorCtr="1"/>
          <a:lstStyle/>
          <a:p>
            <a:pPr>
              <a:defRPr sz="900" b="0" i="0" u="none" strike="noStrike" kern="1200" baseline="0">
                <a:solidFill>
                  <a:schemeClr val="tx2"/>
                </a:solidFill>
                <a:latin typeface="+mn-lt"/>
                <a:ea typeface="+mn-ea"/>
                <a:cs typeface="+mn-cs"/>
              </a:defRPr>
            </a:pPr>
            <a:endParaRPr lang="en-US"/>
          </a:p>
        </c:txPr>
        <c:crossAx val="461229200"/>
        <c:crosses val="max"/>
        <c:crossBetween val="midCat"/>
      </c:valAx>
      <c:valAx>
        <c:axId val="461229200"/>
        <c:scaling>
          <c:orientation val="minMax"/>
        </c:scaling>
        <c:delete val="0"/>
        <c:axPos val="r"/>
        <c:majorGridlines>
          <c:spPr>
            <a:ln w="9525" cap="flat" cmpd="sng" algn="ctr">
              <a:solidFill>
                <a:schemeClr val="tx2">
                  <a:lumMod val="15000"/>
                  <a:lumOff val="85000"/>
                </a:schemeClr>
              </a:solidFill>
              <a:round/>
            </a:ln>
            <a:effectLst/>
          </c:spPr>
        </c:majorGridlines>
        <c:title>
          <c:tx>
            <c:rich>
              <a:bodyPr rot="-5400000" spcFirstLastPara="1" vertOverflow="ellipsis" vert="horz" wrap="square" anchor="ctr" anchorCtr="1"/>
              <a:lstStyle/>
              <a:p>
                <a:pPr>
                  <a:defRPr sz="900" b="1" i="0" u="none" strike="noStrike" kern="1200" baseline="0">
                    <a:solidFill>
                      <a:schemeClr val="tx2"/>
                    </a:solidFill>
                    <a:latin typeface="+mn-lt"/>
                    <a:ea typeface="+mn-ea"/>
                    <a:cs typeface="+mn-cs"/>
                  </a:defRPr>
                </a:pPr>
                <a:r>
                  <a:rPr lang="en-AU"/>
                  <a:t>return on CSL  shares</a:t>
                </a:r>
              </a:p>
            </c:rich>
          </c:tx>
          <c:layout>
            <c:manualLayout>
              <c:xMode val="edge"/>
              <c:yMode val="edge"/>
              <c:x val="2.2625847788099871E-2"/>
              <c:y val="0.25303157196595211"/>
            </c:manualLayout>
          </c:layout>
          <c:overlay val="0"/>
          <c:spPr>
            <a:noFill/>
            <a:ln>
              <a:noFill/>
            </a:ln>
            <a:effectLst/>
          </c:spPr>
          <c:txPr>
            <a:bodyPr rot="-5400000" spcFirstLastPara="1" vertOverflow="ellipsis" vert="horz" wrap="square" anchor="ctr" anchorCtr="1"/>
            <a:lstStyle/>
            <a:p>
              <a:pPr>
                <a:defRPr sz="900" b="1" i="0" u="none" strike="noStrike" kern="1200" baseline="0">
                  <a:solidFill>
                    <a:schemeClr val="tx2"/>
                  </a:solidFill>
                  <a:latin typeface="+mn-lt"/>
                  <a:ea typeface="+mn-ea"/>
                  <a:cs typeface="+mn-cs"/>
                </a:defRPr>
              </a:pPr>
              <a:endParaRPr lang="en-US"/>
            </a:p>
          </c:txPr>
        </c:title>
        <c:numFmt formatCode="General" sourceLinked="1"/>
        <c:majorTickMark val="none"/>
        <c:minorTickMark val="none"/>
        <c:tickLblPos val="nextTo"/>
        <c:spPr>
          <a:noFill/>
          <a:ln>
            <a:solidFill>
              <a:schemeClr val="tx2">
                <a:lumMod val="40000"/>
                <a:lumOff val="60000"/>
              </a:schemeClr>
            </a:solidFill>
          </a:ln>
          <a:effectLst/>
        </c:spPr>
        <c:txPr>
          <a:bodyPr rot="-60000000" spcFirstLastPara="1" vertOverflow="ellipsis" vert="horz" wrap="square" anchor="ctr" anchorCtr="1"/>
          <a:lstStyle/>
          <a:p>
            <a:pPr>
              <a:defRPr sz="900" b="0" i="0" u="none" strike="noStrike" kern="1200" baseline="0">
                <a:solidFill>
                  <a:schemeClr val="tx2"/>
                </a:solidFill>
                <a:latin typeface="+mn-lt"/>
                <a:ea typeface="+mn-ea"/>
                <a:cs typeface="+mn-cs"/>
              </a:defRPr>
            </a:pPr>
            <a:endParaRPr lang="en-US"/>
          </a:p>
        </c:txPr>
        <c:crossAx val="461230864"/>
        <c:crosses val="max"/>
        <c:crossBetween val="midCat"/>
      </c:valAx>
      <c:spPr>
        <a:noFill/>
        <a:ln>
          <a:noFill/>
        </a:ln>
        <a:effectLst/>
      </c:spPr>
    </c:plotArea>
    <c:plotVisOnly val="1"/>
    <c:dispBlanksAs val="gap"/>
    <c:showDLblsOverMax val="0"/>
  </c:chart>
  <c:spPr>
    <a:solidFill>
      <a:schemeClr val="bg1"/>
    </a:solidFill>
    <a:ln w="9525" cap="flat" cmpd="sng" algn="ctr">
      <a:solidFill>
        <a:schemeClr val="tx2">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42">
  <cs:axisTitle>
    <cs:lnRef idx="0"/>
    <cs:fillRef idx="0"/>
    <cs:effectRef idx="0"/>
    <cs:fontRef idx="minor">
      <a:schemeClr val="tx2"/>
    </cs:fontRef>
    <cs:defRPr sz="900" b="1" kern="1200"/>
  </cs:axisTitle>
  <cs:categoryAxis>
    <cs:lnRef idx="0"/>
    <cs:fillRef idx="0"/>
    <cs:effectRef idx="0"/>
    <cs:fontRef idx="minor">
      <a:schemeClr val="tx2"/>
    </cs:fontRef>
    <cs:spPr>
      <a:ln w="9525" cap="flat" cmpd="sng" algn="ctr">
        <a:solidFill>
          <a:schemeClr val="tx2">
            <a:lumMod val="15000"/>
            <a:lumOff val="85000"/>
          </a:schemeClr>
        </a:solidFill>
        <a:round/>
      </a:ln>
    </cs:spPr>
    <cs:defRPr sz="900" kern="1200"/>
  </cs:categoryAxis>
  <cs:chartArea mods="allowNoFillOverride allowNoLineOverride">
    <cs:lnRef idx="0"/>
    <cs:fillRef idx="0"/>
    <cs:effectRef idx="0"/>
    <cs:fontRef idx="minor">
      <a:schemeClr val="tx2"/>
    </cs:fontRef>
    <cs:spPr>
      <a:solidFill>
        <a:schemeClr val="bg1"/>
      </a:solidFill>
      <a:ln w="9525" cap="flat" cmpd="sng" algn="ctr">
        <a:solidFill>
          <a:schemeClr val="tx2">
            <a:lumMod val="15000"/>
            <a:lumOff val="85000"/>
          </a:schemeClr>
        </a:solidFill>
        <a:round/>
      </a:ln>
    </cs:spPr>
    <cs:defRPr sz="900" kern="1200"/>
  </cs:chartArea>
  <cs:dataLabel>
    <cs:lnRef idx="0"/>
    <cs:fillRef idx="0"/>
    <cs:effectRef idx="0"/>
    <cs:fontRef idx="minor">
      <a:schemeClr val="tx2"/>
    </cs:fontRef>
    <cs:defRPr sz="900" kern="1200"/>
  </cs:dataLabel>
  <cs:dataLabelCallout>
    <cs:lnRef idx="0"/>
    <cs:fillRef idx="0"/>
    <cs:effectRef idx="0"/>
    <cs:fontRef idx="minor">
      <a:schemeClr val="dk2">
        <a:lumMod val="7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2"/>
    <cs:fontRef idx="minor">
      <a:schemeClr val="tx2"/>
    </cs:fontRef>
  </cs:dataPoint>
  <cs:dataPoint3D>
    <cs:lnRef idx="0"/>
    <cs:fillRef idx="3">
      <cs:styleClr val="auto"/>
    </cs:fillRef>
    <cs:effectRef idx="2"/>
    <cs:fontRef idx="minor">
      <a:schemeClr val="tx2"/>
    </cs:fontRef>
  </cs:dataPoint3D>
  <cs:dataPointLine>
    <cs:lnRef idx="0">
      <cs:styleClr val="auto"/>
    </cs:lnRef>
    <cs:fillRef idx="3"/>
    <cs:effectRef idx="2"/>
    <cs:fontRef idx="minor">
      <a:schemeClr val="tx2"/>
    </cs:fontRef>
    <cs:spPr>
      <a:ln w="9525" cap="rnd">
        <a:solidFill>
          <a:schemeClr val="phClr"/>
        </a:solidFill>
        <a:round/>
      </a:ln>
    </cs:spPr>
  </cs:dataPointLine>
  <cs:dataPointMarker>
    <cs:lnRef idx="0">
      <cs:styleClr val="auto"/>
    </cs:lnRef>
    <cs:fillRef idx="3">
      <cs:styleClr val="auto"/>
    </cs:fillRef>
    <cs:effectRef idx="2"/>
    <cs:fontRef idx="minor">
      <a:schemeClr val="tx2"/>
    </cs:fontRef>
    <cs:spPr>
      <a:ln w="9525">
        <a:solidFill>
          <a:schemeClr val="phClr"/>
        </a:solidFill>
        <a:round/>
      </a:ln>
    </cs:spPr>
  </cs:dataPointMarker>
  <cs:dataPointMarkerLayout symbol="circle" size="5"/>
  <cs:dataPointWireframe>
    <cs:lnRef idx="0">
      <cs:styleClr val="auto"/>
    </cs:lnRef>
    <cs:fillRef idx="3"/>
    <cs:effectRef idx="2"/>
    <cs:fontRef idx="minor">
      <a:schemeClr val="tx2"/>
    </cs:fontRef>
    <cs:spPr>
      <a:ln w="9525" cap="rnd">
        <a:solidFill>
          <a:schemeClr val="phClr"/>
        </a:solidFill>
        <a:round/>
      </a:ln>
    </cs:spPr>
  </cs:dataPointWireframe>
  <cs:dataTable>
    <cs:lnRef idx="0"/>
    <cs:fillRef idx="0"/>
    <cs:effectRef idx="0"/>
    <cs:fontRef idx="minor">
      <a:schemeClr val="tx2"/>
    </cs:fontRef>
    <cs:spPr>
      <a:ln w="9525">
        <a:solidFill>
          <a:schemeClr val="tx2">
            <a:lumMod val="15000"/>
            <a:lumOff val="85000"/>
          </a:schemeClr>
        </a:solidFill>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2"/>
    </cs:fontRef>
    <cs:spPr>
      <a:ln w="9525">
        <a:solidFill>
          <a:schemeClr val="tx2">
            <a:lumMod val="60000"/>
            <a:lumOff val="40000"/>
          </a:schemeClr>
        </a:solidFill>
        <a:prstDash val="dash"/>
      </a:ln>
    </cs:spPr>
  </cs:dropLine>
  <cs:errorBar>
    <cs:lnRef idx="0"/>
    <cs:fillRef idx="0"/>
    <cs:effectRef idx="0"/>
    <cs:fontRef idx="minor">
      <a:schemeClr val="tx2"/>
    </cs:fontRef>
    <cs:spPr>
      <a:ln w="9525">
        <a:solidFill>
          <a:schemeClr val="tx2">
            <a:lumMod val="75000"/>
          </a:schemeClr>
        </a:solidFill>
        <a:round/>
      </a:ln>
    </cs:spPr>
  </cs:errorBar>
  <cs:floor>
    <cs:lnRef idx="0"/>
    <cs:fillRef idx="0"/>
    <cs:effectRef idx="0"/>
    <cs:fontRef idx="minor">
      <a:schemeClr val="tx2"/>
    </cs:fontRef>
  </cs:floor>
  <cs:gridlineMajor>
    <cs:lnRef idx="0"/>
    <cs:fillRef idx="0"/>
    <cs:effectRef idx="0"/>
    <cs:fontRef idx="minor">
      <a:schemeClr val="tx2"/>
    </cs:fontRef>
    <cs:spPr>
      <a:ln w="9525" cap="flat" cmpd="sng" algn="ctr">
        <a:solidFill>
          <a:schemeClr val="tx2">
            <a:lumMod val="15000"/>
            <a:lumOff val="85000"/>
          </a:schemeClr>
        </a:solidFill>
        <a:round/>
      </a:ln>
    </cs:spPr>
  </cs:gridlineMajor>
  <cs:gridlineMinor>
    <cs:lnRef idx="0"/>
    <cs:fillRef idx="0"/>
    <cs:effectRef idx="0"/>
    <cs:fontRef idx="minor">
      <a:schemeClr val="tx2"/>
    </cs:fontRef>
    <cs:spPr>
      <a:ln>
        <a:solidFill>
          <a:schemeClr val="tx2">
            <a:lumMod val="5000"/>
            <a:lumOff val="95000"/>
          </a:schemeClr>
        </a:solidFill>
      </a:ln>
    </cs:spPr>
  </cs:gridlineMinor>
  <cs:hiLoLine>
    <cs:lnRef idx="0"/>
    <cs:fillRef idx="0"/>
    <cs:effectRef idx="0"/>
    <cs:fontRef idx="minor">
      <a:schemeClr val="tx2"/>
    </cs:fontRef>
    <cs:spPr>
      <a:ln w="9525">
        <a:solidFill>
          <a:schemeClr val="tx2">
            <a:lumMod val="60000"/>
            <a:lumOff val="40000"/>
          </a:schemeClr>
        </a:solidFill>
        <a:prstDash val="dash"/>
      </a:ln>
    </cs:spPr>
  </cs:hiLoLine>
  <cs:leaderLine>
    <cs:lnRef idx="0"/>
    <cs:fillRef idx="0"/>
    <cs:effectRef idx="0"/>
    <cs:fontRef idx="minor">
      <a:schemeClr val="tx2"/>
    </cs:fontRef>
    <cs:spPr>
      <a:ln w="9525">
        <a:solidFill>
          <a:schemeClr val="tx2">
            <a:lumMod val="35000"/>
            <a:lumOff val="65000"/>
          </a:schemeClr>
        </a:solidFill>
      </a:ln>
    </cs:spPr>
  </cs:leaderLine>
  <cs:legend>
    <cs:lnRef idx="0"/>
    <cs:fillRef idx="0"/>
    <cs:effectRef idx="0"/>
    <cs:fontRef idx="minor">
      <a:schemeClr val="tx2"/>
    </cs:fontRef>
    <cs:defRPr sz="900" kern="1200"/>
  </cs:legend>
  <cs:plotArea>
    <cs:lnRef idx="0"/>
    <cs:fillRef idx="0"/>
    <cs:effectRef idx="0"/>
    <cs:fontRef idx="minor">
      <a:schemeClr val="tx2"/>
    </cs:fontRef>
  </cs:plotArea>
  <cs:plotArea3D>
    <cs:lnRef idx="0"/>
    <cs:fillRef idx="0"/>
    <cs:effectRef idx="0"/>
    <cs:fontRef idx="minor">
      <a:schemeClr val="tx2"/>
    </cs:fontRef>
  </cs:plotArea3D>
  <cs:seriesAxis>
    <cs:lnRef idx="0"/>
    <cs:fillRef idx="0"/>
    <cs:effectRef idx="0"/>
    <cs:fontRef idx="minor">
      <a:schemeClr val="tx2"/>
    </cs:fontRef>
    <cs:spPr>
      <a:ln w="9525" cap="flat" cmpd="sng" algn="ctr">
        <a:solidFill>
          <a:schemeClr val="tx2">
            <a:lumMod val="15000"/>
            <a:lumOff val="85000"/>
          </a:schemeClr>
        </a:solidFill>
        <a:round/>
      </a:ln>
    </cs:spPr>
    <cs:defRPr sz="900" kern="1200"/>
  </cs:seriesAxis>
  <cs:seriesLine>
    <cs:lnRef idx="0"/>
    <cs:fillRef idx="0"/>
    <cs:effectRef idx="0"/>
    <cs:fontRef idx="minor">
      <a:schemeClr val="tx2"/>
    </cs:fontRef>
    <cs:spPr>
      <a:ln w="9525">
        <a:solidFill>
          <a:schemeClr val="tx2">
            <a:lumMod val="60000"/>
            <a:lumOff val="40000"/>
          </a:schemeClr>
        </a:solidFill>
        <a:prstDash val="dash"/>
      </a:ln>
    </cs:spPr>
  </cs:seriesLine>
  <cs:title>
    <cs:lnRef idx="0"/>
    <cs:fillRef idx="0"/>
    <cs:effectRef idx="0"/>
    <cs:fontRef idx="minor">
      <a:schemeClr val="tx2"/>
    </cs:fontRef>
    <cs:defRPr sz="1600" b="1" kern="1200"/>
  </cs:title>
  <cs:trendline>
    <cs:lnRef idx="0">
      <cs:styleClr val="auto"/>
    </cs:lnRef>
    <cs:fillRef idx="0"/>
    <cs:effectRef idx="0"/>
    <cs:fontRef idx="minor">
      <a:schemeClr val="tx2"/>
    </cs:fontRef>
    <cs:spPr>
      <a:ln w="9525" cap="rnd">
        <a:solidFill>
          <a:schemeClr val="phClr"/>
        </a:solidFill>
      </a:ln>
    </cs:spPr>
  </cs:trendline>
  <cs:trendlineLabel>
    <cs:lnRef idx="0"/>
    <cs:fillRef idx="0"/>
    <cs:effectRef idx="0"/>
    <cs:fontRef idx="minor">
      <a:schemeClr val="tx2"/>
    </cs:fontRef>
    <cs:defRPr sz="900" kern="1200"/>
  </cs:trendlineLabel>
  <cs:upBar>
    <cs:lnRef idx="0"/>
    <cs:fillRef idx="0"/>
    <cs:effectRef idx="0"/>
    <cs:fontRef idx="minor">
      <a:schemeClr val="tx2"/>
    </cs:fontRef>
    <cs:spPr>
      <a:solidFill>
        <a:schemeClr val="lt1"/>
      </a:solidFill>
      <a:ln w="9525">
        <a:solidFill>
          <a:schemeClr val="tx1">
            <a:lumMod val="15000"/>
            <a:lumOff val="85000"/>
          </a:schemeClr>
        </a:solidFill>
      </a:ln>
    </cs:spPr>
  </cs:upBar>
  <cs:valueAxis>
    <cs:lnRef idx="0"/>
    <cs:fillRef idx="0"/>
    <cs:effectRef idx="0"/>
    <cs:fontRef idx="minor">
      <a:schemeClr val="tx2"/>
    </cs:fontRef>
    <cs:spPr>
      <a:ln>
        <a:solidFill>
          <a:schemeClr val="tx2">
            <a:lumMod val="40000"/>
            <a:lumOff val="60000"/>
          </a:schemeClr>
        </a:solidFill>
      </a:ln>
    </cs:spPr>
    <cs:defRPr sz="900" kern="1200"/>
  </cs:valueAxis>
  <cs:wall>
    <cs:lnRef idx="0"/>
    <cs:fillRef idx="0"/>
    <cs:effectRef idx="0"/>
    <cs:fontRef idx="minor">
      <a:schemeClr val="tx2"/>
    </cs:fontRef>
  </cs:wall>
</cs:chartStyle>
</file>

<file path=xl/charts/style2.xml><?xml version="1.0" encoding="utf-8"?>
<cs:chartStyle xmlns:cs="http://schemas.microsoft.com/office/drawing/2012/chartStyle" xmlns:a="http://schemas.openxmlformats.org/drawingml/2006/main" id="242">
  <cs:axisTitle>
    <cs:lnRef idx="0"/>
    <cs:fillRef idx="0"/>
    <cs:effectRef idx="0"/>
    <cs:fontRef idx="minor">
      <a:schemeClr val="tx2"/>
    </cs:fontRef>
    <cs:defRPr sz="900" b="1" kern="1200"/>
  </cs:axisTitle>
  <cs:categoryAxis>
    <cs:lnRef idx="0"/>
    <cs:fillRef idx="0"/>
    <cs:effectRef idx="0"/>
    <cs:fontRef idx="minor">
      <a:schemeClr val="tx2"/>
    </cs:fontRef>
    <cs:spPr>
      <a:ln w="9525" cap="flat" cmpd="sng" algn="ctr">
        <a:solidFill>
          <a:schemeClr val="tx2">
            <a:lumMod val="15000"/>
            <a:lumOff val="85000"/>
          </a:schemeClr>
        </a:solidFill>
        <a:round/>
      </a:ln>
    </cs:spPr>
    <cs:defRPr sz="900" kern="1200"/>
  </cs:categoryAxis>
  <cs:chartArea mods="allowNoFillOverride allowNoLineOverride">
    <cs:lnRef idx="0"/>
    <cs:fillRef idx="0"/>
    <cs:effectRef idx="0"/>
    <cs:fontRef idx="minor">
      <a:schemeClr val="tx2"/>
    </cs:fontRef>
    <cs:spPr>
      <a:solidFill>
        <a:schemeClr val="bg1"/>
      </a:solidFill>
      <a:ln w="9525" cap="flat" cmpd="sng" algn="ctr">
        <a:solidFill>
          <a:schemeClr val="tx2">
            <a:lumMod val="15000"/>
            <a:lumOff val="85000"/>
          </a:schemeClr>
        </a:solidFill>
        <a:round/>
      </a:ln>
    </cs:spPr>
    <cs:defRPr sz="900" kern="1200"/>
  </cs:chartArea>
  <cs:dataLabel>
    <cs:lnRef idx="0"/>
    <cs:fillRef idx="0"/>
    <cs:effectRef idx="0"/>
    <cs:fontRef idx="minor">
      <a:schemeClr val="tx2"/>
    </cs:fontRef>
    <cs:defRPr sz="900" kern="1200"/>
  </cs:dataLabel>
  <cs:dataLabelCallout>
    <cs:lnRef idx="0"/>
    <cs:fillRef idx="0"/>
    <cs:effectRef idx="0"/>
    <cs:fontRef idx="minor">
      <a:schemeClr val="dk2">
        <a:lumMod val="7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2"/>
    <cs:fontRef idx="minor">
      <a:schemeClr val="tx2"/>
    </cs:fontRef>
  </cs:dataPoint>
  <cs:dataPoint3D>
    <cs:lnRef idx="0"/>
    <cs:fillRef idx="3">
      <cs:styleClr val="auto"/>
    </cs:fillRef>
    <cs:effectRef idx="2"/>
    <cs:fontRef idx="minor">
      <a:schemeClr val="tx2"/>
    </cs:fontRef>
  </cs:dataPoint3D>
  <cs:dataPointLine>
    <cs:lnRef idx="0">
      <cs:styleClr val="auto"/>
    </cs:lnRef>
    <cs:fillRef idx="3"/>
    <cs:effectRef idx="2"/>
    <cs:fontRef idx="minor">
      <a:schemeClr val="tx2"/>
    </cs:fontRef>
    <cs:spPr>
      <a:ln w="9525" cap="rnd">
        <a:solidFill>
          <a:schemeClr val="phClr"/>
        </a:solidFill>
        <a:round/>
      </a:ln>
    </cs:spPr>
  </cs:dataPointLine>
  <cs:dataPointMarker>
    <cs:lnRef idx="0">
      <cs:styleClr val="auto"/>
    </cs:lnRef>
    <cs:fillRef idx="3">
      <cs:styleClr val="auto"/>
    </cs:fillRef>
    <cs:effectRef idx="2"/>
    <cs:fontRef idx="minor">
      <a:schemeClr val="tx2"/>
    </cs:fontRef>
    <cs:spPr>
      <a:ln w="9525">
        <a:solidFill>
          <a:schemeClr val="phClr"/>
        </a:solidFill>
        <a:round/>
      </a:ln>
    </cs:spPr>
  </cs:dataPointMarker>
  <cs:dataPointMarkerLayout symbol="circle" size="5"/>
  <cs:dataPointWireframe>
    <cs:lnRef idx="0">
      <cs:styleClr val="auto"/>
    </cs:lnRef>
    <cs:fillRef idx="3"/>
    <cs:effectRef idx="2"/>
    <cs:fontRef idx="minor">
      <a:schemeClr val="tx2"/>
    </cs:fontRef>
    <cs:spPr>
      <a:ln w="9525" cap="rnd">
        <a:solidFill>
          <a:schemeClr val="phClr"/>
        </a:solidFill>
        <a:round/>
      </a:ln>
    </cs:spPr>
  </cs:dataPointWireframe>
  <cs:dataTable>
    <cs:lnRef idx="0"/>
    <cs:fillRef idx="0"/>
    <cs:effectRef idx="0"/>
    <cs:fontRef idx="minor">
      <a:schemeClr val="tx2"/>
    </cs:fontRef>
    <cs:spPr>
      <a:ln w="9525">
        <a:solidFill>
          <a:schemeClr val="tx2">
            <a:lumMod val="15000"/>
            <a:lumOff val="85000"/>
          </a:schemeClr>
        </a:solidFill>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2"/>
    </cs:fontRef>
    <cs:spPr>
      <a:ln w="9525">
        <a:solidFill>
          <a:schemeClr val="tx2">
            <a:lumMod val="60000"/>
            <a:lumOff val="40000"/>
          </a:schemeClr>
        </a:solidFill>
        <a:prstDash val="dash"/>
      </a:ln>
    </cs:spPr>
  </cs:dropLine>
  <cs:errorBar>
    <cs:lnRef idx="0"/>
    <cs:fillRef idx="0"/>
    <cs:effectRef idx="0"/>
    <cs:fontRef idx="minor">
      <a:schemeClr val="tx2"/>
    </cs:fontRef>
    <cs:spPr>
      <a:ln w="9525">
        <a:solidFill>
          <a:schemeClr val="tx2">
            <a:lumMod val="75000"/>
          </a:schemeClr>
        </a:solidFill>
        <a:round/>
      </a:ln>
    </cs:spPr>
  </cs:errorBar>
  <cs:floor>
    <cs:lnRef idx="0"/>
    <cs:fillRef idx="0"/>
    <cs:effectRef idx="0"/>
    <cs:fontRef idx="minor">
      <a:schemeClr val="tx2"/>
    </cs:fontRef>
  </cs:floor>
  <cs:gridlineMajor>
    <cs:lnRef idx="0"/>
    <cs:fillRef idx="0"/>
    <cs:effectRef idx="0"/>
    <cs:fontRef idx="minor">
      <a:schemeClr val="tx2"/>
    </cs:fontRef>
    <cs:spPr>
      <a:ln w="9525" cap="flat" cmpd="sng" algn="ctr">
        <a:solidFill>
          <a:schemeClr val="tx2">
            <a:lumMod val="15000"/>
            <a:lumOff val="85000"/>
          </a:schemeClr>
        </a:solidFill>
        <a:round/>
      </a:ln>
    </cs:spPr>
  </cs:gridlineMajor>
  <cs:gridlineMinor>
    <cs:lnRef idx="0"/>
    <cs:fillRef idx="0"/>
    <cs:effectRef idx="0"/>
    <cs:fontRef idx="minor">
      <a:schemeClr val="tx2"/>
    </cs:fontRef>
    <cs:spPr>
      <a:ln>
        <a:solidFill>
          <a:schemeClr val="tx2">
            <a:lumMod val="5000"/>
            <a:lumOff val="95000"/>
          </a:schemeClr>
        </a:solidFill>
      </a:ln>
    </cs:spPr>
  </cs:gridlineMinor>
  <cs:hiLoLine>
    <cs:lnRef idx="0"/>
    <cs:fillRef idx="0"/>
    <cs:effectRef idx="0"/>
    <cs:fontRef idx="minor">
      <a:schemeClr val="tx2"/>
    </cs:fontRef>
    <cs:spPr>
      <a:ln w="9525">
        <a:solidFill>
          <a:schemeClr val="tx2">
            <a:lumMod val="60000"/>
            <a:lumOff val="40000"/>
          </a:schemeClr>
        </a:solidFill>
        <a:prstDash val="dash"/>
      </a:ln>
    </cs:spPr>
  </cs:hiLoLine>
  <cs:leaderLine>
    <cs:lnRef idx="0"/>
    <cs:fillRef idx="0"/>
    <cs:effectRef idx="0"/>
    <cs:fontRef idx="minor">
      <a:schemeClr val="tx2"/>
    </cs:fontRef>
    <cs:spPr>
      <a:ln w="9525">
        <a:solidFill>
          <a:schemeClr val="tx2">
            <a:lumMod val="35000"/>
            <a:lumOff val="65000"/>
          </a:schemeClr>
        </a:solidFill>
      </a:ln>
    </cs:spPr>
  </cs:leaderLine>
  <cs:legend>
    <cs:lnRef idx="0"/>
    <cs:fillRef idx="0"/>
    <cs:effectRef idx="0"/>
    <cs:fontRef idx="minor">
      <a:schemeClr val="tx2"/>
    </cs:fontRef>
    <cs:defRPr sz="900" kern="1200"/>
  </cs:legend>
  <cs:plotArea>
    <cs:lnRef idx="0"/>
    <cs:fillRef idx="0"/>
    <cs:effectRef idx="0"/>
    <cs:fontRef idx="minor">
      <a:schemeClr val="tx2"/>
    </cs:fontRef>
  </cs:plotArea>
  <cs:plotArea3D>
    <cs:lnRef idx="0"/>
    <cs:fillRef idx="0"/>
    <cs:effectRef idx="0"/>
    <cs:fontRef idx="minor">
      <a:schemeClr val="tx2"/>
    </cs:fontRef>
  </cs:plotArea3D>
  <cs:seriesAxis>
    <cs:lnRef idx="0"/>
    <cs:fillRef idx="0"/>
    <cs:effectRef idx="0"/>
    <cs:fontRef idx="minor">
      <a:schemeClr val="tx2"/>
    </cs:fontRef>
    <cs:spPr>
      <a:ln w="9525" cap="flat" cmpd="sng" algn="ctr">
        <a:solidFill>
          <a:schemeClr val="tx2">
            <a:lumMod val="15000"/>
            <a:lumOff val="85000"/>
          </a:schemeClr>
        </a:solidFill>
        <a:round/>
      </a:ln>
    </cs:spPr>
    <cs:defRPr sz="900" kern="1200"/>
  </cs:seriesAxis>
  <cs:seriesLine>
    <cs:lnRef idx="0"/>
    <cs:fillRef idx="0"/>
    <cs:effectRef idx="0"/>
    <cs:fontRef idx="minor">
      <a:schemeClr val="tx2"/>
    </cs:fontRef>
    <cs:spPr>
      <a:ln w="9525">
        <a:solidFill>
          <a:schemeClr val="tx2">
            <a:lumMod val="60000"/>
            <a:lumOff val="40000"/>
          </a:schemeClr>
        </a:solidFill>
        <a:prstDash val="dash"/>
      </a:ln>
    </cs:spPr>
  </cs:seriesLine>
  <cs:title>
    <cs:lnRef idx="0"/>
    <cs:fillRef idx="0"/>
    <cs:effectRef idx="0"/>
    <cs:fontRef idx="minor">
      <a:schemeClr val="tx2"/>
    </cs:fontRef>
    <cs:defRPr sz="1600" b="1" kern="1200"/>
  </cs:title>
  <cs:trendline>
    <cs:lnRef idx="0">
      <cs:styleClr val="auto"/>
    </cs:lnRef>
    <cs:fillRef idx="0"/>
    <cs:effectRef idx="0"/>
    <cs:fontRef idx="minor">
      <a:schemeClr val="tx2"/>
    </cs:fontRef>
    <cs:spPr>
      <a:ln w="9525" cap="rnd">
        <a:solidFill>
          <a:schemeClr val="phClr"/>
        </a:solidFill>
      </a:ln>
    </cs:spPr>
  </cs:trendline>
  <cs:trendlineLabel>
    <cs:lnRef idx="0"/>
    <cs:fillRef idx="0"/>
    <cs:effectRef idx="0"/>
    <cs:fontRef idx="minor">
      <a:schemeClr val="tx2"/>
    </cs:fontRef>
    <cs:defRPr sz="900" kern="1200"/>
  </cs:trendlineLabel>
  <cs:upBar>
    <cs:lnRef idx="0"/>
    <cs:fillRef idx="0"/>
    <cs:effectRef idx="0"/>
    <cs:fontRef idx="minor">
      <a:schemeClr val="tx2"/>
    </cs:fontRef>
    <cs:spPr>
      <a:solidFill>
        <a:schemeClr val="lt1"/>
      </a:solidFill>
      <a:ln w="9525">
        <a:solidFill>
          <a:schemeClr val="tx1">
            <a:lumMod val="15000"/>
            <a:lumOff val="85000"/>
          </a:schemeClr>
        </a:solidFill>
      </a:ln>
    </cs:spPr>
  </cs:upBar>
  <cs:valueAxis>
    <cs:lnRef idx="0"/>
    <cs:fillRef idx="0"/>
    <cs:effectRef idx="0"/>
    <cs:fontRef idx="minor">
      <a:schemeClr val="tx2"/>
    </cs:fontRef>
    <cs:spPr>
      <a:ln>
        <a:solidFill>
          <a:schemeClr val="tx2">
            <a:lumMod val="40000"/>
            <a:lumOff val="60000"/>
          </a:schemeClr>
        </a:solidFill>
      </a:ln>
    </cs:spPr>
    <cs:defRPr sz="900" kern="1200"/>
  </cs:valueAxis>
  <cs:wall>
    <cs:lnRef idx="0"/>
    <cs:fillRef idx="0"/>
    <cs:effectRef idx="0"/>
    <cs:fontRef idx="minor">
      <a:schemeClr val="tx2"/>
    </cs:fontRef>
  </cs:wall>
</cs:chartStyle>
</file>

<file path=xl/charts/style3.xml><?xml version="1.0" encoding="utf-8"?>
<cs:chartStyle xmlns:cs="http://schemas.microsoft.com/office/drawing/2012/chartStyle" xmlns:a="http://schemas.openxmlformats.org/drawingml/2006/main" id="242">
  <cs:axisTitle>
    <cs:lnRef idx="0"/>
    <cs:fillRef idx="0"/>
    <cs:effectRef idx="0"/>
    <cs:fontRef idx="minor">
      <a:schemeClr val="tx2"/>
    </cs:fontRef>
    <cs:defRPr sz="900" b="1" kern="1200"/>
  </cs:axisTitle>
  <cs:categoryAxis>
    <cs:lnRef idx="0"/>
    <cs:fillRef idx="0"/>
    <cs:effectRef idx="0"/>
    <cs:fontRef idx="minor">
      <a:schemeClr val="tx2"/>
    </cs:fontRef>
    <cs:spPr>
      <a:ln w="9525" cap="flat" cmpd="sng" algn="ctr">
        <a:solidFill>
          <a:schemeClr val="tx2">
            <a:lumMod val="15000"/>
            <a:lumOff val="85000"/>
          </a:schemeClr>
        </a:solidFill>
        <a:round/>
      </a:ln>
    </cs:spPr>
    <cs:defRPr sz="900" kern="1200"/>
  </cs:categoryAxis>
  <cs:chartArea mods="allowNoFillOverride allowNoLineOverride">
    <cs:lnRef idx="0"/>
    <cs:fillRef idx="0"/>
    <cs:effectRef idx="0"/>
    <cs:fontRef idx="minor">
      <a:schemeClr val="tx2"/>
    </cs:fontRef>
    <cs:spPr>
      <a:solidFill>
        <a:schemeClr val="bg1"/>
      </a:solidFill>
      <a:ln w="9525" cap="flat" cmpd="sng" algn="ctr">
        <a:solidFill>
          <a:schemeClr val="tx2">
            <a:lumMod val="15000"/>
            <a:lumOff val="85000"/>
          </a:schemeClr>
        </a:solidFill>
        <a:round/>
      </a:ln>
    </cs:spPr>
    <cs:defRPr sz="900" kern="1200"/>
  </cs:chartArea>
  <cs:dataLabel>
    <cs:lnRef idx="0"/>
    <cs:fillRef idx="0"/>
    <cs:effectRef idx="0"/>
    <cs:fontRef idx="minor">
      <a:schemeClr val="tx2"/>
    </cs:fontRef>
    <cs:defRPr sz="900" kern="1200"/>
  </cs:dataLabel>
  <cs:dataLabelCallout>
    <cs:lnRef idx="0"/>
    <cs:fillRef idx="0"/>
    <cs:effectRef idx="0"/>
    <cs:fontRef idx="minor">
      <a:schemeClr val="dk2">
        <a:lumMod val="7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2"/>
    <cs:fontRef idx="minor">
      <a:schemeClr val="tx2"/>
    </cs:fontRef>
  </cs:dataPoint>
  <cs:dataPoint3D>
    <cs:lnRef idx="0"/>
    <cs:fillRef idx="3">
      <cs:styleClr val="auto"/>
    </cs:fillRef>
    <cs:effectRef idx="2"/>
    <cs:fontRef idx="minor">
      <a:schemeClr val="tx2"/>
    </cs:fontRef>
  </cs:dataPoint3D>
  <cs:dataPointLine>
    <cs:lnRef idx="0">
      <cs:styleClr val="auto"/>
    </cs:lnRef>
    <cs:fillRef idx="3"/>
    <cs:effectRef idx="2"/>
    <cs:fontRef idx="minor">
      <a:schemeClr val="tx2"/>
    </cs:fontRef>
    <cs:spPr>
      <a:ln w="9525" cap="rnd">
        <a:solidFill>
          <a:schemeClr val="phClr"/>
        </a:solidFill>
        <a:round/>
      </a:ln>
    </cs:spPr>
  </cs:dataPointLine>
  <cs:dataPointMarker>
    <cs:lnRef idx="0">
      <cs:styleClr val="auto"/>
    </cs:lnRef>
    <cs:fillRef idx="3">
      <cs:styleClr val="auto"/>
    </cs:fillRef>
    <cs:effectRef idx="2"/>
    <cs:fontRef idx="minor">
      <a:schemeClr val="tx2"/>
    </cs:fontRef>
    <cs:spPr>
      <a:ln w="9525">
        <a:solidFill>
          <a:schemeClr val="phClr"/>
        </a:solidFill>
        <a:round/>
      </a:ln>
    </cs:spPr>
  </cs:dataPointMarker>
  <cs:dataPointMarkerLayout symbol="circle" size="5"/>
  <cs:dataPointWireframe>
    <cs:lnRef idx="0">
      <cs:styleClr val="auto"/>
    </cs:lnRef>
    <cs:fillRef idx="3"/>
    <cs:effectRef idx="2"/>
    <cs:fontRef idx="minor">
      <a:schemeClr val="tx2"/>
    </cs:fontRef>
    <cs:spPr>
      <a:ln w="9525" cap="rnd">
        <a:solidFill>
          <a:schemeClr val="phClr"/>
        </a:solidFill>
        <a:round/>
      </a:ln>
    </cs:spPr>
  </cs:dataPointWireframe>
  <cs:dataTable>
    <cs:lnRef idx="0"/>
    <cs:fillRef idx="0"/>
    <cs:effectRef idx="0"/>
    <cs:fontRef idx="minor">
      <a:schemeClr val="tx2"/>
    </cs:fontRef>
    <cs:spPr>
      <a:ln w="9525">
        <a:solidFill>
          <a:schemeClr val="tx2">
            <a:lumMod val="15000"/>
            <a:lumOff val="85000"/>
          </a:schemeClr>
        </a:solidFill>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2"/>
    </cs:fontRef>
    <cs:spPr>
      <a:ln w="9525">
        <a:solidFill>
          <a:schemeClr val="tx2">
            <a:lumMod val="60000"/>
            <a:lumOff val="40000"/>
          </a:schemeClr>
        </a:solidFill>
        <a:prstDash val="dash"/>
      </a:ln>
    </cs:spPr>
  </cs:dropLine>
  <cs:errorBar>
    <cs:lnRef idx="0"/>
    <cs:fillRef idx="0"/>
    <cs:effectRef idx="0"/>
    <cs:fontRef idx="minor">
      <a:schemeClr val="tx2"/>
    </cs:fontRef>
    <cs:spPr>
      <a:ln w="9525">
        <a:solidFill>
          <a:schemeClr val="tx2">
            <a:lumMod val="75000"/>
          </a:schemeClr>
        </a:solidFill>
        <a:round/>
      </a:ln>
    </cs:spPr>
  </cs:errorBar>
  <cs:floor>
    <cs:lnRef idx="0"/>
    <cs:fillRef idx="0"/>
    <cs:effectRef idx="0"/>
    <cs:fontRef idx="minor">
      <a:schemeClr val="tx2"/>
    </cs:fontRef>
  </cs:floor>
  <cs:gridlineMajor>
    <cs:lnRef idx="0"/>
    <cs:fillRef idx="0"/>
    <cs:effectRef idx="0"/>
    <cs:fontRef idx="minor">
      <a:schemeClr val="tx2"/>
    </cs:fontRef>
    <cs:spPr>
      <a:ln w="9525" cap="flat" cmpd="sng" algn="ctr">
        <a:solidFill>
          <a:schemeClr val="tx2">
            <a:lumMod val="15000"/>
            <a:lumOff val="85000"/>
          </a:schemeClr>
        </a:solidFill>
        <a:round/>
      </a:ln>
    </cs:spPr>
  </cs:gridlineMajor>
  <cs:gridlineMinor>
    <cs:lnRef idx="0"/>
    <cs:fillRef idx="0"/>
    <cs:effectRef idx="0"/>
    <cs:fontRef idx="minor">
      <a:schemeClr val="tx2"/>
    </cs:fontRef>
    <cs:spPr>
      <a:ln>
        <a:solidFill>
          <a:schemeClr val="tx2">
            <a:lumMod val="5000"/>
            <a:lumOff val="95000"/>
          </a:schemeClr>
        </a:solidFill>
      </a:ln>
    </cs:spPr>
  </cs:gridlineMinor>
  <cs:hiLoLine>
    <cs:lnRef idx="0"/>
    <cs:fillRef idx="0"/>
    <cs:effectRef idx="0"/>
    <cs:fontRef idx="minor">
      <a:schemeClr val="tx2"/>
    </cs:fontRef>
    <cs:spPr>
      <a:ln w="9525">
        <a:solidFill>
          <a:schemeClr val="tx2">
            <a:lumMod val="60000"/>
            <a:lumOff val="40000"/>
          </a:schemeClr>
        </a:solidFill>
        <a:prstDash val="dash"/>
      </a:ln>
    </cs:spPr>
  </cs:hiLoLine>
  <cs:leaderLine>
    <cs:lnRef idx="0"/>
    <cs:fillRef idx="0"/>
    <cs:effectRef idx="0"/>
    <cs:fontRef idx="minor">
      <a:schemeClr val="tx2"/>
    </cs:fontRef>
    <cs:spPr>
      <a:ln w="9525">
        <a:solidFill>
          <a:schemeClr val="tx2">
            <a:lumMod val="35000"/>
            <a:lumOff val="65000"/>
          </a:schemeClr>
        </a:solidFill>
      </a:ln>
    </cs:spPr>
  </cs:leaderLine>
  <cs:legend>
    <cs:lnRef idx="0"/>
    <cs:fillRef idx="0"/>
    <cs:effectRef idx="0"/>
    <cs:fontRef idx="minor">
      <a:schemeClr val="tx2"/>
    </cs:fontRef>
    <cs:defRPr sz="900" kern="1200"/>
  </cs:legend>
  <cs:plotArea>
    <cs:lnRef idx="0"/>
    <cs:fillRef idx="0"/>
    <cs:effectRef idx="0"/>
    <cs:fontRef idx="minor">
      <a:schemeClr val="tx2"/>
    </cs:fontRef>
  </cs:plotArea>
  <cs:plotArea3D>
    <cs:lnRef idx="0"/>
    <cs:fillRef idx="0"/>
    <cs:effectRef idx="0"/>
    <cs:fontRef idx="minor">
      <a:schemeClr val="tx2"/>
    </cs:fontRef>
  </cs:plotArea3D>
  <cs:seriesAxis>
    <cs:lnRef idx="0"/>
    <cs:fillRef idx="0"/>
    <cs:effectRef idx="0"/>
    <cs:fontRef idx="minor">
      <a:schemeClr val="tx2"/>
    </cs:fontRef>
    <cs:spPr>
      <a:ln w="9525" cap="flat" cmpd="sng" algn="ctr">
        <a:solidFill>
          <a:schemeClr val="tx2">
            <a:lumMod val="15000"/>
            <a:lumOff val="85000"/>
          </a:schemeClr>
        </a:solidFill>
        <a:round/>
      </a:ln>
    </cs:spPr>
    <cs:defRPr sz="900" kern="1200"/>
  </cs:seriesAxis>
  <cs:seriesLine>
    <cs:lnRef idx="0"/>
    <cs:fillRef idx="0"/>
    <cs:effectRef idx="0"/>
    <cs:fontRef idx="minor">
      <a:schemeClr val="tx2"/>
    </cs:fontRef>
    <cs:spPr>
      <a:ln w="9525">
        <a:solidFill>
          <a:schemeClr val="tx2">
            <a:lumMod val="60000"/>
            <a:lumOff val="40000"/>
          </a:schemeClr>
        </a:solidFill>
        <a:prstDash val="dash"/>
      </a:ln>
    </cs:spPr>
  </cs:seriesLine>
  <cs:title>
    <cs:lnRef idx="0"/>
    <cs:fillRef idx="0"/>
    <cs:effectRef idx="0"/>
    <cs:fontRef idx="minor">
      <a:schemeClr val="tx2"/>
    </cs:fontRef>
    <cs:defRPr sz="1600" b="1" kern="1200"/>
  </cs:title>
  <cs:trendline>
    <cs:lnRef idx="0">
      <cs:styleClr val="auto"/>
    </cs:lnRef>
    <cs:fillRef idx="0"/>
    <cs:effectRef idx="0"/>
    <cs:fontRef idx="minor">
      <a:schemeClr val="tx2"/>
    </cs:fontRef>
    <cs:spPr>
      <a:ln w="9525" cap="rnd">
        <a:solidFill>
          <a:schemeClr val="phClr"/>
        </a:solidFill>
      </a:ln>
    </cs:spPr>
  </cs:trendline>
  <cs:trendlineLabel>
    <cs:lnRef idx="0"/>
    <cs:fillRef idx="0"/>
    <cs:effectRef idx="0"/>
    <cs:fontRef idx="minor">
      <a:schemeClr val="tx2"/>
    </cs:fontRef>
    <cs:defRPr sz="900" kern="1200"/>
  </cs:trendlineLabel>
  <cs:upBar>
    <cs:lnRef idx="0"/>
    <cs:fillRef idx="0"/>
    <cs:effectRef idx="0"/>
    <cs:fontRef idx="minor">
      <a:schemeClr val="tx2"/>
    </cs:fontRef>
    <cs:spPr>
      <a:solidFill>
        <a:schemeClr val="lt1"/>
      </a:solidFill>
      <a:ln w="9525">
        <a:solidFill>
          <a:schemeClr val="tx1">
            <a:lumMod val="15000"/>
            <a:lumOff val="85000"/>
          </a:schemeClr>
        </a:solidFill>
      </a:ln>
    </cs:spPr>
  </cs:upBar>
  <cs:valueAxis>
    <cs:lnRef idx="0"/>
    <cs:fillRef idx="0"/>
    <cs:effectRef idx="0"/>
    <cs:fontRef idx="minor">
      <a:schemeClr val="tx2"/>
    </cs:fontRef>
    <cs:spPr>
      <a:ln>
        <a:solidFill>
          <a:schemeClr val="tx2">
            <a:lumMod val="40000"/>
            <a:lumOff val="60000"/>
          </a:schemeClr>
        </a:solidFill>
      </a:ln>
    </cs:spPr>
    <cs:defRPr sz="900" kern="1200"/>
  </cs:valueAxis>
  <cs:wall>
    <cs:lnRef idx="0"/>
    <cs:fillRef idx="0"/>
    <cs:effectRef idx="0"/>
    <cs:fontRef idx="minor">
      <a:schemeClr val="tx2"/>
    </cs:fontRef>
  </cs:wall>
</cs:chartStyle>
</file>

<file path=xl/drawings/_rels/drawing1.xml.rels><?xml version="1.0" encoding="UTF-8" standalone="yes"?>
<Relationships xmlns="http://schemas.openxmlformats.org/package/2006/relationships"><Relationship Id="rId3" Type="http://schemas.openxmlformats.org/officeDocument/2006/relationships/chart" Target="../charts/chart3.xml"/><Relationship Id="rId2" Type="http://schemas.openxmlformats.org/officeDocument/2006/relationships/chart" Target="../charts/chart2.xml"/><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18</xdr:col>
      <xdr:colOff>19877</xdr:colOff>
      <xdr:row>0</xdr:row>
      <xdr:rowOff>66262</xdr:rowOff>
    </xdr:from>
    <xdr:to>
      <xdr:col>24</xdr:col>
      <xdr:colOff>443947</xdr:colOff>
      <xdr:row>16</xdr:row>
      <xdr:rowOff>26505</xdr:rowOff>
    </xdr:to>
    <xdr:graphicFrame macro="">
      <xdr:nvGraphicFramePr>
        <xdr:cNvPr id="4" name="Chart 3">
          <a:extLst>
            <a:ext uri="{FF2B5EF4-FFF2-40B4-BE49-F238E27FC236}">
              <a16:creationId xmlns:a16="http://schemas.microsoft.com/office/drawing/2014/main" id="{4236D372-13DC-4275-A366-14E68A33EA97}"/>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18</xdr:col>
      <xdr:colOff>35118</xdr:colOff>
      <xdr:row>16</xdr:row>
      <xdr:rowOff>87465</xdr:rowOff>
    </xdr:from>
    <xdr:to>
      <xdr:col>24</xdr:col>
      <xdr:colOff>459188</xdr:colOff>
      <xdr:row>32</xdr:row>
      <xdr:rowOff>27829</xdr:rowOff>
    </xdr:to>
    <xdr:graphicFrame macro="">
      <xdr:nvGraphicFramePr>
        <xdr:cNvPr id="5" name="Chart 4">
          <a:extLst>
            <a:ext uri="{FF2B5EF4-FFF2-40B4-BE49-F238E27FC236}">
              <a16:creationId xmlns:a16="http://schemas.microsoft.com/office/drawing/2014/main" id="{7E4C30C2-EC1D-4A39-B517-70275647AE79}"/>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18</xdr:col>
      <xdr:colOff>3644</xdr:colOff>
      <xdr:row>32</xdr:row>
      <xdr:rowOff>95083</xdr:rowOff>
    </xdr:from>
    <xdr:to>
      <xdr:col>24</xdr:col>
      <xdr:colOff>472440</xdr:colOff>
      <xdr:row>48</xdr:row>
      <xdr:rowOff>76200</xdr:rowOff>
    </xdr:to>
    <xdr:graphicFrame macro="">
      <xdr:nvGraphicFramePr>
        <xdr:cNvPr id="6" name="Chart 5">
          <a:extLst>
            <a:ext uri="{FF2B5EF4-FFF2-40B4-BE49-F238E27FC236}">
              <a16:creationId xmlns:a16="http://schemas.microsoft.com/office/drawing/2014/main" id="{4E1B636B-0CD4-4327-9D9B-4E724BAF6309}"/>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6.xml.rels><?xml version="1.0" encoding="UTF-8" standalone="yes"?>
<Relationships xmlns="http://schemas.openxmlformats.org/package/2006/relationships"><Relationship Id="rId1" Type="http://schemas.openxmlformats.org/officeDocument/2006/relationships/hyperlink" Target="https://web.stanford.edu/~wfsharpe/ws/wi_perf.htm" TargetMode="Externa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I208"/>
  <sheetViews>
    <sheetView topLeftCell="A192" zoomScale="130" zoomScaleNormal="130" workbookViewId="0">
      <selection activeCell="F204" sqref="F204"/>
    </sheetView>
  </sheetViews>
  <sheetFormatPr defaultRowHeight="14.4" x14ac:dyDescent="0.3"/>
  <cols>
    <col min="1" max="1" width="10.77734375" customWidth="1"/>
    <col min="6" max="6" width="9.5546875" customWidth="1"/>
    <col min="7" max="7" width="8.88671875" customWidth="1"/>
    <col min="9" max="9" width="8.21875" customWidth="1"/>
  </cols>
  <sheetData>
    <row r="1" spans="1:9" x14ac:dyDescent="0.3">
      <c r="A1" t="s">
        <v>0</v>
      </c>
      <c r="B1" t="s">
        <v>1</v>
      </c>
      <c r="C1" t="s">
        <v>2</v>
      </c>
      <c r="D1" t="s">
        <v>3</v>
      </c>
      <c r="E1" t="s">
        <v>4</v>
      </c>
      <c r="F1" t="s">
        <v>5</v>
      </c>
      <c r="G1" t="s">
        <v>6</v>
      </c>
      <c r="I1" s="7"/>
    </row>
    <row r="2" spans="1:9" x14ac:dyDescent="0.3">
      <c r="A2" s="1">
        <v>38353</v>
      </c>
      <c r="B2">
        <v>14.819580999999999</v>
      </c>
      <c r="C2">
        <v>14.898777000000001</v>
      </c>
      <c r="D2">
        <v>14.166212</v>
      </c>
      <c r="E2">
        <v>14.443398999999999</v>
      </c>
      <c r="F2">
        <v>7.9094389999999999</v>
      </c>
      <c r="G2">
        <v>31893792</v>
      </c>
      <c r="I2" s="7"/>
    </row>
    <row r="3" spans="1:9" x14ac:dyDescent="0.3">
      <c r="A3" s="1">
        <v>38384</v>
      </c>
      <c r="B3">
        <v>14.443398999999999</v>
      </c>
      <c r="C3">
        <v>15.413551999999999</v>
      </c>
      <c r="D3">
        <v>14.334504000000001</v>
      </c>
      <c r="E3">
        <v>15.403651999999999</v>
      </c>
      <c r="F3">
        <v>8.4352909999999994</v>
      </c>
      <c r="G3">
        <v>36528320</v>
      </c>
      <c r="I3" s="7"/>
    </row>
    <row r="4" spans="1:9" x14ac:dyDescent="0.3">
      <c r="A4" s="1">
        <v>38412</v>
      </c>
      <c r="B4">
        <v>15.344255</v>
      </c>
      <c r="C4">
        <v>16.720289000000001</v>
      </c>
      <c r="D4">
        <v>15.344255</v>
      </c>
      <c r="E4">
        <v>15.888729</v>
      </c>
      <c r="F4">
        <v>8.7009279999999993</v>
      </c>
      <c r="G4">
        <v>55407356</v>
      </c>
      <c r="I4" s="7"/>
    </row>
    <row r="5" spans="1:9" x14ac:dyDescent="0.3">
      <c r="A5" s="1">
        <v>38443</v>
      </c>
      <c r="B5">
        <v>15.908528</v>
      </c>
      <c r="C5">
        <v>16.314406999999999</v>
      </c>
      <c r="D5">
        <v>14.809680999999999</v>
      </c>
      <c r="E5">
        <v>15.136365</v>
      </c>
      <c r="F5">
        <v>8.4134449999999994</v>
      </c>
      <c r="G5">
        <v>52271139</v>
      </c>
      <c r="I5" s="7"/>
    </row>
    <row r="6" spans="1:9" x14ac:dyDescent="0.3">
      <c r="A6" s="1">
        <v>38473</v>
      </c>
      <c r="B6">
        <v>15.146265</v>
      </c>
      <c r="C6">
        <v>16.136216999999998</v>
      </c>
      <c r="D6">
        <v>14.611691</v>
      </c>
      <c r="E6">
        <v>15.908528</v>
      </c>
      <c r="F6">
        <v>8.8426480000000005</v>
      </c>
      <c r="G6">
        <v>69641894</v>
      </c>
      <c r="I6" s="7"/>
    </row>
    <row r="7" spans="1:9" x14ac:dyDescent="0.3">
      <c r="A7" s="1">
        <v>38504</v>
      </c>
      <c r="B7">
        <v>15.967924999999999</v>
      </c>
      <c r="C7">
        <v>16.631193</v>
      </c>
      <c r="D7">
        <v>15.958026</v>
      </c>
      <c r="E7">
        <v>16.344107000000001</v>
      </c>
      <c r="F7">
        <v>9.0847599999999993</v>
      </c>
      <c r="G7">
        <v>55661019</v>
      </c>
      <c r="I7" s="7"/>
    </row>
    <row r="8" spans="1:9" x14ac:dyDescent="0.3">
      <c r="A8" s="1">
        <v>38534</v>
      </c>
      <c r="B8">
        <v>16.195613999999999</v>
      </c>
      <c r="C8">
        <v>16.334208</v>
      </c>
      <c r="D8">
        <v>15.621442</v>
      </c>
      <c r="E8">
        <v>16.235212000000001</v>
      </c>
      <c r="F8">
        <v>9.0242330000000006</v>
      </c>
      <c r="G8">
        <v>45760357</v>
      </c>
      <c r="I8" s="7"/>
    </row>
    <row r="9" spans="1:9" x14ac:dyDescent="0.3">
      <c r="A9" s="1">
        <v>38565</v>
      </c>
      <c r="B9">
        <v>16.165914999999998</v>
      </c>
      <c r="C9">
        <v>16.700491</v>
      </c>
      <c r="D9">
        <v>15.779833999999999</v>
      </c>
      <c r="E9">
        <v>16.08672</v>
      </c>
      <c r="F9">
        <v>8.9416930000000008</v>
      </c>
      <c r="G9">
        <v>56492357</v>
      </c>
      <c r="I9" s="7"/>
    </row>
    <row r="10" spans="1:9" x14ac:dyDescent="0.3">
      <c r="A10" s="1">
        <v>38596</v>
      </c>
      <c r="B10">
        <v>15.839231</v>
      </c>
      <c r="C10">
        <v>16.631193</v>
      </c>
      <c r="D10">
        <v>15.779833999999999</v>
      </c>
      <c r="E10">
        <v>16.462900000000001</v>
      </c>
      <c r="F10">
        <v>9.1507919999999991</v>
      </c>
      <c r="G10">
        <v>78232613</v>
      </c>
      <c r="I10" s="7"/>
    </row>
    <row r="11" spans="1:9" x14ac:dyDescent="0.3">
      <c r="A11" s="1">
        <v>38626</v>
      </c>
      <c r="B11">
        <v>16.334208</v>
      </c>
      <c r="C11">
        <v>16.433202999999999</v>
      </c>
      <c r="D11">
        <v>15.086868000000001</v>
      </c>
      <c r="E11">
        <v>16.165914999999998</v>
      </c>
      <c r="F11">
        <v>9.1391050000000007</v>
      </c>
      <c r="G11">
        <v>55901031</v>
      </c>
      <c r="I11" s="7"/>
    </row>
    <row r="12" spans="1:9" x14ac:dyDescent="0.3">
      <c r="A12" s="1">
        <v>38657</v>
      </c>
      <c r="B12">
        <v>16.225313</v>
      </c>
      <c r="C12">
        <v>17.433053999999998</v>
      </c>
      <c r="D12">
        <v>16.096619</v>
      </c>
      <c r="E12">
        <v>16.839082999999999</v>
      </c>
      <c r="F12">
        <v>9.5196649999999998</v>
      </c>
      <c r="G12">
        <v>58980461</v>
      </c>
      <c r="I12" s="7"/>
    </row>
    <row r="13" spans="1:9" x14ac:dyDescent="0.3">
      <c r="A13" s="1">
        <v>38687</v>
      </c>
      <c r="B13">
        <v>16.69059</v>
      </c>
      <c r="C13">
        <v>17.09647</v>
      </c>
      <c r="D13">
        <v>16.354005999999998</v>
      </c>
      <c r="E13">
        <v>16.680690999999999</v>
      </c>
      <c r="F13">
        <v>9.4301209999999998</v>
      </c>
      <c r="G13">
        <v>49908175</v>
      </c>
      <c r="I13" s="7"/>
    </row>
    <row r="14" spans="1:9" x14ac:dyDescent="0.3">
      <c r="A14" s="1">
        <v>38718</v>
      </c>
      <c r="B14">
        <v>16.680690999999999</v>
      </c>
      <c r="C14">
        <v>17.284561</v>
      </c>
      <c r="D14">
        <v>16.28471</v>
      </c>
      <c r="E14">
        <v>17.076671999999999</v>
      </c>
      <c r="F14">
        <v>9.6539819999999992</v>
      </c>
      <c r="G14">
        <v>47912870</v>
      </c>
      <c r="I14" s="7"/>
    </row>
    <row r="15" spans="1:9" x14ac:dyDescent="0.3">
      <c r="A15" s="1">
        <v>38749</v>
      </c>
      <c r="B15">
        <v>17.126169000000001</v>
      </c>
      <c r="C15">
        <v>18.244816</v>
      </c>
      <c r="D15">
        <v>16.542096999999998</v>
      </c>
      <c r="E15">
        <v>18.215116999999999</v>
      </c>
      <c r="F15">
        <v>10.297586000000001</v>
      </c>
      <c r="G15">
        <v>54041399</v>
      </c>
      <c r="I15" s="7"/>
    </row>
    <row r="16" spans="1:9" x14ac:dyDescent="0.3">
      <c r="A16" s="1">
        <v>38777</v>
      </c>
      <c r="B16">
        <v>18.254712999999999</v>
      </c>
      <c r="C16">
        <v>19.452556999999999</v>
      </c>
      <c r="D16">
        <v>18.076523000000002</v>
      </c>
      <c r="E16">
        <v>18.640795000000001</v>
      </c>
      <c r="F16">
        <v>10.538233999999999</v>
      </c>
      <c r="G16">
        <v>62183915</v>
      </c>
      <c r="I16" s="7"/>
    </row>
    <row r="17" spans="1:9" x14ac:dyDescent="0.3">
      <c r="A17" s="1">
        <v>38808</v>
      </c>
      <c r="B17">
        <v>18.611097000000001</v>
      </c>
      <c r="C17">
        <v>19.076374000000001</v>
      </c>
      <c r="D17">
        <v>18.244816</v>
      </c>
      <c r="E17">
        <v>18.472504000000001</v>
      </c>
      <c r="F17">
        <v>10.59592</v>
      </c>
      <c r="G17">
        <v>46556808</v>
      </c>
      <c r="I17" s="7"/>
    </row>
    <row r="18" spans="1:9" x14ac:dyDescent="0.3">
      <c r="A18" s="1">
        <v>38838</v>
      </c>
      <c r="B18">
        <v>18.502200999999999</v>
      </c>
      <c r="C18">
        <v>19.007078</v>
      </c>
      <c r="D18">
        <v>17.898330999999999</v>
      </c>
      <c r="E18">
        <v>18.413107</v>
      </c>
      <c r="F18">
        <v>10.561852</v>
      </c>
      <c r="G18">
        <v>49901740</v>
      </c>
      <c r="I18" s="7"/>
    </row>
    <row r="19" spans="1:9" x14ac:dyDescent="0.3">
      <c r="A19" s="1">
        <v>38869</v>
      </c>
      <c r="B19">
        <v>18.591297000000001</v>
      </c>
      <c r="C19">
        <v>20.442509000000001</v>
      </c>
      <c r="D19">
        <v>18.254712999999999</v>
      </c>
      <c r="E19">
        <v>19.947533</v>
      </c>
      <c r="F19">
        <v>11.442005</v>
      </c>
      <c r="G19">
        <v>65076243</v>
      </c>
      <c r="I19" s="7"/>
    </row>
    <row r="20" spans="1:9" x14ac:dyDescent="0.3">
      <c r="A20" s="1">
        <v>38899</v>
      </c>
      <c r="B20">
        <v>19.759440999999999</v>
      </c>
      <c r="C20">
        <v>20.254417</v>
      </c>
      <c r="D20">
        <v>18.581398</v>
      </c>
      <c r="E20">
        <v>18.848683999999999</v>
      </c>
      <c r="F20">
        <v>10.811704000000001</v>
      </c>
      <c r="G20">
        <v>55610457</v>
      </c>
      <c r="I20" s="7"/>
    </row>
    <row r="21" spans="1:9" x14ac:dyDescent="0.3">
      <c r="A21" s="1">
        <v>38930</v>
      </c>
      <c r="B21">
        <v>18.789287999999999</v>
      </c>
      <c r="C21">
        <v>20.927586000000002</v>
      </c>
      <c r="D21">
        <v>18.512101999999999</v>
      </c>
      <c r="E21">
        <v>20.492006</v>
      </c>
      <c r="F21">
        <v>11.754319000000001</v>
      </c>
      <c r="G21">
        <v>55209212</v>
      </c>
      <c r="I21" s="7"/>
    </row>
    <row r="22" spans="1:9" x14ac:dyDescent="0.3">
      <c r="A22" s="1">
        <v>38961</v>
      </c>
      <c r="B22">
        <v>20.541504</v>
      </c>
      <c r="C22">
        <v>20.699895999999999</v>
      </c>
      <c r="D22">
        <v>19.393160000000002</v>
      </c>
      <c r="E22">
        <v>20.056426999999999</v>
      </c>
      <c r="F22">
        <v>11.504467999999999</v>
      </c>
      <c r="G22">
        <v>57201998</v>
      </c>
      <c r="I22" s="7"/>
    </row>
    <row r="23" spans="1:9" x14ac:dyDescent="0.3">
      <c r="A23" s="1">
        <v>38991</v>
      </c>
      <c r="B23">
        <v>20.185122</v>
      </c>
      <c r="C23">
        <v>20.779093</v>
      </c>
      <c r="D23">
        <v>20.036629000000001</v>
      </c>
      <c r="E23">
        <v>20.482105000000001</v>
      </c>
      <c r="F23">
        <v>11.929453000000001</v>
      </c>
      <c r="G23">
        <v>41990878</v>
      </c>
      <c r="I23" s="7"/>
    </row>
    <row r="24" spans="1:9" x14ac:dyDescent="0.3">
      <c r="A24" s="1">
        <v>39022</v>
      </c>
      <c r="B24">
        <v>20.442509000000001</v>
      </c>
      <c r="C24">
        <v>21.868037999999999</v>
      </c>
      <c r="D24">
        <v>20.442509000000001</v>
      </c>
      <c r="E24">
        <v>21.778942000000001</v>
      </c>
      <c r="F24">
        <v>12.684777</v>
      </c>
      <c r="G24">
        <v>59894280</v>
      </c>
      <c r="I24" s="7"/>
    </row>
    <row r="25" spans="1:9" x14ac:dyDescent="0.3">
      <c r="A25" s="1">
        <v>39052</v>
      </c>
      <c r="B25">
        <v>21.778942000000001</v>
      </c>
      <c r="C25">
        <v>23.956838999999999</v>
      </c>
      <c r="D25">
        <v>21.066177</v>
      </c>
      <c r="E25">
        <v>23.659851</v>
      </c>
      <c r="F25">
        <v>13.780277</v>
      </c>
      <c r="G25">
        <v>44494167</v>
      </c>
      <c r="I25" s="7"/>
    </row>
    <row r="26" spans="1:9" x14ac:dyDescent="0.3">
      <c r="A26" s="1">
        <v>39083</v>
      </c>
      <c r="B26">
        <v>23.640053000000002</v>
      </c>
      <c r="C26">
        <v>23.699449999999999</v>
      </c>
      <c r="D26">
        <v>22.273917999999998</v>
      </c>
      <c r="E26">
        <v>23.511358000000001</v>
      </c>
      <c r="F26">
        <v>13.693790999999999</v>
      </c>
      <c r="G26">
        <v>38883951</v>
      </c>
      <c r="I26" s="7"/>
    </row>
    <row r="27" spans="1:9" x14ac:dyDescent="0.3">
      <c r="A27" s="1">
        <v>39114</v>
      </c>
      <c r="B27">
        <v>23.669751999999999</v>
      </c>
      <c r="C27">
        <v>27.164282</v>
      </c>
      <c r="D27">
        <v>23.560858</v>
      </c>
      <c r="E27">
        <v>26.926694999999999</v>
      </c>
      <c r="F27">
        <v>15.682998</v>
      </c>
      <c r="G27">
        <v>64837964</v>
      </c>
      <c r="I27" s="7"/>
    </row>
    <row r="28" spans="1:9" x14ac:dyDescent="0.3">
      <c r="A28" s="1">
        <v>39142</v>
      </c>
      <c r="B28">
        <v>26.976191</v>
      </c>
      <c r="C28">
        <v>28.065138000000001</v>
      </c>
      <c r="D28">
        <v>26.312923000000001</v>
      </c>
      <c r="E28">
        <v>26.916793999999999</v>
      </c>
      <c r="F28">
        <v>15.67723</v>
      </c>
      <c r="G28">
        <v>75992355</v>
      </c>
      <c r="I28" s="7"/>
    </row>
    <row r="29" spans="1:9" x14ac:dyDescent="0.3">
      <c r="A29" s="1">
        <v>39173</v>
      </c>
      <c r="B29">
        <v>26.926694999999999</v>
      </c>
      <c r="C29">
        <v>28.926397000000001</v>
      </c>
      <c r="D29">
        <v>26.332722</v>
      </c>
      <c r="E29">
        <v>28.015640000000001</v>
      </c>
      <c r="F29">
        <v>16.528576000000001</v>
      </c>
      <c r="G29">
        <v>40562687</v>
      </c>
      <c r="I29" s="7"/>
    </row>
    <row r="30" spans="1:9" x14ac:dyDescent="0.3">
      <c r="A30" s="1">
        <v>39203</v>
      </c>
      <c r="B30">
        <v>28.302727000000001</v>
      </c>
      <c r="C30">
        <v>28.659109000000001</v>
      </c>
      <c r="D30">
        <v>26.926694999999999</v>
      </c>
      <c r="E30">
        <v>27.23358</v>
      </c>
      <c r="F30">
        <v>16.067181000000001</v>
      </c>
      <c r="G30">
        <v>51346839</v>
      </c>
      <c r="I30" s="7"/>
    </row>
    <row r="31" spans="1:9" x14ac:dyDescent="0.3">
      <c r="A31" s="1">
        <v>39234</v>
      </c>
      <c r="B31">
        <v>27.421671</v>
      </c>
      <c r="C31">
        <v>27.857247999999998</v>
      </c>
      <c r="D31">
        <v>26.085234</v>
      </c>
      <c r="E31">
        <v>26.728702999999999</v>
      </c>
      <c r="F31">
        <v>15.769321</v>
      </c>
      <c r="G31">
        <v>61092191</v>
      </c>
      <c r="I31" s="7"/>
    </row>
    <row r="32" spans="1:9" x14ac:dyDescent="0.3">
      <c r="A32" s="1">
        <v>39264</v>
      </c>
      <c r="B32">
        <v>26.926694999999999</v>
      </c>
      <c r="C32">
        <v>28.906597000000001</v>
      </c>
      <c r="D32">
        <v>25.709053000000001</v>
      </c>
      <c r="E32">
        <v>27.015789000000002</v>
      </c>
      <c r="F32">
        <v>15.938686000000001</v>
      </c>
      <c r="G32">
        <v>71520001</v>
      </c>
      <c r="I32" s="7"/>
    </row>
    <row r="33" spans="1:9" x14ac:dyDescent="0.3">
      <c r="A33" s="1">
        <v>39295</v>
      </c>
      <c r="B33">
        <v>26.659407000000002</v>
      </c>
      <c r="C33">
        <v>29.639161999999999</v>
      </c>
      <c r="D33">
        <v>25.73875</v>
      </c>
      <c r="E33">
        <v>29.619364000000001</v>
      </c>
      <c r="F33">
        <v>17.474737000000001</v>
      </c>
      <c r="G33">
        <v>76837041</v>
      </c>
      <c r="I33" s="7"/>
    </row>
    <row r="34" spans="1:9" x14ac:dyDescent="0.3">
      <c r="A34" s="1">
        <v>39326</v>
      </c>
      <c r="B34">
        <v>29.777756</v>
      </c>
      <c r="C34">
        <v>29.995543999999999</v>
      </c>
      <c r="D34">
        <v>28.817501</v>
      </c>
      <c r="E34">
        <v>29.411472</v>
      </c>
      <c r="F34">
        <v>17.589569000000001</v>
      </c>
      <c r="G34">
        <v>55817301</v>
      </c>
      <c r="I34" s="7"/>
    </row>
    <row r="35" spans="1:9" x14ac:dyDescent="0.3">
      <c r="A35" s="1">
        <v>39356</v>
      </c>
      <c r="B35">
        <v>29.352076</v>
      </c>
      <c r="C35">
        <v>33.173290000000001</v>
      </c>
      <c r="D35">
        <v>29.342175999999998</v>
      </c>
      <c r="E35">
        <v>33.113892</v>
      </c>
      <c r="F35">
        <v>19.803804</v>
      </c>
      <c r="G35">
        <v>63665060</v>
      </c>
      <c r="I35" s="7"/>
    </row>
    <row r="36" spans="1:9" x14ac:dyDescent="0.3">
      <c r="A36" s="1">
        <v>39387</v>
      </c>
      <c r="B36">
        <v>33.311886000000001</v>
      </c>
      <c r="C36">
        <v>33.905853</v>
      </c>
      <c r="D36">
        <v>30.985496999999999</v>
      </c>
      <c r="E36">
        <v>33.509872000000001</v>
      </c>
      <c r="F36">
        <v>20.040619</v>
      </c>
      <c r="G36">
        <v>58251732</v>
      </c>
      <c r="I36" s="7"/>
    </row>
    <row r="37" spans="1:9" x14ac:dyDescent="0.3">
      <c r="A37" s="1">
        <v>39417</v>
      </c>
      <c r="B37">
        <v>33.371281000000003</v>
      </c>
      <c r="C37">
        <v>34.697819000000003</v>
      </c>
      <c r="D37">
        <v>32.777309000000002</v>
      </c>
      <c r="E37">
        <v>33.648468000000001</v>
      </c>
      <c r="F37">
        <v>20.123505000000002</v>
      </c>
      <c r="G37">
        <v>55891272</v>
      </c>
      <c r="I37" s="7"/>
    </row>
    <row r="38" spans="1:9" x14ac:dyDescent="0.3">
      <c r="A38" s="1">
        <v>39448</v>
      </c>
      <c r="B38">
        <v>33.618771000000002</v>
      </c>
      <c r="C38">
        <v>34.153343</v>
      </c>
      <c r="D38">
        <v>27.728556000000001</v>
      </c>
      <c r="E38">
        <v>28.510615999999999</v>
      </c>
      <c r="F38">
        <v>17.050809999999998</v>
      </c>
      <c r="G38">
        <v>83847842</v>
      </c>
      <c r="I38" s="7"/>
    </row>
    <row r="39" spans="1:9" x14ac:dyDescent="0.3">
      <c r="A39" s="1">
        <v>39479</v>
      </c>
      <c r="B39">
        <v>29.035291999999998</v>
      </c>
      <c r="C39">
        <v>30.371725000000001</v>
      </c>
      <c r="D39">
        <v>26.580210000000001</v>
      </c>
      <c r="E39">
        <v>28.698708</v>
      </c>
      <c r="F39">
        <v>17.163294</v>
      </c>
      <c r="G39">
        <v>86931788</v>
      </c>
      <c r="I39" s="7"/>
    </row>
    <row r="40" spans="1:9" x14ac:dyDescent="0.3">
      <c r="A40" s="1">
        <v>39508</v>
      </c>
      <c r="B40">
        <v>28.005741</v>
      </c>
      <c r="C40">
        <v>30.292529999999999</v>
      </c>
      <c r="D40">
        <v>25.897141999999999</v>
      </c>
      <c r="E40">
        <v>28.708607000000001</v>
      </c>
      <c r="F40">
        <v>17.169218000000001</v>
      </c>
      <c r="G40">
        <v>83099615</v>
      </c>
      <c r="I40" s="7"/>
    </row>
    <row r="41" spans="1:9" x14ac:dyDescent="0.3">
      <c r="A41" s="1">
        <v>39539</v>
      </c>
      <c r="B41">
        <v>28.312626000000002</v>
      </c>
      <c r="C41">
        <v>30.658812999999999</v>
      </c>
      <c r="D41">
        <v>27.273175999999999</v>
      </c>
      <c r="E41">
        <v>28.411621</v>
      </c>
      <c r="F41">
        <v>17.255804000000001</v>
      </c>
      <c r="G41">
        <v>68941932</v>
      </c>
      <c r="I41" s="7"/>
    </row>
    <row r="42" spans="1:9" x14ac:dyDescent="0.3">
      <c r="A42" s="1">
        <v>39569</v>
      </c>
      <c r="B42">
        <v>28.005741</v>
      </c>
      <c r="C42">
        <v>29.203582999999998</v>
      </c>
      <c r="D42">
        <v>27.322673999999999</v>
      </c>
      <c r="E42">
        <v>27.441469000000001</v>
      </c>
      <c r="F42">
        <v>16.666578000000001</v>
      </c>
      <c r="G42">
        <v>52586363</v>
      </c>
      <c r="I42" s="7"/>
    </row>
    <row r="43" spans="1:9" x14ac:dyDescent="0.3">
      <c r="A43" s="1">
        <v>39600</v>
      </c>
      <c r="B43">
        <v>27.322673999999999</v>
      </c>
      <c r="C43">
        <v>31.678463000000001</v>
      </c>
      <c r="D43">
        <v>23.154976000000001</v>
      </c>
      <c r="E43">
        <v>24.204326999999999</v>
      </c>
      <c r="F43">
        <v>14.700499000000001</v>
      </c>
      <c r="G43">
        <v>88916279</v>
      </c>
      <c r="I43" s="7"/>
    </row>
    <row r="44" spans="1:9" x14ac:dyDescent="0.3">
      <c r="A44" s="1">
        <v>39630</v>
      </c>
      <c r="B44">
        <v>24.105329999999999</v>
      </c>
      <c r="C44">
        <v>26.134730999999999</v>
      </c>
      <c r="D44">
        <v>22.620401000000001</v>
      </c>
      <c r="E44">
        <v>24.946791000000001</v>
      </c>
      <c r="F44">
        <v>15.151432</v>
      </c>
      <c r="G44">
        <v>83639319</v>
      </c>
      <c r="I44" s="7"/>
    </row>
    <row r="45" spans="1:9" x14ac:dyDescent="0.3">
      <c r="A45" s="1">
        <v>39661</v>
      </c>
      <c r="B45">
        <v>25.124980999999998</v>
      </c>
      <c r="C45">
        <v>28.114635</v>
      </c>
      <c r="D45">
        <v>24.758699</v>
      </c>
      <c r="E45">
        <v>28.075039</v>
      </c>
      <c r="F45">
        <v>17.051378</v>
      </c>
      <c r="G45">
        <v>63421786</v>
      </c>
      <c r="I45" s="7"/>
    </row>
    <row r="46" spans="1:9" x14ac:dyDescent="0.3">
      <c r="A46" s="1">
        <v>39692</v>
      </c>
      <c r="B46">
        <v>27.382071</v>
      </c>
      <c r="C46">
        <v>28.332424</v>
      </c>
      <c r="D46">
        <v>25.936743</v>
      </c>
      <c r="E46">
        <v>26.926694999999999</v>
      </c>
      <c r="F46">
        <v>16.353929999999998</v>
      </c>
      <c r="G46">
        <v>75091250</v>
      </c>
      <c r="I46" s="7"/>
    </row>
    <row r="47" spans="1:9" x14ac:dyDescent="0.3">
      <c r="A47" s="1">
        <v>39722</v>
      </c>
      <c r="B47">
        <v>27.81765</v>
      </c>
      <c r="C47">
        <v>28.946196</v>
      </c>
      <c r="D47">
        <v>24.748798000000001</v>
      </c>
      <c r="E47">
        <v>27.520664</v>
      </c>
      <c r="F47">
        <v>17.005420999999998</v>
      </c>
      <c r="G47">
        <v>76967718</v>
      </c>
      <c r="I47" s="7"/>
    </row>
    <row r="48" spans="1:9" x14ac:dyDescent="0.3">
      <c r="A48" s="1">
        <v>39753</v>
      </c>
      <c r="B48">
        <v>27.669159000000001</v>
      </c>
      <c r="C48">
        <v>29.500568000000001</v>
      </c>
      <c r="D48">
        <v>23.442062</v>
      </c>
      <c r="E48">
        <v>26.530712000000001</v>
      </c>
      <c r="F48">
        <v>16.393715</v>
      </c>
      <c r="G48">
        <v>65921752</v>
      </c>
      <c r="I48" s="7"/>
    </row>
    <row r="49" spans="1:9" x14ac:dyDescent="0.3">
      <c r="A49" s="1">
        <v>39783</v>
      </c>
      <c r="B49">
        <v>26.728702999999999</v>
      </c>
      <c r="C49">
        <v>27.223679000000001</v>
      </c>
      <c r="D49">
        <v>24.50131</v>
      </c>
      <c r="E49">
        <v>26.40202</v>
      </c>
      <c r="F49">
        <v>16.31419</v>
      </c>
      <c r="G49">
        <v>71469263</v>
      </c>
      <c r="I49" s="7"/>
    </row>
    <row r="50" spans="1:9" x14ac:dyDescent="0.3">
      <c r="A50" s="1">
        <v>39814</v>
      </c>
      <c r="B50">
        <v>26.372319999999998</v>
      </c>
      <c r="C50">
        <v>27.560262999999999</v>
      </c>
      <c r="D50">
        <v>24.877493000000001</v>
      </c>
      <c r="E50">
        <v>27.421671</v>
      </c>
      <c r="F50">
        <v>16.944248000000002</v>
      </c>
      <c r="G50">
        <v>57064329</v>
      </c>
      <c r="I50" s="7"/>
    </row>
    <row r="51" spans="1:9" x14ac:dyDescent="0.3">
      <c r="A51" s="1">
        <v>39845</v>
      </c>
      <c r="B51">
        <v>27.292975999999999</v>
      </c>
      <c r="C51">
        <v>28.263127999999998</v>
      </c>
      <c r="D51">
        <v>25.659555000000001</v>
      </c>
      <c r="E51">
        <v>25.877344000000001</v>
      </c>
      <c r="F51">
        <v>15.989989</v>
      </c>
      <c r="G51">
        <v>59445109</v>
      </c>
      <c r="I51" s="7"/>
    </row>
    <row r="52" spans="1:9" x14ac:dyDescent="0.3">
      <c r="A52" s="1">
        <v>39873</v>
      </c>
      <c r="B52">
        <v>25.491261999999999</v>
      </c>
      <c r="C52">
        <v>26.758402</v>
      </c>
      <c r="D52">
        <v>24.115231000000001</v>
      </c>
      <c r="E52">
        <v>24.758699</v>
      </c>
      <c r="F52">
        <v>15.298759</v>
      </c>
      <c r="G52">
        <v>105548513</v>
      </c>
      <c r="I52" s="7"/>
    </row>
    <row r="53" spans="1:9" x14ac:dyDescent="0.3">
      <c r="A53" s="1">
        <v>39904</v>
      </c>
      <c r="B53">
        <v>24.758699</v>
      </c>
      <c r="C53">
        <v>26.857396999999999</v>
      </c>
      <c r="D53">
        <v>24.50131</v>
      </c>
      <c r="E53">
        <v>26.451516999999999</v>
      </c>
      <c r="F53">
        <v>16.671386999999999</v>
      </c>
      <c r="G53">
        <v>73313239</v>
      </c>
      <c r="I53" s="7"/>
    </row>
    <row r="54" spans="1:9" x14ac:dyDescent="0.3">
      <c r="A54" s="1">
        <v>39934</v>
      </c>
      <c r="B54">
        <v>26.233726999999998</v>
      </c>
      <c r="C54">
        <v>26.332722</v>
      </c>
      <c r="D54">
        <v>24.946791000000001</v>
      </c>
      <c r="E54">
        <v>25.095282000000001</v>
      </c>
      <c r="F54">
        <v>15.816601</v>
      </c>
      <c r="G54">
        <v>62721986</v>
      </c>
      <c r="I54" s="7"/>
    </row>
    <row r="55" spans="1:9" x14ac:dyDescent="0.3">
      <c r="A55" s="1">
        <v>39965</v>
      </c>
      <c r="B55">
        <v>25.095282000000001</v>
      </c>
      <c r="C55">
        <v>26.600010000000001</v>
      </c>
      <c r="D55">
        <v>25.035885</v>
      </c>
      <c r="E55">
        <v>26.095134999999999</v>
      </c>
      <c r="F55">
        <v>16.446774999999999</v>
      </c>
      <c r="G55">
        <v>74848804</v>
      </c>
      <c r="I55" s="7"/>
    </row>
    <row r="56" spans="1:9" x14ac:dyDescent="0.3">
      <c r="A56" s="1">
        <v>39995</v>
      </c>
      <c r="B56">
        <v>25.837745999999999</v>
      </c>
      <c r="C56">
        <v>27.778051000000001</v>
      </c>
      <c r="D56">
        <v>25.491261999999999</v>
      </c>
      <c r="E56">
        <v>26.976191</v>
      </c>
      <c r="F56">
        <v>17.002068999999999</v>
      </c>
      <c r="G56">
        <v>97138829</v>
      </c>
      <c r="I56" s="7"/>
    </row>
    <row r="57" spans="1:9" x14ac:dyDescent="0.3">
      <c r="A57" s="1">
        <v>40026</v>
      </c>
      <c r="B57">
        <v>26.926694999999999</v>
      </c>
      <c r="C57">
        <v>28.797702999999998</v>
      </c>
      <c r="D57">
        <v>26.243628000000001</v>
      </c>
      <c r="E57">
        <v>27.738454999999998</v>
      </c>
      <c r="F57">
        <v>17.482492000000001</v>
      </c>
      <c r="G57">
        <v>86514003</v>
      </c>
      <c r="I57" s="7"/>
    </row>
    <row r="58" spans="1:9" x14ac:dyDescent="0.3">
      <c r="A58" s="1">
        <v>40057</v>
      </c>
      <c r="B58">
        <v>27.976044000000002</v>
      </c>
      <c r="C58">
        <v>29.203582999999998</v>
      </c>
      <c r="D58">
        <v>27.728556000000001</v>
      </c>
      <c r="E58">
        <v>28.956095000000001</v>
      </c>
      <c r="F58">
        <v>18.249922000000002</v>
      </c>
      <c r="G58">
        <v>77181978</v>
      </c>
      <c r="I58" s="7"/>
    </row>
    <row r="59" spans="1:9" x14ac:dyDescent="0.3">
      <c r="A59" s="1">
        <v>40087</v>
      </c>
      <c r="B59">
        <v>28.906597000000001</v>
      </c>
      <c r="C59">
        <v>30.262833000000001</v>
      </c>
      <c r="D59">
        <v>28.124535000000002</v>
      </c>
      <c r="E59">
        <v>28.342324999999999</v>
      </c>
      <c r="F59">
        <v>18.221744999999999</v>
      </c>
      <c r="G59">
        <v>69012489</v>
      </c>
      <c r="I59" s="7"/>
    </row>
    <row r="60" spans="1:9" x14ac:dyDescent="0.3">
      <c r="A60" s="1">
        <v>40118</v>
      </c>
      <c r="B60">
        <v>28.223531999999999</v>
      </c>
      <c r="C60">
        <v>28.510615999999999</v>
      </c>
      <c r="D60">
        <v>27.23358</v>
      </c>
      <c r="E60">
        <v>27.768152000000001</v>
      </c>
      <c r="F60">
        <v>17.852599999999999</v>
      </c>
      <c r="G60">
        <v>62159337</v>
      </c>
      <c r="I60" s="7"/>
    </row>
    <row r="61" spans="1:9" x14ac:dyDescent="0.3">
      <c r="A61" s="1">
        <v>40148</v>
      </c>
      <c r="B61">
        <v>27.758253</v>
      </c>
      <c r="C61">
        <v>28.213630999999999</v>
      </c>
      <c r="D61">
        <v>26.332722</v>
      </c>
      <c r="E61">
        <v>27.718654999999998</v>
      </c>
      <c r="F61">
        <v>17.820778000000001</v>
      </c>
      <c r="G61">
        <v>64422532</v>
      </c>
      <c r="I61" s="7"/>
    </row>
    <row r="62" spans="1:9" x14ac:dyDescent="0.3">
      <c r="A62" s="1">
        <v>40179</v>
      </c>
      <c r="B62">
        <v>27.718654999999998</v>
      </c>
      <c r="C62">
        <v>28.154233999999999</v>
      </c>
      <c r="D62">
        <v>25.560559999999999</v>
      </c>
      <c r="E62">
        <v>25.600159000000001</v>
      </c>
      <c r="F62">
        <v>16.458760999999999</v>
      </c>
      <c r="G62">
        <v>72765410</v>
      </c>
      <c r="I62" s="7"/>
    </row>
    <row r="63" spans="1:9" x14ac:dyDescent="0.3">
      <c r="A63" s="1">
        <v>40210</v>
      </c>
      <c r="B63">
        <v>25.639755000000001</v>
      </c>
      <c r="C63">
        <v>26.699005</v>
      </c>
      <c r="D63">
        <v>24.936889999999998</v>
      </c>
      <c r="E63">
        <v>26.570311</v>
      </c>
      <c r="F63">
        <v>17.082488999999999</v>
      </c>
      <c r="G63">
        <v>85470119</v>
      </c>
      <c r="I63" s="7"/>
    </row>
    <row r="64" spans="1:9" x14ac:dyDescent="0.3">
      <c r="A64" s="1">
        <v>40238</v>
      </c>
      <c r="B64">
        <v>26.778199999999998</v>
      </c>
      <c r="C64">
        <v>28.659109000000001</v>
      </c>
      <c r="D64">
        <v>26.748502999999999</v>
      </c>
      <c r="E64">
        <v>27.718654999999998</v>
      </c>
      <c r="F64">
        <v>17.820778000000001</v>
      </c>
      <c r="G64">
        <v>107589846</v>
      </c>
      <c r="I64" s="7"/>
    </row>
    <row r="65" spans="1:9" x14ac:dyDescent="0.3">
      <c r="A65" s="1">
        <v>40269</v>
      </c>
      <c r="B65">
        <v>27.886948</v>
      </c>
      <c r="C65">
        <v>28.530415999999999</v>
      </c>
      <c r="D65">
        <v>26.184231</v>
      </c>
      <c r="E65">
        <v>26.827698000000002</v>
      </c>
      <c r="F65">
        <v>17.574902999999999</v>
      </c>
      <c r="G65">
        <v>80371697</v>
      </c>
      <c r="I65" s="7"/>
    </row>
    <row r="66" spans="1:9" x14ac:dyDescent="0.3">
      <c r="A66" s="1">
        <v>40299</v>
      </c>
      <c r="B66">
        <v>26.827698000000002</v>
      </c>
      <c r="C66">
        <v>27.203880000000002</v>
      </c>
      <c r="D66">
        <v>25.897141999999999</v>
      </c>
      <c r="E66">
        <v>26.382218999999999</v>
      </c>
      <c r="F66">
        <v>17.283066000000002</v>
      </c>
      <c r="G66">
        <v>97941296</v>
      </c>
      <c r="I66" s="7"/>
    </row>
    <row r="67" spans="1:9" x14ac:dyDescent="0.3">
      <c r="A67" s="1">
        <v>40330</v>
      </c>
      <c r="B67">
        <v>26.114933000000001</v>
      </c>
      <c r="C67">
        <v>27.738454999999998</v>
      </c>
      <c r="D67">
        <v>26.035736</v>
      </c>
      <c r="E67">
        <v>26.748502999999999</v>
      </c>
      <c r="F67">
        <v>17.523023999999999</v>
      </c>
      <c r="G67">
        <v>70845535</v>
      </c>
      <c r="I67" s="7"/>
    </row>
    <row r="68" spans="1:9" x14ac:dyDescent="0.3">
      <c r="A68" s="1">
        <v>40360</v>
      </c>
      <c r="B68">
        <v>26.451516999999999</v>
      </c>
      <c r="C68">
        <v>27.025687999999999</v>
      </c>
      <c r="D68">
        <v>25.263574999999999</v>
      </c>
      <c r="E68">
        <v>25.530861000000002</v>
      </c>
      <c r="F68">
        <v>16.725339999999999</v>
      </c>
      <c r="G68">
        <v>69125167</v>
      </c>
      <c r="I68" s="7"/>
    </row>
    <row r="69" spans="1:9" x14ac:dyDescent="0.3">
      <c r="A69" s="1">
        <v>40391</v>
      </c>
      <c r="B69">
        <v>25.491261999999999</v>
      </c>
      <c r="C69">
        <v>28.599712</v>
      </c>
      <c r="D69">
        <v>25.421966999999999</v>
      </c>
      <c r="E69">
        <v>27.481068</v>
      </c>
      <c r="F69">
        <v>18.002925999999999</v>
      </c>
      <c r="G69">
        <v>127007221</v>
      </c>
      <c r="I69" s="7"/>
    </row>
    <row r="70" spans="1:9" x14ac:dyDescent="0.3">
      <c r="A70" s="1">
        <v>40422</v>
      </c>
      <c r="B70">
        <v>27.758253</v>
      </c>
      <c r="C70">
        <v>29.688659999999999</v>
      </c>
      <c r="D70">
        <v>27.718654999999998</v>
      </c>
      <c r="E70">
        <v>28.550215000000001</v>
      </c>
      <c r="F70">
        <v>18.703327000000002</v>
      </c>
      <c r="G70">
        <v>91978318</v>
      </c>
      <c r="I70" s="7"/>
    </row>
    <row r="71" spans="1:9" x14ac:dyDescent="0.3">
      <c r="A71" s="1">
        <v>40452</v>
      </c>
      <c r="B71">
        <v>28.797702999999998</v>
      </c>
      <c r="C71">
        <v>29.876750999999999</v>
      </c>
      <c r="D71">
        <v>27.867146999999999</v>
      </c>
      <c r="E71">
        <v>28.065138000000001</v>
      </c>
      <c r="F71">
        <v>18.792809999999999</v>
      </c>
      <c r="G71">
        <v>87713257</v>
      </c>
      <c r="I71" s="7"/>
    </row>
    <row r="72" spans="1:9" x14ac:dyDescent="0.3">
      <c r="A72" s="1">
        <v>40483</v>
      </c>
      <c r="B72">
        <v>27.936444999999999</v>
      </c>
      <c r="C72">
        <v>28.64921</v>
      </c>
      <c r="D72">
        <v>26.293123000000001</v>
      </c>
      <c r="E72">
        <v>26.629707</v>
      </c>
      <c r="F72">
        <v>17.831623</v>
      </c>
      <c r="G72">
        <v>72236824</v>
      </c>
      <c r="I72" s="7"/>
    </row>
    <row r="73" spans="1:9" x14ac:dyDescent="0.3">
      <c r="A73" s="1">
        <v>40513</v>
      </c>
      <c r="B73">
        <v>26.273325</v>
      </c>
      <c r="C73">
        <v>27.094984</v>
      </c>
      <c r="D73">
        <v>25.798147</v>
      </c>
      <c r="E73">
        <v>26.699005</v>
      </c>
      <c r="F73">
        <v>17.878032999999999</v>
      </c>
      <c r="G73">
        <v>63631751</v>
      </c>
      <c r="I73" s="7"/>
    </row>
    <row r="74" spans="1:9" x14ac:dyDescent="0.3">
      <c r="A74" s="1">
        <v>40544</v>
      </c>
      <c r="B74">
        <v>26.788098999999999</v>
      </c>
      <c r="C74">
        <v>27.936444999999999</v>
      </c>
      <c r="D74">
        <v>25.887243000000002</v>
      </c>
      <c r="E74">
        <v>26.421817999999998</v>
      </c>
      <c r="F74">
        <v>17.692423000000002</v>
      </c>
      <c r="G74">
        <v>81842303</v>
      </c>
      <c r="I74" s="7"/>
    </row>
    <row r="75" spans="1:9" x14ac:dyDescent="0.3">
      <c r="A75" s="1">
        <v>40575</v>
      </c>
      <c r="B75">
        <v>26.382218999999999</v>
      </c>
      <c r="C75">
        <v>26.748502999999999</v>
      </c>
      <c r="D75">
        <v>25.976338999999999</v>
      </c>
      <c r="E75">
        <v>26.609908999999998</v>
      </c>
      <c r="F75">
        <v>17.818370999999999</v>
      </c>
      <c r="G75">
        <v>66876561</v>
      </c>
      <c r="I75" s="7"/>
    </row>
    <row r="76" spans="1:9" x14ac:dyDescent="0.3">
      <c r="A76" s="1">
        <v>40603</v>
      </c>
      <c r="B76">
        <v>26.629707</v>
      </c>
      <c r="C76">
        <v>27.104884999999999</v>
      </c>
      <c r="D76">
        <v>25.412067</v>
      </c>
      <c r="E76">
        <v>26.609908999999998</v>
      </c>
      <c r="F76">
        <v>17.818370999999999</v>
      </c>
      <c r="G76">
        <v>93445726</v>
      </c>
      <c r="I76" s="7"/>
    </row>
    <row r="77" spans="1:9" x14ac:dyDescent="0.3">
      <c r="A77" s="1">
        <v>40634</v>
      </c>
      <c r="B77">
        <v>26.501014999999999</v>
      </c>
      <c r="C77">
        <v>27.045487999999999</v>
      </c>
      <c r="D77">
        <v>25.966439999999999</v>
      </c>
      <c r="E77">
        <v>26.243628000000001</v>
      </c>
      <c r="F77">
        <v>17.964922000000001</v>
      </c>
      <c r="G77">
        <v>60995662</v>
      </c>
      <c r="I77" s="7"/>
    </row>
    <row r="78" spans="1:9" x14ac:dyDescent="0.3">
      <c r="A78" s="1">
        <v>40664</v>
      </c>
      <c r="B78">
        <v>26.194130000000001</v>
      </c>
      <c r="C78">
        <v>27.193981000000001</v>
      </c>
      <c r="D78">
        <v>26.035736</v>
      </c>
      <c r="E78">
        <v>27.134582999999999</v>
      </c>
      <c r="F78">
        <v>18.574818</v>
      </c>
      <c r="G78">
        <v>67061986</v>
      </c>
      <c r="I78" s="7"/>
    </row>
    <row r="79" spans="1:9" x14ac:dyDescent="0.3">
      <c r="A79" s="1">
        <v>40695</v>
      </c>
      <c r="B79">
        <v>27.124683000000001</v>
      </c>
      <c r="C79">
        <v>27.599861000000001</v>
      </c>
      <c r="D79">
        <v>26.273325</v>
      </c>
      <c r="E79">
        <v>27.471167000000001</v>
      </c>
      <c r="F79">
        <v>18.805226999999999</v>
      </c>
      <c r="G79">
        <v>64906593</v>
      </c>
      <c r="I79" s="7"/>
    </row>
    <row r="80" spans="1:9" x14ac:dyDescent="0.3">
      <c r="A80" s="1">
        <v>40725</v>
      </c>
      <c r="B80">
        <v>27.471167000000001</v>
      </c>
      <c r="C80">
        <v>27.708755</v>
      </c>
      <c r="D80">
        <v>26.590111</v>
      </c>
      <c r="E80">
        <v>26.669305999999999</v>
      </c>
      <c r="F80">
        <v>18.256316999999999</v>
      </c>
      <c r="G80">
        <v>61762065</v>
      </c>
      <c r="I80" s="7"/>
    </row>
    <row r="81" spans="1:9" x14ac:dyDescent="0.3">
      <c r="A81" s="1">
        <v>40756</v>
      </c>
      <c r="B81">
        <v>26.738603999999999</v>
      </c>
      <c r="C81">
        <v>26.995991</v>
      </c>
      <c r="D81">
        <v>23.461863000000001</v>
      </c>
      <c r="E81">
        <v>24.966588999999999</v>
      </c>
      <c r="F81">
        <v>17.090729</v>
      </c>
      <c r="G81">
        <v>112157565</v>
      </c>
      <c r="I81" s="7"/>
    </row>
    <row r="82" spans="1:9" x14ac:dyDescent="0.3">
      <c r="A82" s="1">
        <v>40787</v>
      </c>
      <c r="B82">
        <v>25.313071999999998</v>
      </c>
      <c r="C82">
        <v>25.481363000000002</v>
      </c>
      <c r="D82">
        <v>23.857841000000001</v>
      </c>
      <c r="E82">
        <v>24.610206999999999</v>
      </c>
      <c r="F82">
        <v>16.846771</v>
      </c>
      <c r="G82">
        <v>96897306</v>
      </c>
      <c r="I82" s="7"/>
    </row>
    <row r="83" spans="1:9" x14ac:dyDescent="0.3">
      <c r="A83" s="1">
        <v>40817</v>
      </c>
      <c r="B83">
        <v>24.135028999999999</v>
      </c>
      <c r="C83">
        <v>24.867594</v>
      </c>
      <c r="D83">
        <v>23.471761999999998</v>
      </c>
      <c r="E83">
        <v>23.570757</v>
      </c>
      <c r="F83">
        <v>16.563739999999999</v>
      </c>
      <c r="G83">
        <v>85770171</v>
      </c>
      <c r="I83" s="7"/>
    </row>
    <row r="84" spans="1:9" x14ac:dyDescent="0.3">
      <c r="A84" s="1">
        <v>40848</v>
      </c>
      <c r="B84">
        <v>23.560858</v>
      </c>
      <c r="C84">
        <v>24.748798000000001</v>
      </c>
      <c r="D84">
        <v>22.976786000000001</v>
      </c>
      <c r="E84">
        <v>24.372617999999999</v>
      </c>
      <c r="F84">
        <v>17.127223999999998</v>
      </c>
      <c r="G84">
        <v>68466203</v>
      </c>
      <c r="I84" s="7"/>
    </row>
    <row r="85" spans="1:9" x14ac:dyDescent="0.3">
      <c r="A85" s="1">
        <v>40878</v>
      </c>
      <c r="B85">
        <v>24.748798000000001</v>
      </c>
      <c r="C85">
        <v>26.045635000000001</v>
      </c>
      <c r="D85">
        <v>24.521111000000001</v>
      </c>
      <c r="E85">
        <v>24.847794</v>
      </c>
      <c r="F85">
        <v>17.461141999999999</v>
      </c>
      <c r="G85">
        <v>75500556</v>
      </c>
      <c r="I85" s="7"/>
    </row>
    <row r="86" spans="1:9" x14ac:dyDescent="0.3">
      <c r="A86" s="1">
        <v>40909</v>
      </c>
      <c r="B86">
        <v>24.847794</v>
      </c>
      <c r="C86">
        <v>25.511063</v>
      </c>
      <c r="D86">
        <v>24.135028999999999</v>
      </c>
      <c r="E86">
        <v>24.540908999999999</v>
      </c>
      <c r="F86">
        <v>17.245484999999999</v>
      </c>
      <c r="G86">
        <v>65118434</v>
      </c>
      <c r="I86" s="7"/>
    </row>
    <row r="87" spans="1:9" x14ac:dyDescent="0.3">
      <c r="A87" s="1">
        <v>40940</v>
      </c>
      <c r="B87">
        <v>24.560707000000001</v>
      </c>
      <c r="C87">
        <v>25.194279000000002</v>
      </c>
      <c r="D87">
        <v>23.927139</v>
      </c>
      <c r="E87">
        <v>25.055682999999998</v>
      </c>
      <c r="F87">
        <v>17.607229</v>
      </c>
      <c r="G87">
        <v>75585930</v>
      </c>
      <c r="I87" s="7"/>
    </row>
    <row r="88" spans="1:9" x14ac:dyDescent="0.3">
      <c r="A88" s="1">
        <v>40969</v>
      </c>
      <c r="B88">
        <v>24.956689999999998</v>
      </c>
      <c r="C88">
        <v>25.837745999999999</v>
      </c>
      <c r="D88">
        <v>24.521111000000001</v>
      </c>
      <c r="E88">
        <v>25.718952000000002</v>
      </c>
      <c r="F88">
        <v>18.073326000000002</v>
      </c>
      <c r="G88">
        <v>76035551</v>
      </c>
      <c r="I88" s="7"/>
    </row>
    <row r="89" spans="1:9" x14ac:dyDescent="0.3">
      <c r="A89" s="1">
        <v>41000</v>
      </c>
      <c r="B89">
        <v>25.837745999999999</v>
      </c>
      <c r="C89">
        <v>25.837745999999999</v>
      </c>
      <c r="D89">
        <v>25.124980999999998</v>
      </c>
      <c r="E89">
        <v>25.679354</v>
      </c>
      <c r="F89">
        <v>18.474422000000001</v>
      </c>
      <c r="G89">
        <v>46464890</v>
      </c>
      <c r="I89" s="7"/>
    </row>
    <row r="90" spans="1:9" x14ac:dyDescent="0.3">
      <c r="A90" s="1">
        <v>41030</v>
      </c>
      <c r="B90">
        <v>25.639755000000001</v>
      </c>
      <c r="C90">
        <v>27.025687999999999</v>
      </c>
      <c r="D90">
        <v>25.610057999999999</v>
      </c>
      <c r="E90">
        <v>26.174330000000001</v>
      </c>
      <c r="F90">
        <v>18.830524</v>
      </c>
      <c r="G90">
        <v>72498495</v>
      </c>
      <c r="I90" s="7"/>
    </row>
    <row r="91" spans="1:9" x14ac:dyDescent="0.3">
      <c r="A91" s="1">
        <v>41061</v>
      </c>
      <c r="B91">
        <v>26.382218999999999</v>
      </c>
      <c r="C91">
        <v>26.723752999999999</v>
      </c>
      <c r="D91">
        <v>25.877344000000001</v>
      </c>
      <c r="E91">
        <v>26.530712000000001</v>
      </c>
      <c r="F91">
        <v>19.086919999999999</v>
      </c>
      <c r="G91">
        <v>56130323</v>
      </c>
      <c r="I91" s="7"/>
    </row>
    <row r="92" spans="1:9" x14ac:dyDescent="0.3">
      <c r="A92" s="1">
        <v>41091</v>
      </c>
      <c r="B92">
        <v>26.728702999999999</v>
      </c>
      <c r="C92">
        <v>28.688808000000002</v>
      </c>
      <c r="D92">
        <v>26.372319999999998</v>
      </c>
      <c r="E92">
        <v>28.282927999999998</v>
      </c>
      <c r="F92">
        <v>20.347508999999999</v>
      </c>
      <c r="G92">
        <v>49480404</v>
      </c>
      <c r="I92" s="7"/>
    </row>
    <row r="93" spans="1:9" x14ac:dyDescent="0.3">
      <c r="A93" s="1">
        <v>41122</v>
      </c>
      <c r="B93">
        <v>28.223531999999999</v>
      </c>
      <c r="C93">
        <v>29.381775000000001</v>
      </c>
      <c r="D93">
        <v>27.81765</v>
      </c>
      <c r="E93">
        <v>29.322375999999998</v>
      </c>
      <c r="F93">
        <v>21.095313999999998</v>
      </c>
      <c r="G93">
        <v>53913946</v>
      </c>
      <c r="I93" s="7"/>
    </row>
    <row r="94" spans="1:9" x14ac:dyDescent="0.3">
      <c r="A94" s="1">
        <v>41153</v>
      </c>
      <c r="B94">
        <v>29.233281999999999</v>
      </c>
      <c r="C94">
        <v>30.569717000000001</v>
      </c>
      <c r="D94">
        <v>28.075039</v>
      </c>
      <c r="E94">
        <v>28.471019999999999</v>
      </c>
      <c r="F94">
        <v>20.482828000000001</v>
      </c>
      <c r="G94">
        <v>74112097</v>
      </c>
      <c r="I94" s="7"/>
    </row>
    <row r="95" spans="1:9" x14ac:dyDescent="0.3">
      <c r="A95" s="1">
        <v>41183</v>
      </c>
      <c r="B95">
        <v>28.461119</v>
      </c>
      <c r="C95">
        <v>29.540167</v>
      </c>
      <c r="D95">
        <v>28.441320000000001</v>
      </c>
      <c r="E95">
        <v>29.114487</v>
      </c>
      <c r="F95">
        <v>21.424948000000001</v>
      </c>
      <c r="G95">
        <v>60431545</v>
      </c>
      <c r="I95" s="7"/>
    </row>
    <row r="96" spans="1:9" x14ac:dyDescent="0.3">
      <c r="A96" s="1">
        <v>41214</v>
      </c>
      <c r="B96">
        <v>28.857099999999999</v>
      </c>
      <c r="C96">
        <v>29.49</v>
      </c>
      <c r="D96">
        <v>27.718654999999998</v>
      </c>
      <c r="E96">
        <v>29.280000999999999</v>
      </c>
      <c r="F96">
        <v>21.546748999999998</v>
      </c>
      <c r="G96">
        <v>55349832</v>
      </c>
      <c r="I96" s="7"/>
    </row>
    <row r="97" spans="1:9" x14ac:dyDescent="0.3">
      <c r="A97" s="1">
        <v>41244</v>
      </c>
      <c r="B97">
        <v>29.41</v>
      </c>
      <c r="C97">
        <v>29.98</v>
      </c>
      <c r="D97">
        <v>29.030000999999999</v>
      </c>
      <c r="E97">
        <v>29.33</v>
      </c>
      <c r="F97">
        <v>21.583539999999999</v>
      </c>
      <c r="G97">
        <v>45360790</v>
      </c>
      <c r="I97" s="7"/>
    </row>
    <row r="98" spans="1:9" x14ac:dyDescent="0.3">
      <c r="A98" s="1">
        <v>41275</v>
      </c>
      <c r="B98">
        <v>29.33</v>
      </c>
      <c r="C98">
        <v>32.060001</v>
      </c>
      <c r="D98">
        <v>29.25</v>
      </c>
      <c r="E98">
        <v>31.24</v>
      </c>
      <c r="F98">
        <v>22.989082</v>
      </c>
      <c r="G98">
        <v>46405297</v>
      </c>
      <c r="I98" s="7"/>
    </row>
    <row r="99" spans="1:9" x14ac:dyDescent="0.3">
      <c r="A99" s="1">
        <v>41306</v>
      </c>
      <c r="B99">
        <v>31.219999000000001</v>
      </c>
      <c r="C99">
        <v>35.080002</v>
      </c>
      <c r="D99">
        <v>30.950001</v>
      </c>
      <c r="E99">
        <v>34.93</v>
      </c>
      <c r="F99">
        <v>25.704502000000002</v>
      </c>
      <c r="G99">
        <v>49139461</v>
      </c>
      <c r="I99" s="7"/>
    </row>
    <row r="100" spans="1:9" x14ac:dyDescent="0.3">
      <c r="A100" s="1">
        <v>41334</v>
      </c>
      <c r="B100">
        <v>34.82</v>
      </c>
      <c r="C100">
        <v>36.099997999999999</v>
      </c>
      <c r="D100">
        <v>33.270000000000003</v>
      </c>
      <c r="E100">
        <v>33.790000999999997</v>
      </c>
      <c r="F100">
        <v>24.865597000000001</v>
      </c>
      <c r="G100">
        <v>67654833</v>
      </c>
      <c r="I100" s="7"/>
    </row>
    <row r="101" spans="1:9" x14ac:dyDescent="0.3">
      <c r="A101" s="1">
        <v>41365</v>
      </c>
      <c r="B101">
        <v>33.790000999999997</v>
      </c>
      <c r="C101">
        <v>36.840000000000003</v>
      </c>
      <c r="D101">
        <v>33.540000999999997</v>
      </c>
      <c r="E101">
        <v>36.409999999999997</v>
      </c>
      <c r="F101">
        <v>27.262484000000001</v>
      </c>
      <c r="G101">
        <v>48032899</v>
      </c>
      <c r="I101" s="7"/>
    </row>
    <row r="102" spans="1:9" x14ac:dyDescent="0.3">
      <c r="A102" s="1">
        <v>41395</v>
      </c>
      <c r="B102">
        <v>36.299999</v>
      </c>
      <c r="C102">
        <v>36.400002000000001</v>
      </c>
      <c r="D102">
        <v>32.57</v>
      </c>
      <c r="E102">
        <v>33</v>
      </c>
      <c r="F102">
        <v>24.709199999999999</v>
      </c>
      <c r="G102">
        <v>57594710</v>
      </c>
      <c r="I102" s="7"/>
    </row>
    <row r="103" spans="1:9" x14ac:dyDescent="0.3">
      <c r="A103" s="1">
        <v>41426</v>
      </c>
      <c r="B103">
        <v>32.799999</v>
      </c>
      <c r="C103">
        <v>33.220001000000003</v>
      </c>
      <c r="D103">
        <v>31.530000999999999</v>
      </c>
      <c r="E103">
        <v>32.810001</v>
      </c>
      <c r="F103">
        <v>24.566939999999999</v>
      </c>
      <c r="G103">
        <v>57198542</v>
      </c>
      <c r="I103" s="7"/>
    </row>
    <row r="104" spans="1:9" x14ac:dyDescent="0.3">
      <c r="A104" s="1">
        <v>41456</v>
      </c>
      <c r="B104">
        <v>32.799999</v>
      </c>
      <c r="C104">
        <v>34.400002000000001</v>
      </c>
      <c r="D104">
        <v>31.99</v>
      </c>
      <c r="E104">
        <v>33.32</v>
      </c>
      <c r="F104">
        <v>24.948799000000001</v>
      </c>
      <c r="G104">
        <v>49191744</v>
      </c>
      <c r="I104" s="7"/>
    </row>
    <row r="105" spans="1:9" x14ac:dyDescent="0.3">
      <c r="A105" s="1">
        <v>41487</v>
      </c>
      <c r="B105">
        <v>33.25</v>
      </c>
      <c r="C105">
        <v>35.68</v>
      </c>
      <c r="D105">
        <v>32.360000999999997</v>
      </c>
      <c r="E105">
        <v>35.669998</v>
      </c>
      <c r="F105">
        <v>26.708399</v>
      </c>
      <c r="G105">
        <v>57427508</v>
      </c>
      <c r="I105" s="7"/>
    </row>
    <row r="106" spans="1:9" x14ac:dyDescent="0.3">
      <c r="A106" s="1">
        <v>41518</v>
      </c>
      <c r="B106">
        <v>36.009998000000003</v>
      </c>
      <c r="C106">
        <v>36.110000999999997</v>
      </c>
      <c r="D106">
        <v>34.32</v>
      </c>
      <c r="E106">
        <v>35</v>
      </c>
      <c r="F106">
        <v>26.20673</v>
      </c>
      <c r="G106">
        <v>54794011</v>
      </c>
      <c r="I106" s="7"/>
    </row>
    <row r="107" spans="1:9" x14ac:dyDescent="0.3">
      <c r="A107" s="1">
        <v>41548</v>
      </c>
      <c r="B107">
        <v>34.799999</v>
      </c>
      <c r="C107">
        <v>35.229999999999997</v>
      </c>
      <c r="D107">
        <v>33.32</v>
      </c>
      <c r="E107">
        <v>34.900002000000001</v>
      </c>
      <c r="F107">
        <v>26.669333000000002</v>
      </c>
      <c r="G107">
        <v>59943372</v>
      </c>
      <c r="I107" s="7"/>
    </row>
    <row r="108" spans="1:9" x14ac:dyDescent="0.3">
      <c r="A108" s="1">
        <v>41579</v>
      </c>
      <c r="B108">
        <v>34.849997999999999</v>
      </c>
      <c r="C108">
        <v>35.150002000000001</v>
      </c>
      <c r="D108">
        <v>33.354999999999997</v>
      </c>
      <c r="E108">
        <v>33.689999</v>
      </c>
      <c r="F108">
        <v>25.744689999999999</v>
      </c>
      <c r="G108">
        <v>49773339</v>
      </c>
      <c r="I108" s="7"/>
    </row>
    <row r="109" spans="1:9" x14ac:dyDescent="0.3">
      <c r="A109" s="1">
        <v>41609</v>
      </c>
      <c r="B109">
        <v>33.830002</v>
      </c>
      <c r="C109">
        <v>34</v>
      </c>
      <c r="D109">
        <v>32.415000999999997</v>
      </c>
      <c r="E109">
        <v>33.849997999999999</v>
      </c>
      <c r="F109">
        <v>25.866951</v>
      </c>
      <c r="G109">
        <v>43839574</v>
      </c>
      <c r="I109" s="7"/>
    </row>
    <row r="110" spans="1:9" x14ac:dyDescent="0.3">
      <c r="A110" s="1">
        <v>41640</v>
      </c>
      <c r="B110">
        <v>33.849997999999999</v>
      </c>
      <c r="C110">
        <v>34.450001</v>
      </c>
      <c r="D110">
        <v>33.509998000000003</v>
      </c>
      <c r="E110">
        <v>34.07</v>
      </c>
      <c r="F110">
        <v>26.035070000000001</v>
      </c>
      <c r="G110">
        <v>38575852</v>
      </c>
      <c r="I110" s="7"/>
    </row>
    <row r="111" spans="1:9" x14ac:dyDescent="0.3">
      <c r="A111" s="1">
        <v>41671</v>
      </c>
      <c r="B111">
        <v>33.840000000000003</v>
      </c>
      <c r="C111">
        <v>36.959999000000003</v>
      </c>
      <c r="D111">
        <v>33.549999</v>
      </c>
      <c r="E111">
        <v>36.07</v>
      </c>
      <c r="F111">
        <v>27.563393000000001</v>
      </c>
      <c r="G111">
        <v>57565248</v>
      </c>
      <c r="I111" s="7"/>
    </row>
    <row r="112" spans="1:9" x14ac:dyDescent="0.3">
      <c r="A112" s="1">
        <v>41699</v>
      </c>
      <c r="B112">
        <v>35.799999</v>
      </c>
      <c r="C112">
        <v>36.93</v>
      </c>
      <c r="D112">
        <v>35.200001</v>
      </c>
      <c r="E112">
        <v>35.720001000000003</v>
      </c>
      <c r="F112">
        <v>27.295940000000002</v>
      </c>
      <c r="G112">
        <v>55009536</v>
      </c>
      <c r="I112" s="7"/>
    </row>
    <row r="113" spans="1:9" x14ac:dyDescent="0.3">
      <c r="A113" s="1">
        <v>41730</v>
      </c>
      <c r="B113">
        <v>35.599997999999999</v>
      </c>
      <c r="C113">
        <v>38.919998</v>
      </c>
      <c r="D113">
        <v>35.450001</v>
      </c>
      <c r="E113">
        <v>37.32</v>
      </c>
      <c r="F113">
        <v>29.038281999999999</v>
      </c>
      <c r="G113">
        <v>47495250</v>
      </c>
      <c r="I113" s="7"/>
    </row>
    <row r="114" spans="1:9" x14ac:dyDescent="0.3">
      <c r="A114" s="1">
        <v>41760</v>
      </c>
      <c r="B114">
        <v>36.599997999999999</v>
      </c>
      <c r="C114">
        <v>38.049999</v>
      </c>
      <c r="D114">
        <v>36.400002000000001</v>
      </c>
      <c r="E114">
        <v>37.529998999999997</v>
      </c>
      <c r="F114">
        <v>29.201682999999999</v>
      </c>
      <c r="G114">
        <v>43069154</v>
      </c>
      <c r="I114" s="7"/>
    </row>
    <row r="115" spans="1:9" x14ac:dyDescent="0.3">
      <c r="A115" s="1">
        <v>41791</v>
      </c>
      <c r="B115">
        <v>37.599997999999999</v>
      </c>
      <c r="C115">
        <v>38.049999</v>
      </c>
      <c r="D115">
        <v>35.220001000000003</v>
      </c>
      <c r="E115">
        <v>35.220001000000003</v>
      </c>
      <c r="F115">
        <v>27.404301</v>
      </c>
      <c r="G115">
        <v>51747052</v>
      </c>
      <c r="I115" s="7"/>
    </row>
    <row r="116" spans="1:9" x14ac:dyDescent="0.3">
      <c r="A116" s="1">
        <v>41821</v>
      </c>
      <c r="B116">
        <v>35.299999</v>
      </c>
      <c r="C116">
        <v>37.020000000000003</v>
      </c>
      <c r="D116">
        <v>34.939999</v>
      </c>
      <c r="E116">
        <v>36.950001</v>
      </c>
      <c r="F116">
        <v>28.750391</v>
      </c>
      <c r="G116">
        <v>48454531</v>
      </c>
      <c r="I116" s="7"/>
    </row>
    <row r="117" spans="1:9" x14ac:dyDescent="0.3">
      <c r="A117" s="1">
        <v>41852</v>
      </c>
      <c r="B117">
        <v>36.380001</v>
      </c>
      <c r="C117">
        <v>37.32</v>
      </c>
      <c r="D117">
        <v>35.119999</v>
      </c>
      <c r="E117">
        <v>36.159999999999997</v>
      </c>
      <c r="F117">
        <v>28.1357</v>
      </c>
      <c r="G117">
        <v>50053102</v>
      </c>
      <c r="I117" s="7"/>
    </row>
    <row r="118" spans="1:9" x14ac:dyDescent="0.3">
      <c r="A118" s="1">
        <v>41883</v>
      </c>
      <c r="B118">
        <v>36.25</v>
      </c>
      <c r="C118">
        <v>36.520000000000003</v>
      </c>
      <c r="D118">
        <v>33.909999999999997</v>
      </c>
      <c r="E118">
        <v>34.240001999999997</v>
      </c>
      <c r="F118">
        <v>26.641766000000001</v>
      </c>
      <c r="G118">
        <v>61732441</v>
      </c>
      <c r="I118" s="7"/>
    </row>
    <row r="119" spans="1:9" x14ac:dyDescent="0.3">
      <c r="A119" s="1">
        <v>41913</v>
      </c>
      <c r="B119">
        <v>34</v>
      </c>
      <c r="C119">
        <v>36</v>
      </c>
      <c r="D119">
        <v>33.099997999999999</v>
      </c>
      <c r="E119">
        <v>36</v>
      </c>
      <c r="F119">
        <v>28.575189999999999</v>
      </c>
      <c r="G119">
        <v>62622805</v>
      </c>
      <c r="I119" s="7"/>
    </row>
    <row r="120" spans="1:9" x14ac:dyDescent="0.3">
      <c r="A120" s="1">
        <v>41944</v>
      </c>
      <c r="B120">
        <v>35.080002</v>
      </c>
      <c r="C120">
        <v>35.220001000000003</v>
      </c>
      <c r="D120">
        <v>30.76</v>
      </c>
      <c r="E120">
        <v>31.120000999999998</v>
      </c>
      <c r="F120">
        <v>24.701664000000001</v>
      </c>
      <c r="G120">
        <v>99378559</v>
      </c>
      <c r="I120" s="7"/>
    </row>
    <row r="121" spans="1:9" x14ac:dyDescent="0.3">
      <c r="A121" s="1">
        <v>41974</v>
      </c>
      <c r="B121">
        <v>31.08</v>
      </c>
      <c r="C121">
        <v>31.469999000000001</v>
      </c>
      <c r="D121">
        <v>29.110001</v>
      </c>
      <c r="E121">
        <v>30.68</v>
      </c>
      <c r="F121">
        <v>24.352409000000002</v>
      </c>
      <c r="G121">
        <v>84943513</v>
      </c>
      <c r="I121" s="7"/>
    </row>
    <row r="122" spans="1:9" x14ac:dyDescent="0.3">
      <c r="A122" s="1">
        <v>42005</v>
      </c>
      <c r="B122">
        <v>30.68</v>
      </c>
      <c r="C122">
        <v>32.459999000000003</v>
      </c>
      <c r="D122">
        <v>29.530000999999999</v>
      </c>
      <c r="E122">
        <v>31.780000999999999</v>
      </c>
      <c r="F122">
        <v>25.225542000000001</v>
      </c>
      <c r="G122">
        <v>80492698</v>
      </c>
      <c r="I122" s="7"/>
    </row>
    <row r="123" spans="1:9" x14ac:dyDescent="0.3">
      <c r="A123" s="1">
        <v>42036</v>
      </c>
      <c r="B123">
        <v>31.809999000000001</v>
      </c>
      <c r="C123">
        <v>34.709999000000003</v>
      </c>
      <c r="D123">
        <v>30.610001</v>
      </c>
      <c r="E123">
        <v>30.709999</v>
      </c>
      <c r="F123">
        <v>24.376223</v>
      </c>
      <c r="G123">
        <v>92162068</v>
      </c>
      <c r="I123" s="7"/>
    </row>
    <row r="124" spans="1:9" x14ac:dyDescent="0.3">
      <c r="A124" s="1">
        <v>42064</v>
      </c>
      <c r="B124">
        <v>30.41</v>
      </c>
      <c r="C124">
        <v>30.450001</v>
      </c>
      <c r="D124">
        <v>28.530000999999999</v>
      </c>
      <c r="E124">
        <v>29.49</v>
      </c>
      <c r="F124">
        <v>23.407844999999998</v>
      </c>
      <c r="G124">
        <v>112994043</v>
      </c>
      <c r="I124" s="7"/>
    </row>
    <row r="125" spans="1:9" x14ac:dyDescent="0.3">
      <c r="A125" s="1">
        <v>42095</v>
      </c>
      <c r="B125">
        <v>29.360001</v>
      </c>
      <c r="C125">
        <v>29.879999000000002</v>
      </c>
      <c r="D125">
        <v>28.049999</v>
      </c>
      <c r="E125">
        <v>29.48</v>
      </c>
      <c r="F125">
        <v>23.946745</v>
      </c>
      <c r="G125">
        <v>89370954</v>
      </c>
      <c r="I125" s="7"/>
    </row>
    <row r="126" spans="1:9" x14ac:dyDescent="0.3">
      <c r="A126" s="1">
        <v>42125</v>
      </c>
      <c r="B126">
        <v>29.5</v>
      </c>
      <c r="C126">
        <v>29.959999</v>
      </c>
      <c r="D126">
        <v>27.02</v>
      </c>
      <c r="E126">
        <v>28</v>
      </c>
      <c r="F126">
        <v>22.744539</v>
      </c>
      <c r="G126">
        <v>92855314</v>
      </c>
      <c r="I126" s="7"/>
    </row>
    <row r="127" spans="1:9" x14ac:dyDescent="0.3">
      <c r="A127" s="1">
        <v>42156</v>
      </c>
      <c r="B127">
        <v>27.9</v>
      </c>
      <c r="C127">
        <v>27.92</v>
      </c>
      <c r="D127">
        <v>26.25</v>
      </c>
      <c r="E127">
        <v>26.959999</v>
      </c>
      <c r="F127">
        <v>21.899742</v>
      </c>
      <c r="G127">
        <v>107314296</v>
      </c>
      <c r="I127" s="7"/>
    </row>
    <row r="128" spans="1:9" x14ac:dyDescent="0.3">
      <c r="A128" s="1">
        <v>42186</v>
      </c>
      <c r="B128">
        <v>26.959999</v>
      </c>
      <c r="C128">
        <v>28.969999000000001</v>
      </c>
      <c r="D128">
        <v>26.700001</v>
      </c>
      <c r="E128">
        <v>28.6</v>
      </c>
      <c r="F128">
        <v>23.231919999999999</v>
      </c>
      <c r="G128">
        <v>66760477</v>
      </c>
      <c r="I128" s="7"/>
    </row>
    <row r="129" spans="1:9" x14ac:dyDescent="0.3">
      <c r="A129" s="1">
        <v>42217</v>
      </c>
      <c r="B129">
        <v>28.450001</v>
      </c>
      <c r="C129">
        <v>29.219999000000001</v>
      </c>
      <c r="D129">
        <v>25.120000999999998</v>
      </c>
      <c r="E129">
        <v>26.4</v>
      </c>
      <c r="F129">
        <v>21.444849000000001</v>
      </c>
      <c r="G129">
        <v>86418915</v>
      </c>
      <c r="I129" s="7"/>
    </row>
    <row r="130" spans="1:9" x14ac:dyDescent="0.3">
      <c r="A130" s="1">
        <v>42248</v>
      </c>
      <c r="B130">
        <v>26.34</v>
      </c>
      <c r="C130">
        <v>26.41</v>
      </c>
      <c r="D130">
        <v>24.110001</v>
      </c>
      <c r="E130">
        <v>24.84</v>
      </c>
      <c r="F130">
        <v>20.17765</v>
      </c>
      <c r="G130">
        <v>96454352</v>
      </c>
      <c r="I130" s="7"/>
    </row>
    <row r="131" spans="1:9" x14ac:dyDescent="0.3">
      <c r="A131" s="1">
        <v>42278</v>
      </c>
      <c r="B131">
        <v>24.700001</v>
      </c>
      <c r="C131">
        <v>28.030000999999999</v>
      </c>
      <c r="D131">
        <v>23.950001</v>
      </c>
      <c r="E131">
        <v>24.110001</v>
      </c>
      <c r="F131">
        <v>20.15765</v>
      </c>
      <c r="G131">
        <v>93558535</v>
      </c>
      <c r="I131" s="7"/>
    </row>
    <row r="132" spans="1:9" x14ac:dyDescent="0.3">
      <c r="A132" s="1">
        <v>42309</v>
      </c>
      <c r="B132">
        <v>24.1</v>
      </c>
      <c r="C132">
        <v>24.709999</v>
      </c>
      <c r="D132">
        <v>23.049999</v>
      </c>
      <c r="E132">
        <v>23.67</v>
      </c>
      <c r="F132">
        <v>19.789776</v>
      </c>
      <c r="G132">
        <v>99301128</v>
      </c>
      <c r="I132" s="7"/>
    </row>
    <row r="133" spans="1:9" x14ac:dyDescent="0.3">
      <c r="A133" s="1">
        <v>42339</v>
      </c>
      <c r="B133">
        <v>23.860001</v>
      </c>
      <c r="C133">
        <v>25.190000999999999</v>
      </c>
      <c r="D133">
        <v>22.415001</v>
      </c>
      <c r="E133">
        <v>24.5</v>
      </c>
      <c r="F133">
        <v>20.483716999999999</v>
      </c>
      <c r="G133">
        <v>64958206</v>
      </c>
      <c r="I133" s="7"/>
    </row>
    <row r="134" spans="1:9" x14ac:dyDescent="0.3">
      <c r="A134" s="1">
        <v>42370</v>
      </c>
      <c r="B134">
        <v>24.5</v>
      </c>
      <c r="C134">
        <v>24.73</v>
      </c>
      <c r="D134">
        <v>22.5</v>
      </c>
      <c r="E134">
        <v>24.280000999999999</v>
      </c>
      <c r="F134">
        <v>20.299779999999998</v>
      </c>
      <c r="G134">
        <v>65741741</v>
      </c>
      <c r="I134" s="7"/>
    </row>
    <row r="135" spans="1:9" x14ac:dyDescent="0.3">
      <c r="A135" s="1">
        <v>42401</v>
      </c>
      <c r="B135">
        <v>24.450001</v>
      </c>
      <c r="C135">
        <v>24.67</v>
      </c>
      <c r="D135">
        <v>20.5</v>
      </c>
      <c r="E135">
        <v>22.9</v>
      </c>
      <c r="F135">
        <v>19.146000000000001</v>
      </c>
      <c r="G135">
        <v>85683128</v>
      </c>
      <c r="I135" s="7"/>
    </row>
    <row r="136" spans="1:9" x14ac:dyDescent="0.3">
      <c r="A136" s="1">
        <v>42430</v>
      </c>
      <c r="B136">
        <v>23</v>
      </c>
      <c r="C136">
        <v>23.42</v>
      </c>
      <c r="D136">
        <v>21.629999000000002</v>
      </c>
      <c r="E136">
        <v>22.1</v>
      </c>
      <c r="F136">
        <v>18.477143999999999</v>
      </c>
      <c r="G136">
        <v>75941644</v>
      </c>
      <c r="I136" s="7"/>
    </row>
    <row r="137" spans="1:9" x14ac:dyDescent="0.3">
      <c r="A137" s="1">
        <v>42461</v>
      </c>
      <c r="B137">
        <v>21.860001</v>
      </c>
      <c r="C137">
        <v>22.57</v>
      </c>
      <c r="D137">
        <v>20.690000999999999</v>
      </c>
      <c r="E137">
        <v>22.110001</v>
      </c>
      <c r="F137">
        <v>18.852547000000001</v>
      </c>
      <c r="G137">
        <v>65919195</v>
      </c>
      <c r="I137" s="7"/>
    </row>
    <row r="138" spans="1:9" x14ac:dyDescent="0.3">
      <c r="A138" s="1">
        <v>42491</v>
      </c>
      <c r="B138">
        <v>22.030000999999999</v>
      </c>
      <c r="C138">
        <v>23.049999</v>
      </c>
      <c r="D138">
        <v>20.629999000000002</v>
      </c>
      <c r="E138">
        <v>22.120000999999998</v>
      </c>
      <c r="F138">
        <v>18.861076000000001</v>
      </c>
      <c r="G138">
        <v>79022072</v>
      </c>
      <c r="I138" s="7"/>
    </row>
    <row r="139" spans="1:9" x14ac:dyDescent="0.3">
      <c r="A139" s="1">
        <v>42522</v>
      </c>
      <c r="B139">
        <v>21.91</v>
      </c>
      <c r="C139">
        <v>22.030000999999999</v>
      </c>
      <c r="D139">
        <v>20.34</v>
      </c>
      <c r="E139">
        <v>20.889999</v>
      </c>
      <c r="F139">
        <v>17.812286</v>
      </c>
      <c r="G139">
        <v>57362344</v>
      </c>
      <c r="I139" s="7"/>
    </row>
    <row r="140" spans="1:9" x14ac:dyDescent="0.3">
      <c r="A140" s="1">
        <v>42552</v>
      </c>
      <c r="B140">
        <v>20.75</v>
      </c>
      <c r="C140">
        <v>24.370000999999998</v>
      </c>
      <c r="D140">
        <v>20.299999</v>
      </c>
      <c r="E140">
        <v>23.41</v>
      </c>
      <c r="F140">
        <v>19.961020000000001</v>
      </c>
      <c r="G140">
        <v>76090833</v>
      </c>
      <c r="I140" s="7"/>
    </row>
    <row r="141" spans="1:9" x14ac:dyDescent="0.3">
      <c r="A141" s="1">
        <v>42583</v>
      </c>
      <c r="B141">
        <v>23.41</v>
      </c>
      <c r="C141">
        <v>26.049999</v>
      </c>
      <c r="D141">
        <v>22.82</v>
      </c>
      <c r="E141">
        <v>23.709999</v>
      </c>
      <c r="F141">
        <v>20.216819999999998</v>
      </c>
      <c r="G141">
        <v>82349650</v>
      </c>
      <c r="I141" s="7"/>
    </row>
    <row r="142" spans="1:9" x14ac:dyDescent="0.3">
      <c r="A142" s="1">
        <v>42614</v>
      </c>
      <c r="B142">
        <v>23.6</v>
      </c>
      <c r="C142">
        <v>24.139999</v>
      </c>
      <c r="D142">
        <v>22.280000999999999</v>
      </c>
      <c r="E142">
        <v>23.27</v>
      </c>
      <c r="F142">
        <v>19.841646000000001</v>
      </c>
      <c r="G142">
        <v>79081634</v>
      </c>
      <c r="I142" s="7"/>
    </row>
    <row r="143" spans="1:9" x14ac:dyDescent="0.3">
      <c r="A143" s="1">
        <v>42644</v>
      </c>
      <c r="B143">
        <v>23.27</v>
      </c>
      <c r="C143">
        <v>25.75</v>
      </c>
      <c r="D143">
        <v>23.129999000000002</v>
      </c>
      <c r="E143">
        <v>23.65</v>
      </c>
      <c r="F143">
        <v>20.445388999999999</v>
      </c>
      <c r="G143">
        <v>78834323</v>
      </c>
      <c r="I143" s="7"/>
    </row>
    <row r="144" spans="1:9" x14ac:dyDescent="0.3">
      <c r="A144" s="1">
        <v>42675</v>
      </c>
      <c r="B144">
        <v>23.26</v>
      </c>
      <c r="C144">
        <v>23.6</v>
      </c>
      <c r="D144">
        <v>22.23</v>
      </c>
      <c r="E144">
        <v>22.889999</v>
      </c>
      <c r="F144">
        <v>19.788367999999998</v>
      </c>
      <c r="G144">
        <v>61664724</v>
      </c>
      <c r="I144" s="7"/>
    </row>
    <row r="145" spans="1:9" x14ac:dyDescent="0.3">
      <c r="A145" s="1">
        <v>42705</v>
      </c>
      <c r="B145">
        <v>22.799999</v>
      </c>
      <c r="C145">
        <v>24.59</v>
      </c>
      <c r="D145">
        <v>22.34</v>
      </c>
      <c r="E145">
        <v>24.1</v>
      </c>
      <c r="F145">
        <v>20.834412</v>
      </c>
      <c r="G145">
        <v>55944276</v>
      </c>
      <c r="I145" s="7"/>
    </row>
    <row r="146" spans="1:9" x14ac:dyDescent="0.3">
      <c r="A146" s="1">
        <v>42736</v>
      </c>
      <c r="B146">
        <v>24.1</v>
      </c>
      <c r="C146">
        <v>25.299999</v>
      </c>
      <c r="D146">
        <v>24.1</v>
      </c>
      <c r="E146">
        <v>24.6</v>
      </c>
      <c r="F146">
        <v>21.266660999999999</v>
      </c>
      <c r="G146">
        <v>56993331</v>
      </c>
      <c r="I146" s="7"/>
    </row>
    <row r="147" spans="1:9" x14ac:dyDescent="0.3">
      <c r="A147" s="1">
        <v>42767</v>
      </c>
      <c r="B147">
        <v>25</v>
      </c>
      <c r="C147">
        <v>26.75</v>
      </c>
      <c r="D147">
        <v>24.84</v>
      </c>
      <c r="E147">
        <v>25.76</v>
      </c>
      <c r="F147">
        <v>22.269477999999999</v>
      </c>
      <c r="G147">
        <v>90470673</v>
      </c>
      <c r="I147" s="7"/>
    </row>
    <row r="148" spans="1:9" x14ac:dyDescent="0.3">
      <c r="A148" s="1">
        <v>42795</v>
      </c>
      <c r="B148">
        <v>25.690000999999999</v>
      </c>
      <c r="C148">
        <v>26.719999000000001</v>
      </c>
      <c r="D148">
        <v>25.15</v>
      </c>
      <c r="E148">
        <v>26.5</v>
      </c>
      <c r="F148">
        <v>22.909203999999999</v>
      </c>
      <c r="G148">
        <v>64443019</v>
      </c>
      <c r="I148" s="7"/>
    </row>
    <row r="149" spans="1:9" x14ac:dyDescent="0.3">
      <c r="A149" s="1">
        <v>42826</v>
      </c>
      <c r="B149">
        <v>26.549999</v>
      </c>
      <c r="C149">
        <v>27</v>
      </c>
      <c r="D149">
        <v>26.08</v>
      </c>
      <c r="E149">
        <v>26.879999000000002</v>
      </c>
      <c r="F149">
        <v>23.551617</v>
      </c>
      <c r="G149">
        <v>40086521</v>
      </c>
      <c r="I149" s="7"/>
    </row>
    <row r="150" spans="1:9" x14ac:dyDescent="0.3">
      <c r="A150" s="1">
        <v>42856</v>
      </c>
      <c r="B150">
        <v>26.879999000000002</v>
      </c>
      <c r="C150">
        <v>27.715</v>
      </c>
      <c r="D150">
        <v>25.68</v>
      </c>
      <c r="E150">
        <v>26.049999</v>
      </c>
      <c r="F150">
        <v>22.824390000000001</v>
      </c>
      <c r="G150">
        <v>62626740</v>
      </c>
      <c r="I150" s="7"/>
    </row>
    <row r="151" spans="1:9" x14ac:dyDescent="0.3">
      <c r="A151" s="1">
        <v>42887</v>
      </c>
      <c r="B151">
        <v>26.01</v>
      </c>
      <c r="C151">
        <v>26.57</v>
      </c>
      <c r="D151">
        <v>24.870000999999998</v>
      </c>
      <c r="E151">
        <v>25.540001</v>
      </c>
      <c r="F151">
        <v>22.377538999999999</v>
      </c>
      <c r="G151">
        <v>82503251</v>
      </c>
      <c r="I151" s="7"/>
    </row>
    <row r="152" spans="1:9" x14ac:dyDescent="0.3">
      <c r="A152" s="1">
        <v>42917</v>
      </c>
      <c r="B152">
        <v>25.370000999999998</v>
      </c>
      <c r="C152">
        <v>26.879999000000002</v>
      </c>
      <c r="D152">
        <v>25.17</v>
      </c>
      <c r="E152">
        <v>26.700001</v>
      </c>
      <c r="F152">
        <v>23.393903999999999</v>
      </c>
      <c r="G152">
        <v>47555116</v>
      </c>
      <c r="I152" s="7"/>
    </row>
    <row r="153" spans="1:9" x14ac:dyDescent="0.3">
      <c r="A153" s="1">
        <v>42948</v>
      </c>
      <c r="B153">
        <v>26.700001</v>
      </c>
      <c r="C153">
        <v>27.75</v>
      </c>
      <c r="D153">
        <v>25.41</v>
      </c>
      <c r="E153">
        <v>26</v>
      </c>
      <c r="F153">
        <v>22.780581000000002</v>
      </c>
      <c r="G153">
        <v>67351454</v>
      </c>
      <c r="I153" s="7"/>
    </row>
    <row r="154" spans="1:9" x14ac:dyDescent="0.3">
      <c r="A154" s="1">
        <v>42979</v>
      </c>
      <c r="B154">
        <v>26</v>
      </c>
      <c r="C154">
        <v>26.02</v>
      </c>
      <c r="D154">
        <v>25</v>
      </c>
      <c r="E154">
        <v>25.209999</v>
      </c>
      <c r="F154">
        <v>22.0884</v>
      </c>
      <c r="G154">
        <v>50481998</v>
      </c>
      <c r="I154" s="7"/>
    </row>
    <row r="155" spans="1:9" x14ac:dyDescent="0.3">
      <c r="A155" s="1">
        <v>43009</v>
      </c>
      <c r="B155">
        <v>25.25</v>
      </c>
      <c r="C155">
        <v>25.889999</v>
      </c>
      <c r="D155">
        <v>24.450001</v>
      </c>
      <c r="E155">
        <v>25.879999000000002</v>
      </c>
      <c r="F155">
        <v>23.124282999999998</v>
      </c>
      <c r="G155">
        <v>56044010</v>
      </c>
      <c r="I155" s="7"/>
    </row>
    <row r="156" spans="1:9" x14ac:dyDescent="0.3">
      <c r="A156" s="1">
        <v>43040</v>
      </c>
      <c r="B156">
        <v>26</v>
      </c>
      <c r="C156">
        <v>27.08</v>
      </c>
      <c r="D156">
        <v>25.59</v>
      </c>
      <c r="E156">
        <v>26.91</v>
      </c>
      <c r="F156">
        <v>24.044602999999999</v>
      </c>
      <c r="G156">
        <v>49126658</v>
      </c>
      <c r="I156" s="7"/>
    </row>
    <row r="157" spans="1:9" x14ac:dyDescent="0.3">
      <c r="A157" s="1">
        <v>43070</v>
      </c>
      <c r="B157">
        <v>26.889999</v>
      </c>
      <c r="C157">
        <v>27.545000000000002</v>
      </c>
      <c r="D157">
        <v>26.5</v>
      </c>
      <c r="E157">
        <v>27.299999</v>
      </c>
      <c r="F157">
        <v>24.393076000000001</v>
      </c>
      <c r="G157">
        <v>41305636</v>
      </c>
      <c r="I157" s="7"/>
    </row>
    <row r="158" spans="1:9" x14ac:dyDescent="0.3">
      <c r="A158" s="1">
        <v>43101</v>
      </c>
      <c r="B158">
        <v>27.299999</v>
      </c>
      <c r="C158">
        <v>27.5</v>
      </c>
      <c r="D158">
        <v>26.780000999999999</v>
      </c>
      <c r="E158">
        <v>26.950001</v>
      </c>
      <c r="F158">
        <v>24.080347</v>
      </c>
      <c r="G158">
        <v>37637402</v>
      </c>
      <c r="I158" s="7"/>
    </row>
    <row r="159" spans="1:9" x14ac:dyDescent="0.3">
      <c r="A159" s="1">
        <v>43132</v>
      </c>
      <c r="B159">
        <v>27.18</v>
      </c>
      <c r="C159">
        <v>27.969999000000001</v>
      </c>
      <c r="D159">
        <v>26.530000999999999</v>
      </c>
      <c r="E159">
        <v>27.610001</v>
      </c>
      <c r="F159">
        <v>24.670071</v>
      </c>
      <c r="G159">
        <v>75896172</v>
      </c>
      <c r="I159" s="7"/>
    </row>
    <row r="160" spans="1:9" x14ac:dyDescent="0.3">
      <c r="A160" s="1">
        <v>43160</v>
      </c>
      <c r="B160">
        <v>27.23</v>
      </c>
      <c r="C160">
        <v>27.25</v>
      </c>
      <c r="D160">
        <v>26.16</v>
      </c>
      <c r="E160">
        <v>26.290001</v>
      </c>
      <c r="F160">
        <v>23.490625000000001</v>
      </c>
      <c r="G160">
        <v>51313584</v>
      </c>
      <c r="I160" s="7"/>
    </row>
    <row r="161" spans="1:9" x14ac:dyDescent="0.3">
      <c r="A161" s="1">
        <v>43191</v>
      </c>
      <c r="B161">
        <v>26.290001</v>
      </c>
      <c r="C161">
        <v>28</v>
      </c>
      <c r="D161">
        <v>26.18</v>
      </c>
      <c r="E161">
        <v>27.860001</v>
      </c>
      <c r="F161">
        <v>25.287272999999999</v>
      </c>
      <c r="G161">
        <v>35082608</v>
      </c>
      <c r="I161" s="7"/>
    </row>
    <row r="162" spans="1:9" x14ac:dyDescent="0.3">
      <c r="A162" s="1">
        <v>43221</v>
      </c>
      <c r="B162">
        <v>27.790001</v>
      </c>
      <c r="C162">
        <v>29.280000999999999</v>
      </c>
      <c r="D162">
        <v>27.610001</v>
      </c>
      <c r="E162">
        <v>28.459999</v>
      </c>
      <c r="F162">
        <v>25.831865000000001</v>
      </c>
      <c r="G162">
        <v>59777089</v>
      </c>
      <c r="I162" s="7"/>
    </row>
    <row r="163" spans="1:9" x14ac:dyDescent="0.3">
      <c r="A163" s="1">
        <v>43252</v>
      </c>
      <c r="B163">
        <v>28.459999</v>
      </c>
      <c r="C163">
        <v>30.790001</v>
      </c>
      <c r="D163">
        <v>28.190000999999999</v>
      </c>
      <c r="E163">
        <v>30.52</v>
      </c>
      <c r="F163">
        <v>27.701635</v>
      </c>
      <c r="G163">
        <v>54737854</v>
      </c>
      <c r="I163" s="7"/>
    </row>
    <row r="164" spans="1:9" x14ac:dyDescent="0.3">
      <c r="A164" s="1">
        <v>43282</v>
      </c>
      <c r="B164">
        <v>30.559999000000001</v>
      </c>
      <c r="C164">
        <v>31.48</v>
      </c>
      <c r="D164">
        <v>29.825001</v>
      </c>
      <c r="E164">
        <v>30.09</v>
      </c>
      <c r="F164">
        <v>27.311343999999998</v>
      </c>
      <c r="G164">
        <v>53558792</v>
      </c>
      <c r="I164" s="7"/>
    </row>
    <row r="165" spans="1:9" x14ac:dyDescent="0.3">
      <c r="A165" s="1">
        <v>43313</v>
      </c>
      <c r="B165">
        <v>30.09</v>
      </c>
      <c r="C165">
        <v>30.299999</v>
      </c>
      <c r="D165">
        <v>28.049999</v>
      </c>
      <c r="E165">
        <v>28.299999</v>
      </c>
      <c r="F165">
        <v>25.686640000000001</v>
      </c>
      <c r="G165">
        <v>75867896</v>
      </c>
      <c r="I165" s="7"/>
    </row>
    <row r="166" spans="1:9" x14ac:dyDescent="0.3">
      <c r="A166" s="1">
        <v>43344</v>
      </c>
      <c r="B166">
        <v>28.389999</v>
      </c>
      <c r="C166">
        <v>28.709999</v>
      </c>
      <c r="D166">
        <v>27.17</v>
      </c>
      <c r="E166">
        <v>28.08</v>
      </c>
      <c r="F166">
        <v>25.486958000000001</v>
      </c>
      <c r="G166">
        <v>57250864</v>
      </c>
      <c r="I166" s="7"/>
    </row>
    <row r="167" spans="1:9" x14ac:dyDescent="0.3">
      <c r="A167" s="1">
        <v>43374</v>
      </c>
      <c r="B167">
        <v>27.85</v>
      </c>
      <c r="C167">
        <v>28.440000999999999</v>
      </c>
      <c r="D167">
        <v>27.030000999999999</v>
      </c>
      <c r="E167">
        <v>28.43</v>
      </c>
      <c r="F167">
        <v>25.895754</v>
      </c>
      <c r="G167">
        <v>60849677</v>
      </c>
      <c r="I167" s="7"/>
    </row>
    <row r="168" spans="1:9" x14ac:dyDescent="0.3">
      <c r="A168" s="1">
        <v>43405</v>
      </c>
      <c r="B168">
        <v>28.620000999999998</v>
      </c>
      <c r="C168">
        <v>29.93</v>
      </c>
      <c r="D168">
        <v>28.15</v>
      </c>
      <c r="E168">
        <v>28.92</v>
      </c>
      <c r="F168">
        <v>26.342075000000001</v>
      </c>
      <c r="G168">
        <v>66352020</v>
      </c>
      <c r="I168" s="7"/>
    </row>
    <row r="169" spans="1:9" x14ac:dyDescent="0.3">
      <c r="A169" s="1">
        <v>43435</v>
      </c>
      <c r="B169">
        <v>29.16</v>
      </c>
      <c r="C169">
        <v>29.75</v>
      </c>
      <c r="D169">
        <v>27.98</v>
      </c>
      <c r="E169">
        <v>29.42</v>
      </c>
      <c r="F169">
        <v>26.797505999999998</v>
      </c>
      <c r="G169">
        <v>55064669</v>
      </c>
      <c r="I169" s="7"/>
    </row>
    <row r="170" spans="1:9" x14ac:dyDescent="0.3">
      <c r="A170" s="1">
        <v>43466</v>
      </c>
      <c r="B170">
        <v>29.42</v>
      </c>
      <c r="C170">
        <v>30.67</v>
      </c>
      <c r="D170">
        <v>28.950001</v>
      </c>
      <c r="E170">
        <v>29.370000999999998</v>
      </c>
      <c r="F170">
        <v>26.751964999999998</v>
      </c>
      <c r="G170">
        <v>46347288</v>
      </c>
      <c r="I170" s="7"/>
    </row>
    <row r="171" spans="1:9" x14ac:dyDescent="0.3">
      <c r="A171" s="1">
        <v>43497</v>
      </c>
      <c r="B171">
        <v>29.620000999999998</v>
      </c>
      <c r="C171">
        <v>30.58</v>
      </c>
      <c r="D171">
        <v>28.209999</v>
      </c>
      <c r="E171">
        <v>28.67</v>
      </c>
      <c r="F171">
        <v>26.114360999999999</v>
      </c>
      <c r="G171">
        <v>67118746</v>
      </c>
      <c r="I171" s="7"/>
    </row>
    <row r="172" spans="1:9" x14ac:dyDescent="0.3">
      <c r="A172" s="1">
        <v>43525</v>
      </c>
      <c r="B172">
        <v>28.98</v>
      </c>
      <c r="C172">
        <v>30.879999000000002</v>
      </c>
      <c r="D172">
        <v>28.76</v>
      </c>
      <c r="E172">
        <v>30.4</v>
      </c>
      <c r="F172">
        <v>28.126904</v>
      </c>
      <c r="G172">
        <v>62475221</v>
      </c>
      <c r="I172" s="7"/>
    </row>
    <row r="173" spans="1:9" x14ac:dyDescent="0.3">
      <c r="A173" s="1">
        <v>43556</v>
      </c>
      <c r="B173">
        <v>31</v>
      </c>
      <c r="C173">
        <v>32</v>
      </c>
      <c r="D173">
        <v>30.09</v>
      </c>
      <c r="E173">
        <v>31.85</v>
      </c>
      <c r="F173">
        <v>29.468482999999999</v>
      </c>
      <c r="G173">
        <v>64076631</v>
      </c>
      <c r="I173" s="7"/>
    </row>
    <row r="174" spans="1:9" x14ac:dyDescent="0.3">
      <c r="A174" s="1">
        <v>43586</v>
      </c>
      <c r="B174">
        <v>31.85</v>
      </c>
      <c r="C174">
        <v>34.840000000000003</v>
      </c>
      <c r="D174">
        <v>31.27</v>
      </c>
      <c r="E174">
        <v>31.370000999999998</v>
      </c>
      <c r="F174">
        <v>29.024372</v>
      </c>
      <c r="G174">
        <v>109722788</v>
      </c>
      <c r="I174" s="7"/>
    </row>
    <row r="175" spans="1:9" x14ac:dyDescent="0.3">
      <c r="A175" s="1">
        <v>43617</v>
      </c>
      <c r="B175">
        <v>31.1</v>
      </c>
      <c r="C175">
        <v>33.529998999999997</v>
      </c>
      <c r="D175">
        <v>31.02</v>
      </c>
      <c r="E175">
        <v>33.229999999999997</v>
      </c>
      <c r="F175">
        <v>30.745293</v>
      </c>
      <c r="G175">
        <v>65239426</v>
      </c>
      <c r="I175" s="7"/>
    </row>
    <row r="176" spans="1:9" x14ac:dyDescent="0.3">
      <c r="A176" s="1">
        <v>43647</v>
      </c>
      <c r="B176">
        <v>33.290000999999997</v>
      </c>
      <c r="C176">
        <v>35.840000000000003</v>
      </c>
      <c r="D176">
        <v>32.845001000000003</v>
      </c>
      <c r="E176">
        <v>35.619999</v>
      </c>
      <c r="F176">
        <v>32.956589000000001</v>
      </c>
      <c r="G176">
        <v>48089872</v>
      </c>
      <c r="I176" s="7"/>
    </row>
    <row r="177" spans="1:9" x14ac:dyDescent="0.3">
      <c r="A177" s="1">
        <v>43678</v>
      </c>
      <c r="B177">
        <v>35.020000000000003</v>
      </c>
      <c r="C177">
        <v>37.770000000000003</v>
      </c>
      <c r="D177">
        <v>34.099997999999999</v>
      </c>
      <c r="E177">
        <v>37.770000000000003</v>
      </c>
      <c r="F177">
        <v>34.945827000000001</v>
      </c>
      <c r="G177">
        <v>62107917</v>
      </c>
      <c r="I177" s="7"/>
    </row>
    <row r="178" spans="1:9" x14ac:dyDescent="0.3">
      <c r="A178" s="1">
        <v>43709</v>
      </c>
      <c r="B178">
        <v>37.849997999999999</v>
      </c>
      <c r="C178">
        <v>38.099997999999999</v>
      </c>
      <c r="D178">
        <v>35.880001</v>
      </c>
      <c r="E178">
        <v>37.279998999999997</v>
      </c>
      <c r="F178">
        <v>34.492462000000003</v>
      </c>
      <c r="G178">
        <v>69790164</v>
      </c>
      <c r="I178" s="7"/>
    </row>
    <row r="179" spans="1:9" x14ac:dyDescent="0.3">
      <c r="A179" s="1">
        <v>43739</v>
      </c>
      <c r="B179">
        <v>37.209999000000003</v>
      </c>
      <c r="C179">
        <v>38.419998</v>
      </c>
      <c r="D179">
        <v>36.009998000000003</v>
      </c>
      <c r="E179">
        <v>37.32</v>
      </c>
      <c r="F179">
        <v>35.066200000000002</v>
      </c>
      <c r="G179">
        <v>45189291</v>
      </c>
      <c r="I179" s="7"/>
    </row>
    <row r="180" spans="1:9" x14ac:dyDescent="0.3">
      <c r="A180" s="1">
        <v>43770</v>
      </c>
      <c r="B180">
        <v>37.299999</v>
      </c>
      <c r="C180">
        <v>40.020000000000003</v>
      </c>
      <c r="D180">
        <v>37.145000000000003</v>
      </c>
      <c r="E180">
        <v>39.759998000000003</v>
      </c>
      <c r="F180">
        <v>37.358848999999999</v>
      </c>
      <c r="G180">
        <v>46574580</v>
      </c>
      <c r="I180" s="7"/>
    </row>
    <row r="181" spans="1:9" x14ac:dyDescent="0.3">
      <c r="A181" s="1">
        <v>43800</v>
      </c>
      <c r="B181">
        <v>39.700001</v>
      </c>
      <c r="C181">
        <v>40.040000999999997</v>
      </c>
      <c r="D181">
        <v>36.159999999999997</v>
      </c>
      <c r="E181">
        <v>36.159999999999997</v>
      </c>
      <c r="F181">
        <v>33.976256999999997</v>
      </c>
      <c r="G181">
        <v>46312236</v>
      </c>
      <c r="I181" s="7"/>
    </row>
    <row r="182" spans="1:9" x14ac:dyDescent="0.3">
      <c r="A182" s="1">
        <v>43831</v>
      </c>
      <c r="B182">
        <v>36.159999999999997</v>
      </c>
      <c r="C182">
        <v>41.985000999999997</v>
      </c>
      <c r="D182">
        <v>35.799999</v>
      </c>
      <c r="E182">
        <v>41.84</v>
      </c>
      <c r="F182">
        <v>39.313231999999999</v>
      </c>
      <c r="G182">
        <v>49244504</v>
      </c>
      <c r="I182" s="7"/>
    </row>
    <row r="183" spans="1:9" x14ac:dyDescent="0.3">
      <c r="A183" s="1">
        <v>43862</v>
      </c>
      <c r="B183">
        <v>41.32</v>
      </c>
      <c r="C183">
        <v>43.959999000000003</v>
      </c>
      <c r="D183">
        <v>38.68</v>
      </c>
      <c r="E183">
        <v>38.799999</v>
      </c>
      <c r="F183">
        <v>36.456820999999998</v>
      </c>
      <c r="G183">
        <v>49541280</v>
      </c>
      <c r="I183" s="7"/>
    </row>
    <row r="184" spans="1:9" x14ac:dyDescent="0.3">
      <c r="A184" s="1">
        <v>43891</v>
      </c>
      <c r="B184">
        <v>37.729999999999997</v>
      </c>
      <c r="C184">
        <v>41.869999</v>
      </c>
      <c r="D184">
        <v>32.119999</v>
      </c>
      <c r="E184">
        <v>35.099997999999999</v>
      </c>
      <c r="F184">
        <v>32.980266999999998</v>
      </c>
      <c r="G184">
        <v>148267770</v>
      </c>
      <c r="I184" s="7"/>
    </row>
    <row r="185" spans="1:9" x14ac:dyDescent="0.3">
      <c r="A185" s="1">
        <v>43922</v>
      </c>
      <c r="B185">
        <v>36.099997999999999</v>
      </c>
      <c r="C185">
        <v>38.119999</v>
      </c>
      <c r="D185">
        <v>34.639999000000003</v>
      </c>
      <c r="E185">
        <v>35.75</v>
      </c>
      <c r="F185">
        <v>34.002625000000002</v>
      </c>
      <c r="G185">
        <v>74109235</v>
      </c>
      <c r="I185" s="7"/>
    </row>
    <row r="186" spans="1:9" x14ac:dyDescent="0.3">
      <c r="A186" s="1">
        <v>43952</v>
      </c>
      <c r="B186">
        <v>35.040000999999997</v>
      </c>
      <c r="C186">
        <v>35.900002000000001</v>
      </c>
      <c r="D186">
        <v>33.82</v>
      </c>
      <c r="E186">
        <v>35.340000000000003</v>
      </c>
      <c r="F186">
        <v>33.612670999999999</v>
      </c>
      <c r="G186">
        <v>67113418</v>
      </c>
      <c r="I186" s="7"/>
    </row>
    <row r="187" spans="1:9" x14ac:dyDescent="0.3">
      <c r="A187" s="1">
        <v>43983</v>
      </c>
      <c r="B187">
        <v>34.810001</v>
      </c>
      <c r="C187">
        <v>38.150002000000001</v>
      </c>
      <c r="D187">
        <v>34.799999</v>
      </c>
      <c r="E187">
        <v>37.279998999999997</v>
      </c>
      <c r="F187">
        <v>35.457844000000001</v>
      </c>
      <c r="G187">
        <v>79076331</v>
      </c>
      <c r="I187" s="7"/>
    </row>
    <row r="188" spans="1:9" x14ac:dyDescent="0.3">
      <c r="A188" s="1">
        <v>44013</v>
      </c>
      <c r="B188">
        <v>37.119999</v>
      </c>
      <c r="C188">
        <v>39.520000000000003</v>
      </c>
      <c r="D188">
        <v>36.549999</v>
      </c>
      <c r="E188">
        <v>38.68</v>
      </c>
      <c r="F188">
        <v>36.789417</v>
      </c>
      <c r="G188">
        <v>48327755</v>
      </c>
      <c r="I188" s="7"/>
    </row>
    <row r="189" spans="1:9" x14ac:dyDescent="0.3">
      <c r="A189" s="1">
        <v>44044</v>
      </c>
      <c r="B189">
        <v>38.529998999999997</v>
      </c>
      <c r="C189">
        <v>40.790000999999997</v>
      </c>
      <c r="D189">
        <v>38.479999999999997</v>
      </c>
      <c r="E189">
        <v>39.869999</v>
      </c>
      <c r="F189">
        <v>37.921253</v>
      </c>
      <c r="G189">
        <v>47145452</v>
      </c>
      <c r="I189" s="7"/>
    </row>
    <row r="190" spans="1:9" x14ac:dyDescent="0.3">
      <c r="A190" s="1">
        <v>44075</v>
      </c>
      <c r="B190">
        <v>38.93</v>
      </c>
      <c r="C190">
        <v>39.939999</v>
      </c>
      <c r="D190">
        <v>35.979999999999997</v>
      </c>
      <c r="E190">
        <v>36.43</v>
      </c>
      <c r="F190">
        <v>34.649386999999997</v>
      </c>
      <c r="G190">
        <v>57929671</v>
      </c>
      <c r="I190" s="7"/>
    </row>
    <row r="191" spans="1:9" x14ac:dyDescent="0.3">
      <c r="A191" s="1">
        <v>44105</v>
      </c>
      <c r="B191">
        <v>36.459999000000003</v>
      </c>
      <c r="C191">
        <v>39.659999999999997</v>
      </c>
      <c r="D191">
        <v>36.009998000000003</v>
      </c>
      <c r="E191">
        <v>38.159999999999997</v>
      </c>
      <c r="F191">
        <v>36.737113999999998</v>
      </c>
      <c r="G191">
        <v>39718762</v>
      </c>
      <c r="I191" s="7"/>
    </row>
    <row r="192" spans="1:9" x14ac:dyDescent="0.3">
      <c r="A192" s="1">
        <v>44136</v>
      </c>
      <c r="B192">
        <v>38.380001</v>
      </c>
      <c r="C192">
        <v>39.68</v>
      </c>
      <c r="D192">
        <v>36.880001</v>
      </c>
      <c r="E192">
        <v>36.979999999999997</v>
      </c>
      <c r="F192">
        <v>35.601112000000001</v>
      </c>
      <c r="G192">
        <v>52170590</v>
      </c>
      <c r="I192" s="7"/>
    </row>
    <row r="193" spans="1:9" x14ac:dyDescent="0.3">
      <c r="A193" s="1">
        <v>44166</v>
      </c>
      <c r="B193">
        <v>36.990001999999997</v>
      </c>
      <c r="C193">
        <v>40.419998</v>
      </c>
      <c r="D193">
        <v>36.990001999999997</v>
      </c>
      <c r="E193">
        <v>39.310001</v>
      </c>
      <c r="F193">
        <v>37.844234</v>
      </c>
      <c r="G193">
        <v>44992576</v>
      </c>
      <c r="I193" s="7"/>
    </row>
    <row r="194" spans="1:9" x14ac:dyDescent="0.3">
      <c r="A194" s="1">
        <v>44197</v>
      </c>
      <c r="B194">
        <v>39.310001</v>
      </c>
      <c r="C194">
        <v>42.049999</v>
      </c>
      <c r="D194">
        <v>38.970001000000003</v>
      </c>
      <c r="E194">
        <v>40.860000999999997</v>
      </c>
      <c r="F194">
        <v>39.336436999999997</v>
      </c>
      <c r="G194">
        <v>32111973</v>
      </c>
      <c r="I194" s="7"/>
    </row>
    <row r="195" spans="1:9" x14ac:dyDescent="0.3">
      <c r="A195" s="1">
        <v>44228</v>
      </c>
      <c r="B195">
        <v>40.479999999999997</v>
      </c>
      <c r="C195">
        <v>41.759998000000003</v>
      </c>
      <c r="D195">
        <v>38.68</v>
      </c>
      <c r="E195">
        <v>39.400002000000001</v>
      </c>
      <c r="F195">
        <v>37.930881999999997</v>
      </c>
      <c r="G195">
        <v>38763408</v>
      </c>
      <c r="I195" s="7"/>
    </row>
    <row r="196" spans="1:9" x14ac:dyDescent="0.3">
      <c r="A196" s="1">
        <v>44256</v>
      </c>
      <c r="B196">
        <v>39.900002000000001</v>
      </c>
      <c r="C196">
        <v>41.189999</v>
      </c>
      <c r="D196">
        <v>38.32</v>
      </c>
      <c r="E196">
        <v>40.869999</v>
      </c>
      <c r="F196">
        <v>39.346062000000003</v>
      </c>
      <c r="G196">
        <v>42051262</v>
      </c>
      <c r="I196" s="7"/>
    </row>
    <row r="197" spans="1:9" x14ac:dyDescent="0.3">
      <c r="A197" s="1">
        <v>44287</v>
      </c>
      <c r="B197">
        <v>40.82</v>
      </c>
      <c r="C197">
        <v>42.57</v>
      </c>
      <c r="D197">
        <v>39.07</v>
      </c>
      <c r="E197">
        <v>39.299999</v>
      </c>
      <c r="F197">
        <v>38.344974999999998</v>
      </c>
      <c r="G197">
        <v>45410149</v>
      </c>
      <c r="I197" s="7"/>
    </row>
    <row r="198" spans="1:9" x14ac:dyDescent="0.3">
      <c r="A198" s="1">
        <v>44317</v>
      </c>
      <c r="B198">
        <v>39.549999</v>
      </c>
      <c r="C198">
        <v>42.27</v>
      </c>
      <c r="D198">
        <v>38.75</v>
      </c>
      <c r="E198">
        <v>41.619999</v>
      </c>
      <c r="F198">
        <v>40.608597000000003</v>
      </c>
      <c r="G198">
        <v>38652707</v>
      </c>
      <c r="I198" s="7"/>
    </row>
    <row r="199" spans="1:9" x14ac:dyDescent="0.3">
      <c r="A199" s="1">
        <v>44348</v>
      </c>
      <c r="B199">
        <v>41.549999</v>
      </c>
      <c r="C199">
        <v>43.869999</v>
      </c>
      <c r="D199">
        <v>35.781295999999998</v>
      </c>
      <c r="E199">
        <v>38.130001</v>
      </c>
      <c r="F199">
        <v>37.203411000000003</v>
      </c>
      <c r="G199">
        <v>65261119</v>
      </c>
      <c r="I199" s="7"/>
    </row>
    <row r="200" spans="1:9" x14ac:dyDescent="0.3">
      <c r="A200" s="1">
        <v>44378</v>
      </c>
      <c r="B200">
        <v>38.349997999999999</v>
      </c>
      <c r="C200">
        <v>39.729999999999997</v>
      </c>
      <c r="D200">
        <v>37.099997999999999</v>
      </c>
      <c r="E200">
        <v>38.759998000000003</v>
      </c>
      <c r="F200">
        <v>37.818095999999997</v>
      </c>
      <c r="G200">
        <v>41324474</v>
      </c>
      <c r="I200" s="7"/>
    </row>
    <row r="201" spans="1:9" x14ac:dyDescent="0.3">
      <c r="A201" s="1">
        <v>44409</v>
      </c>
      <c r="B201">
        <v>39.099997999999999</v>
      </c>
      <c r="C201">
        <v>42.66</v>
      </c>
      <c r="D201">
        <v>38.970001000000003</v>
      </c>
      <c r="E201">
        <v>41.75</v>
      </c>
      <c r="F201">
        <v>40.735435000000003</v>
      </c>
      <c r="G201">
        <v>41852127</v>
      </c>
      <c r="I201" s="7"/>
    </row>
    <row r="202" spans="1:9" x14ac:dyDescent="0.3">
      <c r="A202" s="1">
        <v>44440</v>
      </c>
      <c r="B202">
        <v>41.91</v>
      </c>
      <c r="C202">
        <v>41.91</v>
      </c>
      <c r="D202">
        <v>37.779998999999997</v>
      </c>
      <c r="E202">
        <v>39.349997999999999</v>
      </c>
      <c r="F202">
        <v>38.393757000000001</v>
      </c>
      <c r="G202">
        <v>45836516</v>
      </c>
      <c r="I202" s="7"/>
    </row>
    <row r="203" spans="1:9" x14ac:dyDescent="0.3">
      <c r="A203" s="1">
        <v>44470</v>
      </c>
      <c r="B203">
        <v>38.770000000000003</v>
      </c>
      <c r="C203">
        <v>41.119999</v>
      </c>
      <c r="D203">
        <v>38.080002</v>
      </c>
      <c r="E203">
        <v>38.080002</v>
      </c>
      <c r="F203">
        <v>37.658572999999997</v>
      </c>
      <c r="G203">
        <v>77201788</v>
      </c>
      <c r="I203" s="7"/>
    </row>
    <row r="204" spans="1:9" x14ac:dyDescent="0.3">
      <c r="A204" s="1">
        <v>44501</v>
      </c>
      <c r="B204">
        <v>38.590000000000003</v>
      </c>
      <c r="C204">
        <v>41</v>
      </c>
      <c r="D204">
        <v>38.150002000000001</v>
      </c>
      <c r="E204">
        <v>40.82</v>
      </c>
      <c r="F204">
        <v>40.368243999999997</v>
      </c>
      <c r="G204">
        <v>50410242</v>
      </c>
      <c r="I204" s="7"/>
    </row>
    <row r="205" spans="1:9" x14ac:dyDescent="0.3">
      <c r="A205" s="1">
        <v>44531</v>
      </c>
      <c r="B205">
        <v>40</v>
      </c>
      <c r="C205">
        <v>41.130001</v>
      </c>
      <c r="D205">
        <v>36.259998000000003</v>
      </c>
      <c r="E205">
        <v>38.009998000000003</v>
      </c>
      <c r="F205">
        <v>37.589343999999997</v>
      </c>
      <c r="G205">
        <v>54349951</v>
      </c>
    </row>
    <row r="206" spans="1:9" x14ac:dyDescent="0.3">
      <c r="A206" s="1"/>
    </row>
    <row r="207" spans="1:9" x14ac:dyDescent="0.3">
      <c r="A207" s="1"/>
    </row>
    <row r="208" spans="1:9" x14ac:dyDescent="0.3">
      <c r="A208" s="1"/>
    </row>
  </sheetData>
  <pageMargins left="0.7" right="0.7" top="0.75" bottom="0.75" header="0.3" footer="0.3"/>
  <pageSetup paperSize="9" orientation="portrait" horizontalDpi="4294967293"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207"/>
  <sheetViews>
    <sheetView topLeftCell="A193" zoomScale="145" zoomScaleNormal="145" workbookViewId="0">
      <selection activeCell="F205" sqref="F205"/>
    </sheetView>
  </sheetViews>
  <sheetFormatPr defaultRowHeight="14.4" x14ac:dyDescent="0.3"/>
  <cols>
    <col min="1" max="1" width="11.6640625" customWidth="1"/>
    <col min="9" max="9" width="11.109375" customWidth="1"/>
  </cols>
  <sheetData>
    <row r="1" spans="1:7" x14ac:dyDescent="0.3">
      <c r="A1" t="s">
        <v>0</v>
      </c>
      <c r="B1" t="s">
        <v>1</v>
      </c>
      <c r="C1" t="s">
        <v>2</v>
      </c>
      <c r="D1" t="s">
        <v>3</v>
      </c>
      <c r="E1" t="s">
        <v>4</v>
      </c>
      <c r="F1" t="s">
        <v>5</v>
      </c>
      <c r="G1" t="s">
        <v>6</v>
      </c>
    </row>
    <row r="2" spans="1:7" x14ac:dyDescent="0.3">
      <c r="A2" s="1">
        <v>38353</v>
      </c>
      <c r="B2">
        <v>19.573038</v>
      </c>
      <c r="C2">
        <v>20.913792000000001</v>
      </c>
      <c r="D2">
        <v>19.445813999999999</v>
      </c>
      <c r="E2">
        <v>20.209161999999999</v>
      </c>
      <c r="F2">
        <v>9.9221649999999997</v>
      </c>
      <c r="G2">
        <v>23175158</v>
      </c>
    </row>
    <row r="3" spans="1:7" x14ac:dyDescent="0.3">
      <c r="A3" s="1">
        <v>38384</v>
      </c>
      <c r="B3">
        <v>20.424465000000001</v>
      </c>
      <c r="C3">
        <v>21.520555000000002</v>
      </c>
      <c r="D3">
        <v>19.670904</v>
      </c>
      <c r="E3">
        <v>21.315038999999999</v>
      </c>
      <c r="F3">
        <v>10.465116999999999</v>
      </c>
      <c r="G3">
        <v>40101723</v>
      </c>
    </row>
    <row r="4" spans="1:7" x14ac:dyDescent="0.3">
      <c r="A4" s="1">
        <v>38412</v>
      </c>
      <c r="B4">
        <v>21.530342000000001</v>
      </c>
      <c r="C4">
        <v>24.955624</v>
      </c>
      <c r="D4">
        <v>21.432478</v>
      </c>
      <c r="E4">
        <v>23.781241999999999</v>
      </c>
      <c r="F4">
        <v>11.852036</v>
      </c>
      <c r="G4">
        <v>38902932</v>
      </c>
    </row>
    <row r="5" spans="1:7" x14ac:dyDescent="0.3">
      <c r="A5" s="1">
        <v>38443</v>
      </c>
      <c r="B5">
        <v>24.290140000000001</v>
      </c>
      <c r="C5">
        <v>25.581961</v>
      </c>
      <c r="D5">
        <v>22.724298000000001</v>
      </c>
      <c r="E5">
        <v>22.99832</v>
      </c>
      <c r="F5">
        <v>11.461843</v>
      </c>
      <c r="G5">
        <v>36947770</v>
      </c>
    </row>
    <row r="6" spans="1:7" x14ac:dyDescent="0.3">
      <c r="A6" s="1">
        <v>38473</v>
      </c>
      <c r="B6">
        <v>22.900455000000001</v>
      </c>
      <c r="C6">
        <v>24.60331</v>
      </c>
      <c r="D6">
        <v>22.039242000000002</v>
      </c>
      <c r="E6">
        <v>24.221636</v>
      </c>
      <c r="F6">
        <v>12.071517</v>
      </c>
      <c r="G6">
        <v>39237927</v>
      </c>
    </row>
    <row r="7" spans="1:7" x14ac:dyDescent="0.3">
      <c r="A7" s="1">
        <v>38504</v>
      </c>
      <c r="B7">
        <v>24.319500000000001</v>
      </c>
      <c r="C7">
        <v>29.105108000000001</v>
      </c>
      <c r="D7">
        <v>24.319500000000001</v>
      </c>
      <c r="E7">
        <v>28.625568000000001</v>
      </c>
      <c r="F7">
        <v>14.266339</v>
      </c>
      <c r="G7">
        <v>54489313</v>
      </c>
    </row>
    <row r="8" spans="1:7" x14ac:dyDescent="0.3">
      <c r="A8" s="1">
        <v>38534</v>
      </c>
      <c r="B8">
        <v>28.155815</v>
      </c>
      <c r="C8">
        <v>30.181625</v>
      </c>
      <c r="D8">
        <v>27.901364999999998</v>
      </c>
      <c r="E8">
        <v>29.604220999999999</v>
      </c>
      <c r="F8">
        <v>14.754079000000001</v>
      </c>
      <c r="G8">
        <v>29013917</v>
      </c>
    </row>
    <row r="9" spans="1:7" x14ac:dyDescent="0.3">
      <c r="A9" s="1">
        <v>38565</v>
      </c>
      <c r="B9">
        <v>29.614007999999998</v>
      </c>
      <c r="C9">
        <v>33.225231000000001</v>
      </c>
      <c r="D9">
        <v>29.134467999999998</v>
      </c>
      <c r="E9">
        <v>32.236794000000003</v>
      </c>
      <c r="F9">
        <v>16.066096999999999</v>
      </c>
      <c r="G9">
        <v>57160197</v>
      </c>
    </row>
    <row r="10" spans="1:7" x14ac:dyDescent="0.3">
      <c r="A10" s="1">
        <v>38596</v>
      </c>
      <c r="B10">
        <v>32.315086000000001</v>
      </c>
      <c r="C10">
        <v>35.476131000000002</v>
      </c>
      <c r="D10">
        <v>30.788388999999999</v>
      </c>
      <c r="E10">
        <v>35.231468</v>
      </c>
      <c r="F10">
        <v>17.746276999999999</v>
      </c>
      <c r="G10">
        <v>39565875</v>
      </c>
    </row>
    <row r="11" spans="1:7" x14ac:dyDescent="0.3">
      <c r="A11" s="1">
        <v>38626</v>
      </c>
      <c r="B11">
        <v>34.761718999999999</v>
      </c>
      <c r="C11">
        <v>35.084671</v>
      </c>
      <c r="D11">
        <v>28.478770999999998</v>
      </c>
      <c r="E11">
        <v>30.925401999999998</v>
      </c>
      <c r="F11">
        <v>15.57729</v>
      </c>
      <c r="G11">
        <v>46534042</v>
      </c>
    </row>
    <row r="12" spans="1:7" x14ac:dyDescent="0.3">
      <c r="A12" s="1">
        <v>38657</v>
      </c>
      <c r="B12">
        <v>30.817748999999999</v>
      </c>
      <c r="C12">
        <v>34.624706000000003</v>
      </c>
      <c r="D12">
        <v>30.612231999999999</v>
      </c>
      <c r="E12">
        <v>34.203884000000002</v>
      </c>
      <c r="F12">
        <v>17.228676</v>
      </c>
      <c r="G12">
        <v>35906077</v>
      </c>
    </row>
    <row r="13" spans="1:7" x14ac:dyDescent="0.3">
      <c r="A13" s="1">
        <v>38687</v>
      </c>
      <c r="B13">
        <v>34.595345000000002</v>
      </c>
      <c r="C13">
        <v>38.549098999999998</v>
      </c>
      <c r="D13">
        <v>33.763492999999997</v>
      </c>
      <c r="E13">
        <v>38.353371000000003</v>
      </c>
      <c r="F13">
        <v>19.318798000000001</v>
      </c>
      <c r="G13">
        <v>39681419</v>
      </c>
    </row>
    <row r="14" spans="1:7" x14ac:dyDescent="0.3">
      <c r="A14" s="1">
        <v>38718</v>
      </c>
      <c r="B14">
        <v>38.412086000000002</v>
      </c>
      <c r="C14">
        <v>46.848067999999998</v>
      </c>
      <c r="D14">
        <v>38.412086000000002</v>
      </c>
      <c r="E14">
        <v>44.254638999999997</v>
      </c>
      <c r="F14">
        <v>22.291291999999999</v>
      </c>
      <c r="G14">
        <v>37485504</v>
      </c>
    </row>
    <row r="15" spans="1:7" x14ac:dyDescent="0.3">
      <c r="A15" s="1">
        <v>38749</v>
      </c>
      <c r="B15">
        <v>44.264426999999998</v>
      </c>
      <c r="C15">
        <v>45.849842000000002</v>
      </c>
      <c r="D15">
        <v>37.775967000000001</v>
      </c>
      <c r="E15">
        <v>39.625618000000003</v>
      </c>
      <c r="F15">
        <v>19.959633</v>
      </c>
      <c r="G15">
        <v>50224138</v>
      </c>
    </row>
    <row r="16" spans="1:7" x14ac:dyDescent="0.3">
      <c r="A16" s="1">
        <v>38777</v>
      </c>
      <c r="B16">
        <v>39.537537</v>
      </c>
      <c r="C16">
        <v>44.802684999999997</v>
      </c>
      <c r="D16">
        <v>38.372943999999997</v>
      </c>
      <c r="E16">
        <v>44.50909</v>
      </c>
      <c r="F16">
        <v>22.727965999999999</v>
      </c>
      <c r="G16">
        <v>39897144</v>
      </c>
    </row>
    <row r="17" spans="1:7" x14ac:dyDescent="0.3">
      <c r="A17" s="1">
        <v>38808</v>
      </c>
      <c r="B17">
        <v>44.50909</v>
      </c>
      <c r="C17">
        <v>48.736865999999999</v>
      </c>
      <c r="D17">
        <v>43.657660999999997</v>
      </c>
      <c r="E17">
        <v>45.800910999999999</v>
      </c>
      <c r="F17">
        <v>23.387615</v>
      </c>
      <c r="G17">
        <v>26565118</v>
      </c>
    </row>
    <row r="18" spans="1:7" x14ac:dyDescent="0.3">
      <c r="A18" s="1">
        <v>38838</v>
      </c>
      <c r="B18">
        <v>46.632767000000001</v>
      </c>
      <c r="C18">
        <v>47.885441</v>
      </c>
      <c r="D18">
        <v>40.017077999999998</v>
      </c>
      <c r="E18">
        <v>43.060684000000002</v>
      </c>
      <c r="F18">
        <v>21.988356</v>
      </c>
      <c r="G18">
        <v>39112098</v>
      </c>
    </row>
    <row r="19" spans="1:7" x14ac:dyDescent="0.3">
      <c r="A19" s="1">
        <v>38869</v>
      </c>
      <c r="B19">
        <v>43.491290999999997</v>
      </c>
      <c r="C19">
        <v>44.283999999999999</v>
      </c>
      <c r="D19">
        <v>37.384501999999998</v>
      </c>
      <c r="E19">
        <v>43.060684000000002</v>
      </c>
      <c r="F19">
        <v>21.988356</v>
      </c>
      <c r="G19">
        <v>46213731</v>
      </c>
    </row>
    <row r="20" spans="1:7" x14ac:dyDescent="0.3">
      <c r="A20" s="1">
        <v>38899</v>
      </c>
      <c r="B20">
        <v>43.452145000000002</v>
      </c>
      <c r="C20">
        <v>46.094504999999998</v>
      </c>
      <c r="D20">
        <v>41.592708999999999</v>
      </c>
      <c r="E20">
        <v>41.876514</v>
      </c>
      <c r="F20">
        <v>21.383673000000002</v>
      </c>
      <c r="G20">
        <v>32363998</v>
      </c>
    </row>
    <row r="21" spans="1:7" x14ac:dyDescent="0.3">
      <c r="A21" s="1">
        <v>38930</v>
      </c>
      <c r="B21">
        <v>42.033099999999997</v>
      </c>
      <c r="C21">
        <v>43.060684000000002</v>
      </c>
      <c r="D21">
        <v>39.195011000000001</v>
      </c>
      <c r="E21">
        <v>41.35783</v>
      </c>
      <c r="F21">
        <v>21.118818000000001</v>
      </c>
      <c r="G21">
        <v>37023095</v>
      </c>
    </row>
    <row r="22" spans="1:7" x14ac:dyDescent="0.3">
      <c r="A22" s="1">
        <v>38961</v>
      </c>
      <c r="B22">
        <v>41.005516</v>
      </c>
      <c r="C22">
        <v>41.289326000000003</v>
      </c>
      <c r="D22">
        <v>34.918301</v>
      </c>
      <c r="E22">
        <v>38.412086000000002</v>
      </c>
      <c r="F22">
        <v>19.844984</v>
      </c>
      <c r="G22">
        <v>54866987</v>
      </c>
    </row>
    <row r="23" spans="1:7" x14ac:dyDescent="0.3">
      <c r="A23" s="1">
        <v>38991</v>
      </c>
      <c r="B23">
        <v>38.950347999999998</v>
      </c>
      <c r="C23">
        <v>39.772415000000002</v>
      </c>
      <c r="D23">
        <v>36.503715999999997</v>
      </c>
      <c r="E23">
        <v>36.748379</v>
      </c>
      <c r="F23">
        <v>18.985458000000001</v>
      </c>
      <c r="G23">
        <v>50409090</v>
      </c>
    </row>
    <row r="24" spans="1:7" x14ac:dyDescent="0.3">
      <c r="A24" s="1">
        <v>39022</v>
      </c>
      <c r="B24">
        <v>37.051761999999997</v>
      </c>
      <c r="C24">
        <v>37.932549000000002</v>
      </c>
      <c r="D24">
        <v>34.458336000000003</v>
      </c>
      <c r="E24">
        <v>36.758167</v>
      </c>
      <c r="F24">
        <v>18.990513</v>
      </c>
      <c r="G24">
        <v>74059758</v>
      </c>
    </row>
    <row r="25" spans="1:7" x14ac:dyDescent="0.3">
      <c r="A25" s="1">
        <v>39052</v>
      </c>
      <c r="B25">
        <v>37.188774000000002</v>
      </c>
      <c r="C25">
        <v>38.294651000000002</v>
      </c>
      <c r="D25">
        <v>35.965457999999998</v>
      </c>
      <c r="E25">
        <v>37.296424999999999</v>
      </c>
      <c r="F25">
        <v>19.268598999999998</v>
      </c>
      <c r="G25">
        <v>37062855</v>
      </c>
    </row>
    <row r="26" spans="1:7" x14ac:dyDescent="0.3">
      <c r="A26" s="1">
        <v>39083</v>
      </c>
      <c r="B26">
        <v>37.374718000000001</v>
      </c>
      <c r="C26">
        <v>37.580235000000002</v>
      </c>
      <c r="D26">
        <v>34.066875000000003</v>
      </c>
      <c r="E26">
        <v>36.55265</v>
      </c>
      <c r="F26">
        <v>18.884338</v>
      </c>
      <c r="G26">
        <v>46117496</v>
      </c>
    </row>
    <row r="27" spans="1:7" x14ac:dyDescent="0.3">
      <c r="A27" s="1">
        <v>39114</v>
      </c>
      <c r="B27">
        <v>37.032187999999998</v>
      </c>
      <c r="C27">
        <v>38.353371000000003</v>
      </c>
      <c r="D27">
        <v>35.466346999999999</v>
      </c>
      <c r="E27">
        <v>36.464573000000001</v>
      </c>
      <c r="F27">
        <v>18.838830999999999</v>
      </c>
      <c r="G27">
        <v>40942068</v>
      </c>
    </row>
    <row r="28" spans="1:7" x14ac:dyDescent="0.3">
      <c r="A28" s="1">
        <v>39142</v>
      </c>
      <c r="B28">
        <v>36.621155000000002</v>
      </c>
      <c r="C28">
        <v>39.243941999999997</v>
      </c>
      <c r="D28">
        <v>34.252819000000002</v>
      </c>
      <c r="E28">
        <v>38.646965000000002</v>
      </c>
      <c r="F28">
        <v>20.378727000000001</v>
      </c>
      <c r="G28">
        <v>63955888</v>
      </c>
    </row>
    <row r="29" spans="1:7" x14ac:dyDescent="0.3">
      <c r="A29" s="1">
        <v>39173</v>
      </c>
      <c r="B29">
        <v>38.656750000000002</v>
      </c>
      <c r="C29">
        <v>39.175438</v>
      </c>
      <c r="D29">
        <v>37.648738999999999</v>
      </c>
      <c r="E29">
        <v>38.578460999999997</v>
      </c>
      <c r="F29">
        <v>20.342600000000001</v>
      </c>
      <c r="G29">
        <v>30517617</v>
      </c>
    </row>
    <row r="30" spans="1:7" x14ac:dyDescent="0.3">
      <c r="A30" s="1">
        <v>39203</v>
      </c>
      <c r="B30">
        <v>38.832909000000001</v>
      </c>
      <c r="C30">
        <v>43.941471</v>
      </c>
      <c r="D30">
        <v>38.607818999999999</v>
      </c>
      <c r="E30">
        <v>42.082031000000001</v>
      </c>
      <c r="F30">
        <v>22.190055999999998</v>
      </c>
      <c r="G30">
        <v>52436509</v>
      </c>
    </row>
    <row r="31" spans="1:7" x14ac:dyDescent="0.3">
      <c r="A31" s="1">
        <v>39234</v>
      </c>
      <c r="B31">
        <v>42.453921999999999</v>
      </c>
      <c r="C31">
        <v>46.867640999999999</v>
      </c>
      <c r="D31">
        <v>41.553561999999999</v>
      </c>
      <c r="E31">
        <v>44.773327000000002</v>
      </c>
      <c r="F31">
        <v>23.609179000000001</v>
      </c>
      <c r="G31">
        <v>40461679</v>
      </c>
    </row>
    <row r="32" spans="1:7" x14ac:dyDescent="0.3">
      <c r="A32" s="1">
        <v>39264</v>
      </c>
      <c r="B32">
        <v>45.017989999999998</v>
      </c>
      <c r="C32">
        <v>46.681697999999997</v>
      </c>
      <c r="D32">
        <v>41.015301000000001</v>
      </c>
      <c r="E32">
        <v>42.365841000000003</v>
      </c>
      <c r="F32">
        <v>22.339708000000002</v>
      </c>
      <c r="G32">
        <v>37328907</v>
      </c>
    </row>
    <row r="33" spans="1:7" x14ac:dyDescent="0.3">
      <c r="A33" s="1">
        <v>39295</v>
      </c>
      <c r="B33">
        <v>42.669224</v>
      </c>
      <c r="C33">
        <v>44.332932</v>
      </c>
      <c r="D33">
        <v>36.337344999999999</v>
      </c>
      <c r="E33">
        <v>44.332932</v>
      </c>
      <c r="F33">
        <v>23.376964999999998</v>
      </c>
      <c r="G33">
        <v>44141450</v>
      </c>
    </row>
    <row r="34" spans="1:7" x14ac:dyDescent="0.3">
      <c r="A34" s="1">
        <v>39326</v>
      </c>
      <c r="B34">
        <v>44.724392000000002</v>
      </c>
      <c r="C34">
        <v>49.324058999999998</v>
      </c>
      <c r="D34">
        <v>43.843609000000001</v>
      </c>
      <c r="E34">
        <v>49.128326000000001</v>
      </c>
      <c r="F34">
        <v>26.210584999999998</v>
      </c>
      <c r="G34">
        <v>54948088</v>
      </c>
    </row>
    <row r="35" spans="1:7" x14ac:dyDescent="0.3">
      <c r="A35" s="1">
        <v>39356</v>
      </c>
      <c r="B35">
        <v>49.529575000000001</v>
      </c>
      <c r="C35">
        <v>55.450420000000001</v>
      </c>
      <c r="D35">
        <v>49.226191999999998</v>
      </c>
      <c r="E35">
        <v>50.889899999999997</v>
      </c>
      <c r="F35">
        <v>27.150411999999999</v>
      </c>
      <c r="G35">
        <v>47079341</v>
      </c>
    </row>
    <row r="36" spans="1:7" x14ac:dyDescent="0.3">
      <c r="A36" s="1">
        <v>39387</v>
      </c>
      <c r="B36">
        <v>52.357880000000002</v>
      </c>
      <c r="C36">
        <v>54.364117</v>
      </c>
      <c r="D36">
        <v>45.507317</v>
      </c>
      <c r="E36">
        <v>47.454830000000001</v>
      </c>
      <c r="F36">
        <v>25.317751000000001</v>
      </c>
      <c r="G36">
        <v>54836374</v>
      </c>
    </row>
    <row r="37" spans="1:7" x14ac:dyDescent="0.3">
      <c r="A37" s="1">
        <v>39417</v>
      </c>
      <c r="B37">
        <v>47.415688000000003</v>
      </c>
      <c r="C37">
        <v>49.617652999999997</v>
      </c>
      <c r="D37">
        <v>44.822257999999998</v>
      </c>
      <c r="E37">
        <v>49.31427</v>
      </c>
      <c r="F37">
        <v>26.309785999999999</v>
      </c>
      <c r="G37">
        <v>38890875</v>
      </c>
    </row>
    <row r="38" spans="1:7" x14ac:dyDescent="0.3">
      <c r="A38" s="1">
        <v>39448</v>
      </c>
      <c r="B38">
        <v>49.138114999999999</v>
      </c>
      <c r="C38">
        <v>51.281360999999997</v>
      </c>
      <c r="D38">
        <v>39.831135000000003</v>
      </c>
      <c r="E38">
        <v>45.360515999999997</v>
      </c>
      <c r="F38">
        <v>24.200410999999999</v>
      </c>
      <c r="G38">
        <v>47559885</v>
      </c>
    </row>
    <row r="39" spans="1:7" x14ac:dyDescent="0.3">
      <c r="A39" s="1">
        <v>39479</v>
      </c>
      <c r="B39">
        <v>45.996639000000002</v>
      </c>
      <c r="C39">
        <v>56.125686999999999</v>
      </c>
      <c r="D39">
        <v>42.816020999999999</v>
      </c>
      <c r="E39">
        <v>55.783161</v>
      </c>
      <c r="F39">
        <v>29.761026000000001</v>
      </c>
      <c r="G39">
        <v>54575127</v>
      </c>
    </row>
    <row r="40" spans="1:7" x14ac:dyDescent="0.3">
      <c r="A40" s="1">
        <v>39508</v>
      </c>
      <c r="B40">
        <v>54.227103999999997</v>
      </c>
      <c r="C40">
        <v>55.783161</v>
      </c>
      <c r="D40">
        <v>48.844517000000003</v>
      </c>
      <c r="E40">
        <v>53.336528999999999</v>
      </c>
      <c r="F40">
        <v>28.743155000000002</v>
      </c>
      <c r="G40">
        <v>45677763</v>
      </c>
    </row>
    <row r="41" spans="1:7" x14ac:dyDescent="0.3">
      <c r="A41" s="1">
        <v>39539</v>
      </c>
      <c r="B41">
        <v>52.357880000000002</v>
      </c>
      <c r="C41">
        <v>59.198653999999998</v>
      </c>
      <c r="D41">
        <v>52.357880000000002</v>
      </c>
      <c r="E41">
        <v>54.706642000000002</v>
      </c>
      <c r="F41">
        <v>29.481503</v>
      </c>
      <c r="G41">
        <v>43998498</v>
      </c>
    </row>
    <row r="42" spans="1:7" x14ac:dyDescent="0.3">
      <c r="A42" s="1">
        <v>39569</v>
      </c>
      <c r="B42">
        <v>54.1586</v>
      </c>
      <c r="C42">
        <v>70.462935999999999</v>
      </c>
      <c r="D42">
        <v>54.031371999999998</v>
      </c>
      <c r="E42">
        <v>63.612377000000002</v>
      </c>
      <c r="F42">
        <v>34.280814999999997</v>
      </c>
      <c r="G42">
        <v>47978093</v>
      </c>
    </row>
    <row r="43" spans="1:7" x14ac:dyDescent="0.3">
      <c r="A43" s="1">
        <v>39600</v>
      </c>
      <c r="B43">
        <v>64.072342000000006</v>
      </c>
      <c r="C43">
        <v>66.871284000000003</v>
      </c>
      <c r="D43">
        <v>57.280498999999999</v>
      </c>
      <c r="E43">
        <v>66.059005999999997</v>
      </c>
      <c r="F43">
        <v>35.599308000000001</v>
      </c>
      <c r="G43">
        <v>49750616</v>
      </c>
    </row>
    <row r="44" spans="1:7" x14ac:dyDescent="0.3">
      <c r="A44" s="1">
        <v>39630</v>
      </c>
      <c r="B44">
        <v>64.551879999999997</v>
      </c>
      <c r="C44">
        <v>65.129288000000003</v>
      </c>
      <c r="D44">
        <v>48.511775999999998</v>
      </c>
      <c r="E44">
        <v>52.651474</v>
      </c>
      <c r="F44">
        <v>28.373968000000001</v>
      </c>
      <c r="G44">
        <v>57784222</v>
      </c>
    </row>
    <row r="45" spans="1:7" x14ac:dyDescent="0.3">
      <c r="A45" s="1">
        <v>39661</v>
      </c>
      <c r="B45">
        <v>52.455745999999998</v>
      </c>
      <c r="C45">
        <v>66.548332000000002</v>
      </c>
      <c r="D45">
        <v>49.539360000000002</v>
      </c>
      <c r="E45">
        <v>61.704006</v>
      </c>
      <c r="F45">
        <v>33.252392</v>
      </c>
      <c r="G45">
        <v>47674583</v>
      </c>
    </row>
    <row r="46" spans="1:7" x14ac:dyDescent="0.3">
      <c r="A46" s="1">
        <v>39692</v>
      </c>
      <c r="B46">
        <v>61.263610999999997</v>
      </c>
      <c r="C46">
        <v>61.948669000000002</v>
      </c>
      <c r="D46">
        <v>48.668362000000002</v>
      </c>
      <c r="E46">
        <v>49.911247000000003</v>
      </c>
      <c r="F46">
        <v>26.897257</v>
      </c>
      <c r="G46">
        <v>62380854</v>
      </c>
    </row>
    <row r="47" spans="1:7" x14ac:dyDescent="0.3">
      <c r="A47" s="1">
        <v>39722</v>
      </c>
      <c r="B47">
        <v>51.868552999999999</v>
      </c>
      <c r="C47">
        <v>52.152363000000001</v>
      </c>
      <c r="D47">
        <v>34.595345000000002</v>
      </c>
      <c r="E47">
        <v>40.985942999999999</v>
      </c>
      <c r="F47">
        <v>22.371245999999999</v>
      </c>
      <c r="G47">
        <v>58402245</v>
      </c>
    </row>
    <row r="48" spans="1:7" x14ac:dyDescent="0.3">
      <c r="A48" s="1">
        <v>39753</v>
      </c>
      <c r="B48">
        <v>42.082031000000001</v>
      </c>
      <c r="C48">
        <v>44.675460999999999</v>
      </c>
      <c r="D48">
        <v>26.237658</v>
      </c>
      <c r="E48">
        <v>35.280403</v>
      </c>
      <c r="F48">
        <v>19.257013000000001</v>
      </c>
      <c r="G48">
        <v>45528266</v>
      </c>
    </row>
    <row r="49" spans="1:7" x14ac:dyDescent="0.3">
      <c r="A49" s="1">
        <v>39783</v>
      </c>
      <c r="B49">
        <v>34.742145999999998</v>
      </c>
      <c r="C49">
        <v>35.916527000000002</v>
      </c>
      <c r="D49">
        <v>29.359558</v>
      </c>
      <c r="E49">
        <v>35.916527000000002</v>
      </c>
      <c r="F49">
        <v>19.604225</v>
      </c>
      <c r="G49">
        <v>50858338</v>
      </c>
    </row>
    <row r="50" spans="1:7" x14ac:dyDescent="0.3">
      <c r="A50" s="1">
        <v>39814</v>
      </c>
      <c r="B50">
        <v>37.041977000000003</v>
      </c>
      <c r="C50">
        <v>38.950347999999998</v>
      </c>
      <c r="D50">
        <v>32.197647000000003</v>
      </c>
      <c r="E50">
        <v>34.624706000000003</v>
      </c>
      <c r="F50">
        <v>18.899111000000001</v>
      </c>
      <c r="G50">
        <v>33203112</v>
      </c>
    </row>
    <row r="51" spans="1:7" x14ac:dyDescent="0.3">
      <c r="A51" s="1">
        <v>39845</v>
      </c>
      <c r="B51">
        <v>34.252819000000002</v>
      </c>
      <c r="C51">
        <v>35.955672999999997</v>
      </c>
      <c r="D51">
        <v>30.778603</v>
      </c>
      <c r="E51">
        <v>35.035739999999997</v>
      </c>
      <c r="F51">
        <v>19.123467999999999</v>
      </c>
      <c r="G51">
        <v>50162570</v>
      </c>
    </row>
    <row r="52" spans="1:7" x14ac:dyDescent="0.3">
      <c r="A52" s="1">
        <v>39873</v>
      </c>
      <c r="B52">
        <v>34.497481999999998</v>
      </c>
      <c r="C52">
        <v>42.082031000000001</v>
      </c>
      <c r="D52">
        <v>32.33466</v>
      </c>
      <c r="E52">
        <v>37.286639999999998</v>
      </c>
      <c r="F52">
        <v>20.693127</v>
      </c>
      <c r="G52">
        <v>66777850</v>
      </c>
    </row>
    <row r="53" spans="1:7" x14ac:dyDescent="0.3">
      <c r="A53" s="1">
        <v>39904</v>
      </c>
      <c r="B53">
        <v>37.355145</v>
      </c>
      <c r="C53">
        <v>46.975292000000003</v>
      </c>
      <c r="D53">
        <v>35.906737999999997</v>
      </c>
      <c r="E53">
        <v>37.560661000000003</v>
      </c>
      <c r="F53">
        <v>20.845205</v>
      </c>
      <c r="G53">
        <v>37138570</v>
      </c>
    </row>
    <row r="54" spans="1:7" x14ac:dyDescent="0.3">
      <c r="A54" s="1">
        <v>39934</v>
      </c>
      <c r="B54">
        <v>37.237704999999998</v>
      </c>
      <c r="C54">
        <v>44.959269999999997</v>
      </c>
      <c r="D54">
        <v>37.139839000000002</v>
      </c>
      <c r="E54">
        <v>42.424560999999997</v>
      </c>
      <c r="F54">
        <v>23.544543999999998</v>
      </c>
      <c r="G54">
        <v>48859015</v>
      </c>
    </row>
    <row r="55" spans="1:7" x14ac:dyDescent="0.3">
      <c r="A55" s="1">
        <v>39965</v>
      </c>
      <c r="B55">
        <v>42.913887000000003</v>
      </c>
      <c r="C55">
        <v>44.215491999999998</v>
      </c>
      <c r="D55">
        <v>39.067782999999999</v>
      </c>
      <c r="E55">
        <v>42.287551999999998</v>
      </c>
      <c r="F55">
        <v>23.468506000000001</v>
      </c>
      <c r="G55">
        <v>58435103</v>
      </c>
    </row>
    <row r="56" spans="1:7" x14ac:dyDescent="0.3">
      <c r="A56" s="1">
        <v>39995</v>
      </c>
      <c r="B56">
        <v>41.886302999999998</v>
      </c>
      <c r="C56">
        <v>44.773327000000002</v>
      </c>
      <c r="D56">
        <v>38.284863000000001</v>
      </c>
      <c r="E56">
        <v>44.724392000000002</v>
      </c>
      <c r="F56">
        <v>24.820893999999999</v>
      </c>
      <c r="G56">
        <v>40000185</v>
      </c>
    </row>
    <row r="57" spans="1:7" x14ac:dyDescent="0.3">
      <c r="A57" s="1">
        <v>40026</v>
      </c>
      <c r="B57">
        <v>44.724392000000002</v>
      </c>
      <c r="C57">
        <v>48.736865999999999</v>
      </c>
      <c r="D57">
        <v>41.514415999999997</v>
      </c>
      <c r="E57">
        <v>47.953944999999997</v>
      </c>
      <c r="F57">
        <v>26.613211</v>
      </c>
      <c r="G57">
        <v>46794078</v>
      </c>
    </row>
    <row r="58" spans="1:7" x14ac:dyDescent="0.3">
      <c r="A58" s="1">
        <v>40057</v>
      </c>
      <c r="B58">
        <v>47.464618999999999</v>
      </c>
      <c r="C58">
        <v>51.985992000000003</v>
      </c>
      <c r="D58">
        <v>45.184361000000003</v>
      </c>
      <c r="E58">
        <v>51.017124000000003</v>
      </c>
      <c r="F58">
        <v>28.647366000000002</v>
      </c>
      <c r="G58">
        <v>52098950</v>
      </c>
    </row>
    <row r="59" spans="1:7" x14ac:dyDescent="0.3">
      <c r="A59" s="1">
        <v>40087</v>
      </c>
      <c r="B59">
        <v>51.574959</v>
      </c>
      <c r="C59">
        <v>53.160373999999997</v>
      </c>
      <c r="D59">
        <v>45.517100999999997</v>
      </c>
      <c r="E59">
        <v>46.681697999999997</v>
      </c>
      <c r="F59">
        <v>26.212914000000001</v>
      </c>
      <c r="G59">
        <v>51911727</v>
      </c>
    </row>
    <row r="60" spans="1:7" x14ac:dyDescent="0.3">
      <c r="A60" s="1">
        <v>40118</v>
      </c>
      <c r="B60">
        <v>45.996639000000002</v>
      </c>
      <c r="C60">
        <v>49.911247000000003</v>
      </c>
      <c r="D60">
        <v>45.360515999999997</v>
      </c>
      <c r="E60">
        <v>47.709282000000002</v>
      </c>
      <c r="F60">
        <v>26.789926999999999</v>
      </c>
      <c r="G60">
        <v>37832342</v>
      </c>
    </row>
    <row r="61" spans="1:7" x14ac:dyDescent="0.3">
      <c r="A61" s="1">
        <v>40148</v>
      </c>
      <c r="B61">
        <v>47.944156999999997</v>
      </c>
      <c r="C61">
        <v>49.177261000000001</v>
      </c>
      <c r="D61">
        <v>44.705329999999996</v>
      </c>
      <c r="E61">
        <v>46.580387000000002</v>
      </c>
      <c r="F61">
        <v>26.156033000000001</v>
      </c>
      <c r="G61">
        <v>43933846</v>
      </c>
    </row>
    <row r="62" spans="1:7" x14ac:dyDescent="0.3">
      <c r="A62" s="1">
        <v>40179</v>
      </c>
      <c r="B62">
        <v>46.580387000000002</v>
      </c>
      <c r="C62">
        <v>48.633082999999999</v>
      </c>
      <c r="D62">
        <v>41.705235000000002</v>
      </c>
      <c r="E62">
        <v>41.774318999999998</v>
      </c>
      <c r="F62">
        <v>23.457305999999999</v>
      </c>
      <c r="G62">
        <v>44327296</v>
      </c>
    </row>
    <row r="63" spans="1:7" x14ac:dyDescent="0.3">
      <c r="A63" s="1">
        <v>40210</v>
      </c>
      <c r="B63">
        <v>41.448650000000001</v>
      </c>
      <c r="C63">
        <v>44.409267</v>
      </c>
      <c r="D63">
        <v>40.550593999999997</v>
      </c>
      <c r="E63">
        <v>42.800666999999997</v>
      </c>
      <c r="F63">
        <v>24.033628</v>
      </c>
      <c r="G63">
        <v>46894520</v>
      </c>
    </row>
    <row r="64" spans="1:7" x14ac:dyDescent="0.3">
      <c r="A64" s="1">
        <v>40238</v>
      </c>
      <c r="B64">
        <v>42.75132</v>
      </c>
      <c r="C64">
        <v>47.083691000000002</v>
      </c>
      <c r="D64">
        <v>42.248016</v>
      </c>
      <c r="E64">
        <v>46.284325000000003</v>
      </c>
      <c r="F64">
        <v>25.989782000000002</v>
      </c>
      <c r="G64">
        <v>48089830</v>
      </c>
    </row>
    <row r="65" spans="1:7" x14ac:dyDescent="0.3">
      <c r="A65" s="1">
        <v>40269</v>
      </c>
      <c r="B65">
        <v>46.679073000000002</v>
      </c>
      <c r="C65">
        <v>47.616604000000002</v>
      </c>
      <c r="D65">
        <v>44.458610999999998</v>
      </c>
      <c r="E65">
        <v>44.804015999999997</v>
      </c>
      <c r="F65">
        <v>25.481703</v>
      </c>
      <c r="G65">
        <v>34548716</v>
      </c>
    </row>
    <row r="66" spans="1:7" x14ac:dyDescent="0.3">
      <c r="A66" s="1">
        <v>40299</v>
      </c>
      <c r="B66">
        <v>44.507953999999998</v>
      </c>
      <c r="C66">
        <v>45.287582</v>
      </c>
      <c r="D66">
        <v>39.109760000000001</v>
      </c>
      <c r="E66">
        <v>42.386181000000001</v>
      </c>
      <c r="F66">
        <v>24.106587999999999</v>
      </c>
      <c r="G66">
        <v>50840109</v>
      </c>
    </row>
    <row r="67" spans="1:7" x14ac:dyDescent="0.3">
      <c r="A67" s="1">
        <v>40330</v>
      </c>
      <c r="B67">
        <v>42.287491000000003</v>
      </c>
      <c r="C67">
        <v>45.169159000000001</v>
      </c>
      <c r="D67">
        <v>40.767707999999999</v>
      </c>
      <c r="E67">
        <v>41.290748999999998</v>
      </c>
      <c r="F67">
        <v>23.483581999999998</v>
      </c>
      <c r="G67">
        <v>42046238</v>
      </c>
    </row>
    <row r="68" spans="1:7" x14ac:dyDescent="0.3">
      <c r="A68" s="1">
        <v>40360</v>
      </c>
      <c r="B68">
        <v>40.757838999999997</v>
      </c>
      <c r="C68">
        <v>42.731583000000001</v>
      </c>
      <c r="D68">
        <v>40.106502999999996</v>
      </c>
      <c r="E68">
        <v>41.053902000000001</v>
      </c>
      <c r="F68">
        <v>23.348873000000001</v>
      </c>
      <c r="G68">
        <v>43677505</v>
      </c>
    </row>
    <row r="69" spans="1:7" x14ac:dyDescent="0.3">
      <c r="A69" s="1">
        <v>40391</v>
      </c>
      <c r="B69">
        <v>40.757838999999997</v>
      </c>
      <c r="C69">
        <v>43.521084000000002</v>
      </c>
      <c r="D69">
        <v>39.632804999999998</v>
      </c>
      <c r="E69">
        <v>41.320354000000002</v>
      </c>
      <c r="F69">
        <v>23.500412000000001</v>
      </c>
      <c r="G69">
        <v>59620500</v>
      </c>
    </row>
    <row r="70" spans="1:7" x14ac:dyDescent="0.3">
      <c r="A70" s="1">
        <v>40422</v>
      </c>
      <c r="B70">
        <v>41.823661999999999</v>
      </c>
      <c r="C70">
        <v>44.616512</v>
      </c>
      <c r="D70">
        <v>41.517730999999998</v>
      </c>
      <c r="E70">
        <v>43.30397</v>
      </c>
      <c r="F70">
        <v>24.953862999999998</v>
      </c>
      <c r="G70">
        <v>45392804</v>
      </c>
    </row>
    <row r="71" spans="1:7" x14ac:dyDescent="0.3">
      <c r="A71" s="1">
        <v>40452</v>
      </c>
      <c r="B71">
        <v>43.639507000000002</v>
      </c>
      <c r="C71">
        <v>44.507953999999998</v>
      </c>
      <c r="D71">
        <v>42.701976999999999</v>
      </c>
      <c r="E71">
        <v>42.928958999999999</v>
      </c>
      <c r="F71">
        <v>24.737760999999999</v>
      </c>
      <c r="G71">
        <v>40847554</v>
      </c>
    </row>
    <row r="72" spans="1:7" x14ac:dyDescent="0.3">
      <c r="A72" s="1">
        <v>40483</v>
      </c>
      <c r="B72">
        <v>42.938828000000001</v>
      </c>
      <c r="C72">
        <v>45.820495999999999</v>
      </c>
      <c r="D72">
        <v>39.692017</v>
      </c>
      <c r="E72">
        <v>41.290748999999998</v>
      </c>
      <c r="F72">
        <v>23.793745000000001</v>
      </c>
      <c r="G72">
        <v>193154840</v>
      </c>
    </row>
    <row r="73" spans="1:7" x14ac:dyDescent="0.3">
      <c r="A73" s="1">
        <v>40513</v>
      </c>
      <c r="B73">
        <v>40.856524999999998</v>
      </c>
      <c r="C73">
        <v>43.086857000000002</v>
      </c>
      <c r="D73">
        <v>40.442039000000001</v>
      </c>
      <c r="E73">
        <v>42.001297000000001</v>
      </c>
      <c r="F73">
        <v>24.203201</v>
      </c>
      <c r="G73">
        <v>52072429</v>
      </c>
    </row>
    <row r="74" spans="1:7" x14ac:dyDescent="0.3">
      <c r="A74" s="1">
        <v>40544</v>
      </c>
      <c r="B74">
        <v>42.326965000000001</v>
      </c>
      <c r="C74">
        <v>43.225020999999998</v>
      </c>
      <c r="D74">
        <v>40.984817999999997</v>
      </c>
      <c r="E74">
        <v>41.073639</v>
      </c>
      <c r="F74">
        <v>23.668641999999998</v>
      </c>
      <c r="G74">
        <v>40111517</v>
      </c>
    </row>
    <row r="75" spans="1:7" x14ac:dyDescent="0.3">
      <c r="A75" s="1">
        <v>40575</v>
      </c>
      <c r="B75">
        <v>41.596679999999999</v>
      </c>
      <c r="C75">
        <v>42.731583000000001</v>
      </c>
      <c r="D75">
        <v>41.014426999999998</v>
      </c>
      <c r="E75">
        <v>42.021034</v>
      </c>
      <c r="F75">
        <v>24.214573000000001</v>
      </c>
      <c r="G75">
        <v>45974766</v>
      </c>
    </row>
    <row r="76" spans="1:7" x14ac:dyDescent="0.3">
      <c r="A76" s="1">
        <v>40603</v>
      </c>
      <c r="B76">
        <v>42.336834000000003</v>
      </c>
      <c r="C76">
        <v>47.754764999999999</v>
      </c>
      <c r="D76">
        <v>40.284142000000003</v>
      </c>
      <c r="E76">
        <v>46.185637999999997</v>
      </c>
      <c r="F76">
        <v>26.960305999999999</v>
      </c>
      <c r="G76">
        <v>117172525</v>
      </c>
    </row>
    <row r="77" spans="1:7" x14ac:dyDescent="0.3">
      <c r="A77" s="1">
        <v>40634</v>
      </c>
      <c r="B77">
        <v>46.708678999999997</v>
      </c>
      <c r="C77">
        <v>50.182471999999997</v>
      </c>
      <c r="D77">
        <v>45.248108000000002</v>
      </c>
      <c r="E77">
        <v>46.185637999999997</v>
      </c>
      <c r="F77">
        <v>26.960305999999999</v>
      </c>
      <c r="G77">
        <v>54036743</v>
      </c>
    </row>
    <row r="78" spans="1:7" x14ac:dyDescent="0.3">
      <c r="A78" s="1">
        <v>40664</v>
      </c>
      <c r="B78">
        <v>45.998131000000001</v>
      </c>
      <c r="C78">
        <v>46.096820999999998</v>
      </c>
      <c r="D78">
        <v>43.639507000000002</v>
      </c>
      <c r="E78">
        <v>46.017871999999997</v>
      </c>
      <c r="F78">
        <v>26.862376999999999</v>
      </c>
      <c r="G78">
        <v>49366425</v>
      </c>
    </row>
    <row r="79" spans="1:7" x14ac:dyDescent="0.3">
      <c r="A79" s="1">
        <v>40695</v>
      </c>
      <c r="B79">
        <v>46.136294999999997</v>
      </c>
      <c r="C79">
        <v>46.136294999999997</v>
      </c>
      <c r="D79">
        <v>38.981468</v>
      </c>
      <c r="E79">
        <v>40.461776999999998</v>
      </c>
      <c r="F79">
        <v>23.619074000000001</v>
      </c>
      <c r="G79">
        <v>71782746</v>
      </c>
    </row>
    <row r="80" spans="1:7" x14ac:dyDescent="0.3">
      <c r="A80" s="1">
        <v>40725</v>
      </c>
      <c r="B80">
        <v>40.560462999999999</v>
      </c>
      <c r="C80">
        <v>40.797314</v>
      </c>
      <c r="D80">
        <v>37.668925999999999</v>
      </c>
      <c r="E80">
        <v>37.846564999999998</v>
      </c>
      <c r="F80">
        <v>22.092476000000001</v>
      </c>
      <c r="G80">
        <v>61229618</v>
      </c>
    </row>
    <row r="81" spans="1:7" x14ac:dyDescent="0.3">
      <c r="A81" s="1">
        <v>40756</v>
      </c>
      <c r="B81">
        <v>37.915646000000002</v>
      </c>
      <c r="C81">
        <v>38.566982000000003</v>
      </c>
      <c r="D81">
        <v>30.129221000000001</v>
      </c>
      <c r="E81">
        <v>34.718178000000002</v>
      </c>
      <c r="F81">
        <v>20.266314000000001</v>
      </c>
      <c r="G81">
        <v>104148398</v>
      </c>
    </row>
    <row r="82" spans="1:7" x14ac:dyDescent="0.3">
      <c r="A82" s="1">
        <v>40787</v>
      </c>
      <c r="B82">
        <v>35.083320999999998</v>
      </c>
      <c r="C82">
        <v>35.359645999999998</v>
      </c>
      <c r="D82">
        <v>29.369329</v>
      </c>
      <c r="E82">
        <v>32.053623000000002</v>
      </c>
      <c r="F82">
        <v>18.991935999999999</v>
      </c>
      <c r="G82">
        <v>94584343</v>
      </c>
    </row>
    <row r="83" spans="1:7" x14ac:dyDescent="0.3">
      <c r="A83" s="1">
        <v>40817</v>
      </c>
      <c r="B83">
        <v>31.382549000000001</v>
      </c>
      <c r="C83">
        <v>36.494548999999999</v>
      </c>
      <c r="D83">
        <v>30.790424000000002</v>
      </c>
      <c r="E83">
        <v>36.080063000000003</v>
      </c>
      <c r="F83">
        <v>21.377625999999999</v>
      </c>
      <c r="G83">
        <v>54620558</v>
      </c>
    </row>
    <row r="84" spans="1:7" x14ac:dyDescent="0.3">
      <c r="A84" s="1">
        <v>40848</v>
      </c>
      <c r="B84">
        <v>35.635970999999998</v>
      </c>
      <c r="C84">
        <v>36.849823000000001</v>
      </c>
      <c r="D84">
        <v>31.727955000000001</v>
      </c>
      <c r="E84">
        <v>32.369419000000001</v>
      </c>
      <c r="F84">
        <v>19.179047000000001</v>
      </c>
      <c r="G84">
        <v>70491156</v>
      </c>
    </row>
    <row r="85" spans="1:7" x14ac:dyDescent="0.3">
      <c r="A85" s="1">
        <v>40878</v>
      </c>
      <c r="B85">
        <v>33.060229999999997</v>
      </c>
      <c r="C85">
        <v>34.047103999999997</v>
      </c>
      <c r="D85">
        <v>29.606178</v>
      </c>
      <c r="E85">
        <v>30.218039000000001</v>
      </c>
      <c r="F85">
        <v>17.904343000000001</v>
      </c>
      <c r="G85">
        <v>60371307</v>
      </c>
    </row>
    <row r="86" spans="1:7" x14ac:dyDescent="0.3">
      <c r="A86" s="1">
        <v>40909</v>
      </c>
      <c r="B86">
        <v>30.218039000000001</v>
      </c>
      <c r="C86">
        <v>34.343165999999997</v>
      </c>
      <c r="D86">
        <v>30.148958</v>
      </c>
      <c r="E86">
        <v>33.760914</v>
      </c>
      <c r="F86">
        <v>20.003513000000002</v>
      </c>
      <c r="G86">
        <v>45456271</v>
      </c>
    </row>
    <row r="87" spans="1:7" x14ac:dyDescent="0.3">
      <c r="A87" s="1">
        <v>40940</v>
      </c>
      <c r="B87">
        <v>33.948417999999997</v>
      </c>
      <c r="C87">
        <v>37.659058000000002</v>
      </c>
      <c r="D87">
        <v>33.405639999999998</v>
      </c>
      <c r="E87">
        <v>36.751137</v>
      </c>
      <c r="F87">
        <v>21.775234000000001</v>
      </c>
      <c r="G87">
        <v>62631284</v>
      </c>
    </row>
    <row r="88" spans="1:7" x14ac:dyDescent="0.3">
      <c r="A88" s="1">
        <v>40969</v>
      </c>
      <c r="B88">
        <v>36.514285999999998</v>
      </c>
      <c r="C88">
        <v>36.534022999999998</v>
      </c>
      <c r="D88">
        <v>34.155662999999997</v>
      </c>
      <c r="E88">
        <v>34.353034999999998</v>
      </c>
      <c r="F88">
        <v>20.632055000000001</v>
      </c>
      <c r="G88">
        <v>67935527</v>
      </c>
    </row>
    <row r="89" spans="1:7" x14ac:dyDescent="0.3">
      <c r="A89" s="1">
        <v>41000</v>
      </c>
      <c r="B89">
        <v>34.599753999999997</v>
      </c>
      <c r="C89">
        <v>35.132663999999998</v>
      </c>
      <c r="D89">
        <v>33.454982999999999</v>
      </c>
      <c r="E89">
        <v>34.461590000000001</v>
      </c>
      <c r="F89">
        <v>20.697258000000001</v>
      </c>
      <c r="G89">
        <v>38048443</v>
      </c>
    </row>
    <row r="90" spans="1:7" x14ac:dyDescent="0.3">
      <c r="A90" s="1">
        <v>41030</v>
      </c>
      <c r="B90">
        <v>35.576756000000003</v>
      </c>
      <c r="C90">
        <v>36.415599999999998</v>
      </c>
      <c r="D90">
        <v>30.148958</v>
      </c>
      <c r="E90">
        <v>31.747692000000001</v>
      </c>
      <c r="F90">
        <v>19.067318</v>
      </c>
      <c r="G90">
        <v>72291759</v>
      </c>
    </row>
    <row r="91" spans="1:7" x14ac:dyDescent="0.3">
      <c r="A91" s="1">
        <v>41061</v>
      </c>
      <c r="B91">
        <v>31.520712</v>
      </c>
      <c r="C91">
        <v>32.872726</v>
      </c>
      <c r="D91">
        <v>29.981190000000002</v>
      </c>
      <c r="E91">
        <v>30.612787000000001</v>
      </c>
      <c r="F91">
        <v>18.385701999999998</v>
      </c>
      <c r="G91">
        <v>55073182</v>
      </c>
    </row>
    <row r="92" spans="1:7" x14ac:dyDescent="0.3">
      <c r="A92" s="1">
        <v>41091</v>
      </c>
      <c r="B92">
        <v>31.333203999999999</v>
      </c>
      <c r="C92">
        <v>33.494456999999997</v>
      </c>
      <c r="D92">
        <v>29.694997999999998</v>
      </c>
      <c r="E92">
        <v>33.306950000000001</v>
      </c>
      <c r="F92">
        <v>20.003792000000001</v>
      </c>
      <c r="G92">
        <v>48268203</v>
      </c>
    </row>
    <row r="93" spans="1:7" x14ac:dyDescent="0.3">
      <c r="A93" s="1">
        <v>41122</v>
      </c>
      <c r="B93">
        <v>33.040497000000002</v>
      </c>
      <c r="C93">
        <v>35.665576999999999</v>
      </c>
      <c r="D93">
        <v>32.912201000000003</v>
      </c>
      <c r="E93">
        <v>33.849730999999998</v>
      </c>
      <c r="F93">
        <v>20.329777</v>
      </c>
      <c r="G93">
        <v>55627258</v>
      </c>
    </row>
    <row r="94" spans="1:7" x14ac:dyDescent="0.3">
      <c r="A94" s="1">
        <v>41153</v>
      </c>
      <c r="B94">
        <v>33.948417999999997</v>
      </c>
      <c r="C94">
        <v>34.787258000000001</v>
      </c>
      <c r="D94">
        <v>32.468108999999998</v>
      </c>
      <c r="E94">
        <v>32.70496</v>
      </c>
      <c r="F94">
        <v>19.999749999999999</v>
      </c>
      <c r="G94">
        <v>48748531</v>
      </c>
    </row>
    <row r="95" spans="1:7" x14ac:dyDescent="0.3">
      <c r="A95" s="1">
        <v>41183</v>
      </c>
      <c r="B95">
        <v>32.665481999999997</v>
      </c>
      <c r="C95">
        <v>35.596496999999999</v>
      </c>
      <c r="D95">
        <v>32.250996000000001</v>
      </c>
      <c r="E95">
        <v>33.948417999999997</v>
      </c>
      <c r="F95">
        <v>20.760141000000001</v>
      </c>
      <c r="G95">
        <v>53551598</v>
      </c>
    </row>
    <row r="96" spans="1:7" x14ac:dyDescent="0.3">
      <c r="A96" s="1">
        <v>41214</v>
      </c>
      <c r="B96">
        <v>33.681961000000001</v>
      </c>
      <c r="C96">
        <v>34.195137000000003</v>
      </c>
      <c r="D96">
        <v>32.616137999999999</v>
      </c>
      <c r="E96">
        <v>33.356293000000001</v>
      </c>
      <c r="F96">
        <v>20.398050000000001</v>
      </c>
      <c r="G96">
        <v>33943765</v>
      </c>
    </row>
    <row r="97" spans="1:7" x14ac:dyDescent="0.3">
      <c r="A97" s="1">
        <v>41244</v>
      </c>
      <c r="B97">
        <v>33.603012</v>
      </c>
      <c r="C97">
        <v>34.185268000000001</v>
      </c>
      <c r="D97">
        <v>32.724696999999999</v>
      </c>
      <c r="E97">
        <v>33.435245999999999</v>
      </c>
      <c r="F97">
        <v>20.446328999999999</v>
      </c>
      <c r="G97">
        <v>31962272</v>
      </c>
    </row>
    <row r="98" spans="1:7" x14ac:dyDescent="0.3">
      <c r="A98" s="1">
        <v>41275</v>
      </c>
      <c r="B98">
        <v>33.435245999999999</v>
      </c>
      <c r="C98">
        <v>35.724789000000001</v>
      </c>
      <c r="D98">
        <v>33.435245999999999</v>
      </c>
      <c r="E98">
        <v>35.004371999999996</v>
      </c>
      <c r="F98">
        <v>21.405885999999999</v>
      </c>
      <c r="G98">
        <v>35433450</v>
      </c>
    </row>
    <row r="99" spans="1:7" x14ac:dyDescent="0.3">
      <c r="A99" s="1">
        <v>41306</v>
      </c>
      <c r="B99">
        <v>35.103057999999997</v>
      </c>
      <c r="C99">
        <v>38.695273999999998</v>
      </c>
      <c r="D99">
        <v>34.338230000000003</v>
      </c>
      <c r="E99">
        <v>37.007725000000001</v>
      </c>
      <c r="F99">
        <v>22.630970000000001</v>
      </c>
      <c r="G99">
        <v>62137924</v>
      </c>
    </row>
    <row r="100" spans="1:7" x14ac:dyDescent="0.3">
      <c r="A100" s="1">
        <v>41334</v>
      </c>
      <c r="B100">
        <v>36.909035000000003</v>
      </c>
      <c r="C100">
        <v>37.234703000000003</v>
      </c>
      <c r="D100">
        <v>35.349777000000003</v>
      </c>
      <c r="E100">
        <v>35.349777000000003</v>
      </c>
      <c r="F100">
        <v>21.987632999999999</v>
      </c>
      <c r="G100">
        <v>53032514</v>
      </c>
    </row>
    <row r="101" spans="1:7" x14ac:dyDescent="0.3">
      <c r="A101" s="1">
        <v>41365</v>
      </c>
      <c r="B101">
        <v>35.349777000000003</v>
      </c>
      <c r="C101">
        <v>38.300525999999998</v>
      </c>
      <c r="D101">
        <v>33.385899000000002</v>
      </c>
      <c r="E101">
        <v>37.066935999999998</v>
      </c>
      <c r="F101">
        <v>23.055706000000001</v>
      </c>
      <c r="G101">
        <v>66027220</v>
      </c>
    </row>
    <row r="102" spans="1:7" x14ac:dyDescent="0.3">
      <c r="A102" s="1">
        <v>41395</v>
      </c>
      <c r="B102">
        <v>37.205097000000002</v>
      </c>
      <c r="C102">
        <v>38.182102</v>
      </c>
      <c r="D102">
        <v>35.517544000000001</v>
      </c>
      <c r="E102">
        <v>35.517544000000001</v>
      </c>
      <c r="F102">
        <v>22.448483</v>
      </c>
      <c r="G102">
        <v>47410120</v>
      </c>
    </row>
    <row r="103" spans="1:7" x14ac:dyDescent="0.3">
      <c r="A103" s="1">
        <v>41426</v>
      </c>
      <c r="B103">
        <v>35.290565000000001</v>
      </c>
      <c r="C103">
        <v>35.813606</v>
      </c>
      <c r="D103">
        <v>32.872726</v>
      </c>
      <c r="E103">
        <v>34.550410999999997</v>
      </c>
      <c r="F103">
        <v>21.837213999999999</v>
      </c>
      <c r="G103">
        <v>46903541</v>
      </c>
    </row>
    <row r="104" spans="1:7" x14ac:dyDescent="0.3">
      <c r="A104" s="1">
        <v>41456</v>
      </c>
      <c r="B104">
        <v>34.550410999999997</v>
      </c>
      <c r="C104">
        <v>37.895907999999999</v>
      </c>
      <c r="D104">
        <v>33.553668999999999</v>
      </c>
      <c r="E104">
        <v>37.096541999999999</v>
      </c>
      <c r="F104">
        <v>23.446466000000001</v>
      </c>
      <c r="G104">
        <v>43067250</v>
      </c>
    </row>
    <row r="105" spans="1:7" x14ac:dyDescent="0.3">
      <c r="A105" s="1">
        <v>41487</v>
      </c>
      <c r="B105">
        <v>37.501159999999999</v>
      </c>
      <c r="C105">
        <v>38.833438999999998</v>
      </c>
      <c r="D105">
        <v>36.672187999999998</v>
      </c>
      <c r="E105">
        <v>37.678795000000001</v>
      </c>
      <c r="F105">
        <v>23.814474000000001</v>
      </c>
      <c r="G105">
        <v>48906741</v>
      </c>
    </row>
    <row r="106" spans="1:7" x14ac:dyDescent="0.3">
      <c r="A106" s="1">
        <v>41518</v>
      </c>
      <c r="B106">
        <v>38.231445000000001</v>
      </c>
      <c r="C106">
        <v>38.971600000000002</v>
      </c>
      <c r="D106">
        <v>37.649189</v>
      </c>
      <c r="E106">
        <v>37.807091</v>
      </c>
      <c r="F106">
        <v>24.490476999999998</v>
      </c>
      <c r="G106">
        <v>37172538</v>
      </c>
    </row>
    <row r="107" spans="1:7" x14ac:dyDescent="0.3">
      <c r="A107" s="1">
        <v>41548</v>
      </c>
      <c r="B107">
        <v>37.807091</v>
      </c>
      <c r="C107">
        <v>38.645930999999997</v>
      </c>
      <c r="D107">
        <v>36.464942999999998</v>
      </c>
      <c r="E107">
        <v>38.310394000000002</v>
      </c>
      <c r="F107">
        <v>24.816503999999998</v>
      </c>
      <c r="G107">
        <v>40697487</v>
      </c>
    </row>
    <row r="108" spans="1:7" x14ac:dyDescent="0.3">
      <c r="A108" s="1">
        <v>41579</v>
      </c>
      <c r="B108">
        <v>38.241314000000003</v>
      </c>
      <c r="C108">
        <v>39.011074000000001</v>
      </c>
      <c r="D108">
        <v>36.770873999999999</v>
      </c>
      <c r="E108">
        <v>36.909035000000003</v>
      </c>
      <c r="F108">
        <v>23.908743000000001</v>
      </c>
      <c r="G108">
        <v>36041150</v>
      </c>
    </row>
    <row r="109" spans="1:7" x14ac:dyDescent="0.3">
      <c r="A109" s="1">
        <v>41609</v>
      </c>
      <c r="B109">
        <v>36.909035000000003</v>
      </c>
      <c r="C109">
        <v>38.981468</v>
      </c>
      <c r="D109">
        <v>36.356388000000003</v>
      </c>
      <c r="E109">
        <v>38.389342999999997</v>
      </c>
      <c r="F109">
        <v>24.867640999999999</v>
      </c>
      <c r="G109">
        <v>42036005</v>
      </c>
    </row>
    <row r="110" spans="1:7" x14ac:dyDescent="0.3">
      <c r="A110" s="1">
        <v>41640</v>
      </c>
      <c r="B110">
        <v>38.389342999999997</v>
      </c>
      <c r="C110">
        <v>38.636063</v>
      </c>
      <c r="D110">
        <v>36.721530999999999</v>
      </c>
      <c r="E110">
        <v>36.889296999999999</v>
      </c>
      <c r="F110">
        <v>23.895949999999999</v>
      </c>
      <c r="G110">
        <v>39892095</v>
      </c>
    </row>
    <row r="111" spans="1:7" x14ac:dyDescent="0.3">
      <c r="A111" s="1">
        <v>41671</v>
      </c>
      <c r="B111">
        <v>36.731400000000001</v>
      </c>
      <c r="C111">
        <v>38.922255999999997</v>
      </c>
      <c r="D111">
        <v>36.060326000000003</v>
      </c>
      <c r="E111">
        <v>37.451816999999998</v>
      </c>
      <c r="F111">
        <v>24.260339999999999</v>
      </c>
      <c r="G111">
        <v>51246947</v>
      </c>
    </row>
    <row r="112" spans="1:7" x14ac:dyDescent="0.3">
      <c r="A112" s="1">
        <v>41699</v>
      </c>
      <c r="B112">
        <v>37.481422000000002</v>
      </c>
      <c r="C112">
        <v>38.665667999999997</v>
      </c>
      <c r="D112">
        <v>37.234703000000003</v>
      </c>
      <c r="E112">
        <v>38.507770999999998</v>
      </c>
      <c r="F112">
        <v>25.698456</v>
      </c>
      <c r="G112">
        <v>41077927</v>
      </c>
    </row>
    <row r="113" spans="1:7" x14ac:dyDescent="0.3">
      <c r="A113" s="1">
        <v>41730</v>
      </c>
      <c r="B113">
        <v>38.261051000000002</v>
      </c>
      <c r="C113">
        <v>41.172325000000001</v>
      </c>
      <c r="D113">
        <v>37.955120000000001</v>
      </c>
      <c r="E113">
        <v>40.264400000000002</v>
      </c>
      <c r="F113">
        <v>26.870754000000002</v>
      </c>
      <c r="G113">
        <v>35430663</v>
      </c>
    </row>
    <row r="114" spans="1:7" x14ac:dyDescent="0.3">
      <c r="A114" s="1">
        <v>41760</v>
      </c>
      <c r="B114">
        <v>40.501251000000003</v>
      </c>
      <c r="C114">
        <v>41.685496999999998</v>
      </c>
      <c r="D114">
        <v>39.662410999999999</v>
      </c>
      <c r="E114">
        <v>41.616416999999998</v>
      </c>
      <c r="F114">
        <v>27.773029000000001</v>
      </c>
      <c r="G114">
        <v>37362944</v>
      </c>
    </row>
    <row r="115" spans="1:7" x14ac:dyDescent="0.3">
      <c r="A115" s="1">
        <v>41791</v>
      </c>
      <c r="B115">
        <v>41.497993000000001</v>
      </c>
      <c r="C115">
        <v>42.484867000000001</v>
      </c>
      <c r="D115">
        <v>40.205188999999997</v>
      </c>
      <c r="E115">
        <v>40.530856999999997</v>
      </c>
      <c r="F115">
        <v>27.048573999999999</v>
      </c>
      <c r="G115">
        <v>110279604</v>
      </c>
    </row>
    <row r="116" spans="1:7" x14ac:dyDescent="0.3">
      <c r="A116" s="1">
        <v>41821</v>
      </c>
      <c r="B116">
        <v>40.747971</v>
      </c>
      <c r="C116">
        <v>42.662502000000003</v>
      </c>
      <c r="D116">
        <v>40.491382999999999</v>
      </c>
      <c r="E116">
        <v>41.961823000000003</v>
      </c>
      <c r="F116">
        <v>28.003540000000001</v>
      </c>
      <c r="G116">
        <v>47051365</v>
      </c>
    </row>
    <row r="117" spans="1:7" x14ac:dyDescent="0.3">
      <c r="A117" s="1">
        <v>41852</v>
      </c>
      <c r="B117">
        <v>41.448650000000001</v>
      </c>
      <c r="C117">
        <v>43.649375999999997</v>
      </c>
      <c r="D117">
        <v>40.866394</v>
      </c>
      <c r="E117">
        <v>42.139462000000002</v>
      </c>
      <c r="F117">
        <v>28.122088999999999</v>
      </c>
      <c r="G117">
        <v>57490482</v>
      </c>
    </row>
    <row r="118" spans="1:7" x14ac:dyDescent="0.3">
      <c r="A118" s="1">
        <v>41883</v>
      </c>
      <c r="B118">
        <v>42.356571000000002</v>
      </c>
      <c r="C118">
        <v>43.215153000000001</v>
      </c>
      <c r="D118">
        <v>39.790703000000001</v>
      </c>
      <c r="E118">
        <v>40.067028000000001</v>
      </c>
      <c r="F118">
        <v>27.479050000000001</v>
      </c>
      <c r="G118">
        <v>48862208</v>
      </c>
    </row>
    <row r="119" spans="1:7" x14ac:dyDescent="0.3">
      <c r="A119" s="1">
        <v>41913</v>
      </c>
      <c r="B119">
        <v>40.017685</v>
      </c>
      <c r="C119">
        <v>40.481513999999997</v>
      </c>
      <c r="D119">
        <v>37.718268999999999</v>
      </c>
      <c r="E119">
        <v>39.603198999999996</v>
      </c>
      <c r="F119">
        <v>27.160945999999999</v>
      </c>
      <c r="G119">
        <v>53636689</v>
      </c>
    </row>
    <row r="120" spans="1:7" x14ac:dyDescent="0.3">
      <c r="A120" s="1">
        <v>41944</v>
      </c>
      <c r="B120">
        <v>39.721622000000004</v>
      </c>
      <c r="C120">
        <v>40.560462999999999</v>
      </c>
      <c r="D120">
        <v>35.280697000000004</v>
      </c>
      <c r="E120">
        <v>35.280697000000004</v>
      </c>
      <c r="F120">
        <v>24.196456999999999</v>
      </c>
      <c r="G120">
        <v>47669681</v>
      </c>
    </row>
    <row r="121" spans="1:7" x14ac:dyDescent="0.3">
      <c r="A121" s="1">
        <v>41974</v>
      </c>
      <c r="B121">
        <v>34.550410999999997</v>
      </c>
      <c r="C121">
        <v>38.379474999999999</v>
      </c>
      <c r="D121">
        <v>33.277343999999999</v>
      </c>
      <c r="E121">
        <v>37.511028000000003</v>
      </c>
      <c r="F121">
        <v>25.726075999999999</v>
      </c>
      <c r="G121">
        <v>72535779</v>
      </c>
    </row>
    <row r="122" spans="1:7" x14ac:dyDescent="0.3">
      <c r="A122" s="1">
        <v>42005</v>
      </c>
      <c r="B122">
        <v>37.511028000000003</v>
      </c>
      <c r="C122">
        <v>38.073543999999998</v>
      </c>
      <c r="D122">
        <v>31.550318000000001</v>
      </c>
      <c r="E122">
        <v>33.829993999999999</v>
      </c>
      <c r="F122">
        <v>23.201526999999999</v>
      </c>
      <c r="G122">
        <v>62046349</v>
      </c>
    </row>
    <row r="123" spans="1:7" x14ac:dyDescent="0.3">
      <c r="A123" s="1">
        <v>42036</v>
      </c>
      <c r="B123">
        <v>34.244480000000003</v>
      </c>
      <c r="C123">
        <v>36.287308000000003</v>
      </c>
      <c r="D123">
        <v>32.813515000000002</v>
      </c>
      <c r="E123">
        <v>34.718178000000002</v>
      </c>
      <c r="F123">
        <v>23.810663000000002</v>
      </c>
      <c r="G123">
        <v>77017665</v>
      </c>
    </row>
    <row r="124" spans="1:7" x14ac:dyDescent="0.3">
      <c r="A124" s="1">
        <v>42064</v>
      </c>
      <c r="B124">
        <v>34.935290999999999</v>
      </c>
      <c r="C124">
        <v>35.887622999999998</v>
      </c>
      <c r="D124">
        <v>33.119446000000003</v>
      </c>
      <c r="E124">
        <v>34.066840999999997</v>
      </c>
      <c r="F124">
        <v>24.608608</v>
      </c>
      <c r="G124">
        <v>64972124</v>
      </c>
    </row>
    <row r="125" spans="1:7" x14ac:dyDescent="0.3">
      <c r="A125" s="1">
        <v>42095</v>
      </c>
      <c r="B125">
        <v>33.652355</v>
      </c>
      <c r="C125">
        <v>35.724789000000001</v>
      </c>
      <c r="D125">
        <v>33.366160999999998</v>
      </c>
      <c r="E125">
        <v>34.589886</v>
      </c>
      <c r="F125">
        <v>24.986435</v>
      </c>
      <c r="G125">
        <v>47074508</v>
      </c>
    </row>
    <row r="126" spans="1:7" x14ac:dyDescent="0.3">
      <c r="A126" s="1">
        <v>42125</v>
      </c>
      <c r="B126">
        <v>34.639229</v>
      </c>
      <c r="C126">
        <v>36.455074000000003</v>
      </c>
      <c r="D126">
        <v>33.316817999999998</v>
      </c>
      <c r="E126">
        <v>36.149143000000002</v>
      </c>
      <c r="F126">
        <v>26.112781999999999</v>
      </c>
      <c r="G126">
        <v>54882751</v>
      </c>
    </row>
    <row r="127" spans="1:7" x14ac:dyDescent="0.3">
      <c r="A127" s="1">
        <v>42156</v>
      </c>
      <c r="B127">
        <v>36.208354999999997</v>
      </c>
      <c r="C127">
        <v>36.395862999999999</v>
      </c>
      <c r="D127">
        <v>33.129314000000001</v>
      </c>
      <c r="E127">
        <v>33.780647000000002</v>
      </c>
      <c r="F127">
        <v>24.401872999999998</v>
      </c>
      <c r="G127">
        <v>51407812</v>
      </c>
    </row>
    <row r="128" spans="1:7" x14ac:dyDescent="0.3">
      <c r="A128" s="1">
        <v>42186</v>
      </c>
      <c r="B128">
        <v>34.244480000000003</v>
      </c>
      <c r="C128">
        <v>35.478068999999998</v>
      </c>
      <c r="D128">
        <v>32.586533000000003</v>
      </c>
      <c r="E128">
        <v>35.182006999999999</v>
      </c>
      <c r="F128">
        <v>25.414158</v>
      </c>
      <c r="G128">
        <v>52214163</v>
      </c>
    </row>
    <row r="129" spans="1:7" x14ac:dyDescent="0.3">
      <c r="A129" s="1">
        <v>42217</v>
      </c>
      <c r="B129">
        <v>34.994503000000002</v>
      </c>
      <c r="C129">
        <v>35.024109000000003</v>
      </c>
      <c r="D129">
        <v>28.658778999999999</v>
      </c>
      <c r="E129">
        <v>31.836510000000001</v>
      </c>
      <c r="F129">
        <v>22.997498</v>
      </c>
      <c r="G129">
        <v>64108756</v>
      </c>
    </row>
    <row r="130" spans="1:7" x14ac:dyDescent="0.3">
      <c r="A130" s="1">
        <v>42248</v>
      </c>
      <c r="B130">
        <v>32.566794999999999</v>
      </c>
      <c r="C130">
        <v>32.665481999999997</v>
      </c>
      <c r="D130">
        <v>27.069915999999999</v>
      </c>
      <c r="E130">
        <v>28.550224</v>
      </c>
      <c r="F130">
        <v>21.272171</v>
      </c>
      <c r="G130">
        <v>75634576</v>
      </c>
    </row>
    <row r="131" spans="1:7" x14ac:dyDescent="0.3">
      <c r="A131" s="1">
        <v>42278</v>
      </c>
      <c r="B131">
        <v>28.639043999999998</v>
      </c>
      <c r="C131">
        <v>32.201653</v>
      </c>
      <c r="D131">
        <v>28.599567</v>
      </c>
      <c r="E131">
        <v>29.221298000000001</v>
      </c>
      <c r="F131">
        <v>21.772171</v>
      </c>
      <c r="G131">
        <v>56988035</v>
      </c>
    </row>
    <row r="132" spans="1:7" x14ac:dyDescent="0.3">
      <c r="A132" s="1">
        <v>42309</v>
      </c>
      <c r="B132">
        <v>29.408804</v>
      </c>
      <c r="C132">
        <v>30.514101</v>
      </c>
      <c r="D132">
        <v>27.622564000000001</v>
      </c>
      <c r="E132">
        <v>29.714732999999999</v>
      </c>
      <c r="F132">
        <v>22.139821999999999</v>
      </c>
      <c r="G132">
        <v>48326855</v>
      </c>
    </row>
    <row r="133" spans="1:7" x14ac:dyDescent="0.3">
      <c r="A133" s="1">
        <v>42339</v>
      </c>
      <c r="B133">
        <v>29.576571999999999</v>
      </c>
      <c r="C133">
        <v>30.533837999999999</v>
      </c>
      <c r="D133">
        <v>25.658688000000001</v>
      </c>
      <c r="E133">
        <v>28.342981000000002</v>
      </c>
      <c r="F133">
        <v>21.117761999999999</v>
      </c>
      <c r="G133">
        <v>58476138</v>
      </c>
    </row>
    <row r="134" spans="1:7" x14ac:dyDescent="0.3">
      <c r="A134" s="1">
        <v>42370</v>
      </c>
      <c r="B134">
        <v>28.342981000000002</v>
      </c>
      <c r="C134">
        <v>29.349589999999999</v>
      </c>
      <c r="D134">
        <v>24.612601999999999</v>
      </c>
      <c r="E134">
        <v>27.583089999999999</v>
      </c>
      <c r="F134">
        <v>20.551577000000002</v>
      </c>
      <c r="G134">
        <v>58692329</v>
      </c>
    </row>
    <row r="135" spans="1:7" x14ac:dyDescent="0.3">
      <c r="A135" s="1">
        <v>42401</v>
      </c>
      <c r="B135">
        <v>27.928495000000002</v>
      </c>
      <c r="C135">
        <v>29.152218000000001</v>
      </c>
      <c r="D135">
        <v>24.977744999999999</v>
      </c>
      <c r="E135">
        <v>25.017219999999998</v>
      </c>
      <c r="F135">
        <v>18.639803000000001</v>
      </c>
      <c r="G135">
        <v>68802124</v>
      </c>
    </row>
    <row r="136" spans="1:7" x14ac:dyDescent="0.3">
      <c r="A136" s="1">
        <v>42430</v>
      </c>
      <c r="B136">
        <v>25.530394000000001</v>
      </c>
      <c r="C136">
        <v>28.027182</v>
      </c>
      <c r="D136">
        <v>25.175118999999999</v>
      </c>
      <c r="E136">
        <v>25.619212999999998</v>
      </c>
      <c r="F136">
        <v>19.503958000000001</v>
      </c>
      <c r="G136">
        <v>80157352</v>
      </c>
    </row>
    <row r="137" spans="1:7" x14ac:dyDescent="0.3">
      <c r="A137" s="1">
        <v>42461</v>
      </c>
      <c r="B137">
        <v>25.411968000000002</v>
      </c>
      <c r="C137">
        <v>28.125869999999999</v>
      </c>
      <c r="D137">
        <v>23.507304999999999</v>
      </c>
      <c r="E137">
        <v>27.967970000000001</v>
      </c>
      <c r="F137">
        <v>21.292076000000002</v>
      </c>
      <c r="G137">
        <v>60912936</v>
      </c>
    </row>
    <row r="138" spans="1:7" x14ac:dyDescent="0.3">
      <c r="A138" s="1">
        <v>42491</v>
      </c>
      <c r="B138">
        <v>27.987707</v>
      </c>
      <c r="C138">
        <v>28.382456000000001</v>
      </c>
      <c r="D138">
        <v>25.885667999999999</v>
      </c>
      <c r="E138">
        <v>27.040310000000002</v>
      </c>
      <c r="F138">
        <v>20.585846</v>
      </c>
      <c r="G138">
        <v>59082115</v>
      </c>
    </row>
    <row r="139" spans="1:7" x14ac:dyDescent="0.3">
      <c r="A139" s="1">
        <v>42522</v>
      </c>
      <c r="B139">
        <v>26.872540999999998</v>
      </c>
      <c r="C139">
        <v>27.612696</v>
      </c>
      <c r="D139">
        <v>24.780370999999999</v>
      </c>
      <c r="E139">
        <v>26.487660999999999</v>
      </c>
      <c r="F139">
        <v>20.165109999999999</v>
      </c>
      <c r="G139">
        <v>57821458</v>
      </c>
    </row>
    <row r="140" spans="1:7" x14ac:dyDescent="0.3">
      <c r="A140" s="1">
        <v>42552</v>
      </c>
      <c r="B140">
        <v>26.438316</v>
      </c>
      <c r="C140">
        <v>27.306764999999999</v>
      </c>
      <c r="D140">
        <v>25.599475999999999</v>
      </c>
      <c r="E140">
        <v>26.181730000000002</v>
      </c>
      <c r="F140">
        <v>19.932203000000001</v>
      </c>
      <c r="G140">
        <v>47280739</v>
      </c>
    </row>
    <row r="141" spans="1:7" x14ac:dyDescent="0.3">
      <c r="A141" s="1">
        <v>42583</v>
      </c>
      <c r="B141">
        <v>26.211335999999999</v>
      </c>
      <c r="C141">
        <v>29.556833000000001</v>
      </c>
      <c r="D141">
        <v>25.757376000000001</v>
      </c>
      <c r="E141">
        <v>28.254163999999999</v>
      </c>
      <c r="F141">
        <v>21.509954</v>
      </c>
      <c r="G141">
        <v>58235452</v>
      </c>
    </row>
    <row r="142" spans="1:7" x14ac:dyDescent="0.3">
      <c r="A142" s="1">
        <v>42614</v>
      </c>
      <c r="B142">
        <v>28.194949999999999</v>
      </c>
      <c r="C142">
        <v>28.520617999999999</v>
      </c>
      <c r="D142">
        <v>26.132384999999999</v>
      </c>
      <c r="E142">
        <v>28.244292999999999</v>
      </c>
      <c r="F142">
        <v>21.833407999999999</v>
      </c>
      <c r="G142">
        <v>60340588</v>
      </c>
    </row>
    <row r="143" spans="1:7" x14ac:dyDescent="0.3">
      <c r="A143" s="1">
        <v>42644</v>
      </c>
      <c r="B143">
        <v>28.481144</v>
      </c>
      <c r="C143">
        <v>29.833158000000001</v>
      </c>
      <c r="D143">
        <v>27.504138999999999</v>
      </c>
      <c r="E143">
        <v>27.997575999999999</v>
      </c>
      <c r="F143">
        <v>21.642689000000001</v>
      </c>
      <c r="G143">
        <v>41957566</v>
      </c>
    </row>
    <row r="144" spans="1:7" x14ac:dyDescent="0.3">
      <c r="A144" s="1">
        <v>42675</v>
      </c>
      <c r="B144">
        <v>27.504138999999999</v>
      </c>
      <c r="C144">
        <v>31.076618</v>
      </c>
      <c r="D144">
        <v>26.655429999999999</v>
      </c>
      <c r="E144">
        <v>29.231166999999999</v>
      </c>
      <c r="F144">
        <v>22.596283</v>
      </c>
      <c r="G144">
        <v>57451528</v>
      </c>
    </row>
    <row r="145" spans="1:7" x14ac:dyDescent="0.3">
      <c r="A145" s="1">
        <v>42705</v>
      </c>
      <c r="B145">
        <v>30.741081000000001</v>
      </c>
      <c r="C145">
        <v>31.579923999999998</v>
      </c>
      <c r="D145">
        <v>29.359461</v>
      </c>
      <c r="E145">
        <v>30.75095</v>
      </c>
      <c r="F145">
        <v>23.771104999999999</v>
      </c>
      <c r="G145">
        <v>57523801</v>
      </c>
    </row>
    <row r="146" spans="1:7" x14ac:dyDescent="0.3">
      <c r="A146" s="1">
        <v>42736</v>
      </c>
      <c r="B146">
        <v>30.75095</v>
      </c>
      <c r="C146">
        <v>32.162177999999997</v>
      </c>
      <c r="D146">
        <v>30.68187</v>
      </c>
      <c r="E146">
        <v>31.145699</v>
      </c>
      <c r="F146">
        <v>24.076252</v>
      </c>
      <c r="G146">
        <v>37248268</v>
      </c>
    </row>
    <row r="147" spans="1:7" x14ac:dyDescent="0.3">
      <c r="A147" s="1">
        <v>42767</v>
      </c>
      <c r="B147">
        <v>31.145699</v>
      </c>
      <c r="C147">
        <v>31.994409999999998</v>
      </c>
      <c r="D147">
        <v>30.346333000000001</v>
      </c>
      <c r="E147">
        <v>30.928587</v>
      </c>
      <c r="F147">
        <v>23.908421000000001</v>
      </c>
      <c r="G147">
        <v>47670687</v>
      </c>
    </row>
    <row r="148" spans="1:7" x14ac:dyDescent="0.3">
      <c r="A148" s="1">
        <v>42795</v>
      </c>
      <c r="B148">
        <v>30.642392999999998</v>
      </c>
      <c r="C148">
        <v>32.162177999999997</v>
      </c>
      <c r="D148">
        <v>30.000927000000001</v>
      </c>
      <c r="E148">
        <v>31.658873</v>
      </c>
      <c r="F148">
        <v>24.472946</v>
      </c>
      <c r="G148">
        <v>56284392</v>
      </c>
    </row>
    <row r="149" spans="1:7" x14ac:dyDescent="0.3">
      <c r="A149" s="1">
        <v>42826</v>
      </c>
      <c r="B149">
        <v>31.431892000000001</v>
      </c>
      <c r="C149">
        <v>33.524062999999998</v>
      </c>
      <c r="D149">
        <v>31.283861000000002</v>
      </c>
      <c r="E149">
        <v>31.757560999999999</v>
      </c>
      <c r="F149">
        <v>25.075695</v>
      </c>
      <c r="G149">
        <v>38116718</v>
      </c>
    </row>
    <row r="150" spans="1:7" x14ac:dyDescent="0.3">
      <c r="A150" s="1">
        <v>42856</v>
      </c>
      <c r="B150">
        <v>31.777297999999998</v>
      </c>
      <c r="C150">
        <v>33.435245999999999</v>
      </c>
      <c r="D150">
        <v>31.047011999999999</v>
      </c>
      <c r="E150">
        <v>31.727955000000001</v>
      </c>
      <c r="F150">
        <v>25.052319000000001</v>
      </c>
      <c r="G150">
        <v>55051541</v>
      </c>
    </row>
    <row r="151" spans="1:7" x14ac:dyDescent="0.3">
      <c r="A151" s="1">
        <v>42887</v>
      </c>
      <c r="B151">
        <v>31.777297999999998</v>
      </c>
      <c r="C151">
        <v>31.777297999999998</v>
      </c>
      <c r="D151">
        <v>28.658778999999999</v>
      </c>
      <c r="E151">
        <v>29.477884</v>
      </c>
      <c r="F151">
        <v>23.275666999999999</v>
      </c>
      <c r="G151">
        <v>58275417</v>
      </c>
    </row>
    <row r="152" spans="1:7" x14ac:dyDescent="0.3">
      <c r="A152" s="1">
        <v>42917</v>
      </c>
      <c r="B152">
        <v>29.487753000000001</v>
      </c>
      <c r="C152">
        <v>30.050270000000001</v>
      </c>
      <c r="D152">
        <v>28.076526999999999</v>
      </c>
      <c r="E152">
        <v>28.787072999999999</v>
      </c>
      <c r="F152">
        <v>22.730201999999998</v>
      </c>
      <c r="G152">
        <v>42200667</v>
      </c>
    </row>
    <row r="153" spans="1:7" x14ac:dyDescent="0.3">
      <c r="A153" s="1">
        <v>42948</v>
      </c>
      <c r="B153">
        <v>29.004187000000002</v>
      </c>
      <c r="C153">
        <v>30.366070000000001</v>
      </c>
      <c r="D153">
        <v>28.273899</v>
      </c>
      <c r="E153">
        <v>28.451536000000001</v>
      </c>
      <c r="F153">
        <v>22.465263</v>
      </c>
      <c r="G153">
        <v>49997007</v>
      </c>
    </row>
    <row r="154" spans="1:7" x14ac:dyDescent="0.3">
      <c r="A154" s="1">
        <v>42979</v>
      </c>
      <c r="B154">
        <v>28.530487000000001</v>
      </c>
      <c r="C154">
        <v>29.670324000000001</v>
      </c>
      <c r="D154">
        <v>27.790333</v>
      </c>
      <c r="E154">
        <v>28.717993</v>
      </c>
      <c r="F154">
        <v>23.158090999999999</v>
      </c>
      <c r="G154">
        <v>47725566</v>
      </c>
    </row>
    <row r="155" spans="1:7" x14ac:dyDescent="0.3">
      <c r="A155" s="1">
        <v>43009</v>
      </c>
      <c r="B155">
        <v>28.688386999999999</v>
      </c>
      <c r="C155">
        <v>30.445021000000001</v>
      </c>
      <c r="D155">
        <v>28.125869999999999</v>
      </c>
      <c r="E155">
        <v>30.326595000000001</v>
      </c>
      <c r="F155">
        <v>24.455262999999999</v>
      </c>
      <c r="G155">
        <v>46726792</v>
      </c>
    </row>
    <row r="156" spans="1:7" x14ac:dyDescent="0.3">
      <c r="A156" s="1">
        <v>43040</v>
      </c>
      <c r="B156">
        <v>30.405543999999999</v>
      </c>
      <c r="C156">
        <v>32.931938000000002</v>
      </c>
      <c r="D156">
        <v>29.941714999999999</v>
      </c>
      <c r="E156">
        <v>30.593052</v>
      </c>
      <c r="F156">
        <v>24.67013</v>
      </c>
      <c r="G156">
        <v>157358385</v>
      </c>
    </row>
    <row r="157" spans="1:7" x14ac:dyDescent="0.3">
      <c r="A157" s="1">
        <v>43070</v>
      </c>
      <c r="B157">
        <v>31.056881000000001</v>
      </c>
      <c r="C157">
        <v>32.793776999999999</v>
      </c>
      <c r="D157">
        <v>30.820029999999999</v>
      </c>
      <c r="E157">
        <v>32.645744000000001</v>
      </c>
      <c r="F157">
        <v>26.325417000000002</v>
      </c>
      <c r="G157">
        <v>47233677</v>
      </c>
    </row>
    <row r="158" spans="1:7" x14ac:dyDescent="0.3">
      <c r="A158" s="1">
        <v>43101</v>
      </c>
      <c r="B158">
        <v>32.645744000000001</v>
      </c>
      <c r="C158">
        <v>34.520805000000003</v>
      </c>
      <c r="D158">
        <v>32.438502999999997</v>
      </c>
      <c r="E158">
        <v>32.685223000000001</v>
      </c>
      <c r="F158">
        <v>26.357247999999998</v>
      </c>
      <c r="G158">
        <v>48546087</v>
      </c>
    </row>
    <row r="159" spans="1:7" x14ac:dyDescent="0.3">
      <c r="A159" s="1">
        <v>43132</v>
      </c>
      <c r="B159">
        <v>33.109577000000002</v>
      </c>
      <c r="C159">
        <v>33.933616999999998</v>
      </c>
      <c r="D159">
        <v>28.379999000000002</v>
      </c>
      <c r="E159">
        <v>29.18</v>
      </c>
      <c r="F159">
        <v>23.530653000000001</v>
      </c>
      <c r="G159">
        <v>88173866</v>
      </c>
    </row>
    <row r="160" spans="1:7" x14ac:dyDescent="0.3">
      <c r="A160" s="1">
        <v>43160</v>
      </c>
      <c r="B160">
        <v>28.84</v>
      </c>
      <c r="C160">
        <v>29.655000999999999</v>
      </c>
      <c r="D160">
        <v>28.41</v>
      </c>
      <c r="E160">
        <v>29.24</v>
      </c>
      <c r="F160">
        <v>24.091759</v>
      </c>
      <c r="G160">
        <v>64675198</v>
      </c>
    </row>
    <row r="161" spans="1:7" x14ac:dyDescent="0.3">
      <c r="A161" s="1">
        <v>43191</v>
      </c>
      <c r="B161">
        <v>29.24</v>
      </c>
      <c r="C161">
        <v>32.5</v>
      </c>
      <c r="D161">
        <v>28.98</v>
      </c>
      <c r="E161">
        <v>32.220001000000003</v>
      </c>
      <c r="F161">
        <v>26.547073000000001</v>
      </c>
      <c r="G161">
        <v>44795588</v>
      </c>
    </row>
    <row r="162" spans="1:7" x14ac:dyDescent="0.3">
      <c r="A162" s="1">
        <v>43221</v>
      </c>
      <c r="B162">
        <v>32.479999999999997</v>
      </c>
      <c r="C162">
        <v>34.724997999999999</v>
      </c>
      <c r="D162">
        <v>31.459999</v>
      </c>
      <c r="E162">
        <v>32.409999999999997</v>
      </c>
      <c r="F162">
        <v>26.703620999999998</v>
      </c>
      <c r="G162">
        <v>66908420</v>
      </c>
    </row>
    <row r="163" spans="1:7" x14ac:dyDescent="0.3">
      <c r="A163" s="1">
        <v>43252</v>
      </c>
      <c r="B163">
        <v>32.110000999999997</v>
      </c>
      <c r="C163">
        <v>35.799999</v>
      </c>
      <c r="D163">
        <v>31.860001</v>
      </c>
      <c r="E163">
        <v>35.459999000000003</v>
      </c>
      <c r="F163">
        <v>29.216609999999999</v>
      </c>
      <c r="G163">
        <v>56849412</v>
      </c>
    </row>
    <row r="164" spans="1:7" x14ac:dyDescent="0.3">
      <c r="A164" s="1">
        <v>43282</v>
      </c>
      <c r="B164">
        <v>35.630001</v>
      </c>
      <c r="C164">
        <v>36.549999</v>
      </c>
      <c r="D164">
        <v>34.150002000000001</v>
      </c>
      <c r="E164">
        <v>36.139999000000003</v>
      </c>
      <c r="F164">
        <v>29.776886000000001</v>
      </c>
      <c r="G164">
        <v>48019360</v>
      </c>
    </row>
    <row r="165" spans="1:7" x14ac:dyDescent="0.3">
      <c r="A165" s="1">
        <v>43313</v>
      </c>
      <c r="B165">
        <v>36</v>
      </c>
      <c r="C165">
        <v>37.82</v>
      </c>
      <c r="D165">
        <v>35.229999999999997</v>
      </c>
      <c r="E165">
        <v>36.869999</v>
      </c>
      <c r="F165">
        <v>30.378354999999999</v>
      </c>
      <c r="G165">
        <v>55262312</v>
      </c>
    </row>
    <row r="166" spans="1:7" x14ac:dyDescent="0.3">
      <c r="A166" s="1">
        <v>43344</v>
      </c>
      <c r="B166">
        <v>37</v>
      </c>
      <c r="C166">
        <v>39.200001</v>
      </c>
      <c r="D166">
        <v>34.840000000000003</v>
      </c>
      <c r="E166">
        <v>38.580002</v>
      </c>
      <c r="F166">
        <v>32.430973000000002</v>
      </c>
      <c r="G166">
        <v>49439431</v>
      </c>
    </row>
    <row r="167" spans="1:7" x14ac:dyDescent="0.3">
      <c r="A167" s="1">
        <v>43374</v>
      </c>
      <c r="B167">
        <v>38.439999</v>
      </c>
      <c r="C167">
        <v>39.380001</v>
      </c>
      <c r="D167">
        <v>32.909999999999997</v>
      </c>
      <c r="E167">
        <v>34.849997999999999</v>
      </c>
      <c r="F167">
        <v>29.295466999999999</v>
      </c>
      <c r="G167">
        <v>61126701</v>
      </c>
    </row>
    <row r="168" spans="1:7" x14ac:dyDescent="0.3">
      <c r="A168" s="1">
        <v>43405</v>
      </c>
      <c r="B168">
        <v>34.790000999999997</v>
      </c>
      <c r="C168">
        <v>34.950001</v>
      </c>
      <c r="D168">
        <v>31.059999000000001</v>
      </c>
      <c r="E168">
        <v>31.059999000000001</v>
      </c>
      <c r="F168">
        <v>26.109531</v>
      </c>
      <c r="G168">
        <v>55781229</v>
      </c>
    </row>
    <row r="169" spans="1:7" x14ac:dyDescent="0.3">
      <c r="A169" s="1">
        <v>43435</v>
      </c>
      <c r="B169">
        <v>31.299999</v>
      </c>
      <c r="C169">
        <v>32.209999000000003</v>
      </c>
      <c r="D169">
        <v>29.33</v>
      </c>
      <c r="E169">
        <v>31.32</v>
      </c>
      <c r="F169">
        <v>26.328092999999999</v>
      </c>
      <c r="G169">
        <v>51869073</v>
      </c>
    </row>
    <row r="170" spans="1:7" x14ac:dyDescent="0.3">
      <c r="A170" s="1">
        <v>43466</v>
      </c>
      <c r="B170">
        <v>31.32</v>
      </c>
      <c r="C170">
        <v>34.840000000000003</v>
      </c>
      <c r="D170">
        <v>30.48</v>
      </c>
      <c r="E170">
        <v>34.32</v>
      </c>
      <c r="F170">
        <v>28.849945000000002</v>
      </c>
      <c r="G170">
        <v>42576648</v>
      </c>
    </row>
    <row r="171" spans="1:7" x14ac:dyDescent="0.3">
      <c r="A171" s="1">
        <v>43497</v>
      </c>
      <c r="B171">
        <v>34.25</v>
      </c>
      <c r="C171">
        <v>37.700001</v>
      </c>
      <c r="D171">
        <v>33.700001</v>
      </c>
      <c r="E171">
        <v>36.25</v>
      </c>
      <c r="F171">
        <v>30.472325999999999</v>
      </c>
      <c r="G171">
        <v>53187770</v>
      </c>
    </row>
    <row r="172" spans="1:7" x14ac:dyDescent="0.3">
      <c r="A172" s="1">
        <v>43525</v>
      </c>
      <c r="B172">
        <v>36.099997999999999</v>
      </c>
      <c r="C172">
        <v>36.240001999999997</v>
      </c>
      <c r="D172">
        <v>34.060001</v>
      </c>
      <c r="E172">
        <v>34.619999</v>
      </c>
      <c r="F172">
        <v>30.135311000000002</v>
      </c>
      <c r="G172">
        <v>61327412</v>
      </c>
    </row>
    <row r="173" spans="1:7" x14ac:dyDescent="0.3">
      <c r="A173" s="1">
        <v>43556</v>
      </c>
      <c r="B173">
        <v>34.650002000000001</v>
      </c>
      <c r="C173">
        <v>37</v>
      </c>
      <c r="D173">
        <v>34.080002</v>
      </c>
      <c r="E173">
        <v>35.389999000000003</v>
      </c>
      <c r="F173">
        <v>30.805568999999998</v>
      </c>
      <c r="G173">
        <v>42508095</v>
      </c>
    </row>
    <row r="174" spans="1:7" x14ac:dyDescent="0.3">
      <c r="A174" s="1">
        <v>43586</v>
      </c>
      <c r="B174">
        <v>35.389999000000003</v>
      </c>
      <c r="C174">
        <v>37.549999</v>
      </c>
      <c r="D174">
        <v>34.310001</v>
      </c>
      <c r="E174">
        <v>35.419998</v>
      </c>
      <c r="F174">
        <v>30.831678</v>
      </c>
      <c r="G174">
        <v>48872840</v>
      </c>
    </row>
    <row r="175" spans="1:7" x14ac:dyDescent="0.3">
      <c r="A175" s="1">
        <v>43617</v>
      </c>
      <c r="B175">
        <v>34.5</v>
      </c>
      <c r="C175">
        <v>37.5</v>
      </c>
      <c r="D175">
        <v>33.82</v>
      </c>
      <c r="E175">
        <v>36.360000999999997</v>
      </c>
      <c r="F175">
        <v>31.649909999999998</v>
      </c>
      <c r="G175">
        <v>51864293</v>
      </c>
    </row>
    <row r="176" spans="1:7" x14ac:dyDescent="0.3">
      <c r="A176" s="1">
        <v>43647</v>
      </c>
      <c r="B176">
        <v>36.729999999999997</v>
      </c>
      <c r="C176">
        <v>37</v>
      </c>
      <c r="D176">
        <v>33.259998000000003</v>
      </c>
      <c r="E176">
        <v>34.700001</v>
      </c>
      <c r="F176">
        <v>30.20495</v>
      </c>
      <c r="G176">
        <v>60449576</v>
      </c>
    </row>
    <row r="177" spans="1:7" x14ac:dyDescent="0.3">
      <c r="A177" s="1">
        <v>43678</v>
      </c>
      <c r="B177">
        <v>34.689999</v>
      </c>
      <c r="C177">
        <v>34.909999999999997</v>
      </c>
      <c r="D177">
        <v>30.809999000000001</v>
      </c>
      <c r="E177">
        <v>32.130001</v>
      </c>
      <c r="F177">
        <v>27.967866999999998</v>
      </c>
      <c r="G177">
        <v>66471775</v>
      </c>
    </row>
    <row r="178" spans="1:7" x14ac:dyDescent="0.3">
      <c r="A178" s="1">
        <v>43709</v>
      </c>
      <c r="B178">
        <v>31.5</v>
      </c>
      <c r="C178">
        <v>33.840000000000003</v>
      </c>
      <c r="D178">
        <v>30.93</v>
      </c>
      <c r="E178">
        <v>32.380001</v>
      </c>
      <c r="F178">
        <v>28.659026999999998</v>
      </c>
      <c r="G178">
        <v>73066444</v>
      </c>
    </row>
    <row r="179" spans="1:7" x14ac:dyDescent="0.3">
      <c r="A179" s="1">
        <v>43739</v>
      </c>
      <c r="B179">
        <v>32.150002000000001</v>
      </c>
      <c r="C179">
        <v>32.729999999999997</v>
      </c>
      <c r="D179">
        <v>30.58</v>
      </c>
      <c r="E179">
        <v>32.200001</v>
      </c>
      <c r="F179">
        <v>28.499714000000001</v>
      </c>
      <c r="G179">
        <v>60866820</v>
      </c>
    </row>
    <row r="180" spans="1:7" x14ac:dyDescent="0.3">
      <c r="A180" s="1">
        <v>43770</v>
      </c>
      <c r="B180">
        <v>32.220001000000003</v>
      </c>
      <c r="C180">
        <v>34.770000000000003</v>
      </c>
      <c r="D180">
        <v>32.099997999999999</v>
      </c>
      <c r="E180">
        <v>34.509998000000003</v>
      </c>
      <c r="F180">
        <v>30.544253999999999</v>
      </c>
      <c r="G180">
        <v>51196052</v>
      </c>
    </row>
    <row r="181" spans="1:7" x14ac:dyDescent="0.3">
      <c r="A181" s="1">
        <v>43800</v>
      </c>
      <c r="B181">
        <v>34.349997999999999</v>
      </c>
      <c r="C181">
        <v>35.57</v>
      </c>
      <c r="D181">
        <v>32.880001</v>
      </c>
      <c r="E181">
        <v>34.380001</v>
      </c>
      <c r="F181">
        <v>30.429196999999998</v>
      </c>
      <c r="G181">
        <v>45550955</v>
      </c>
    </row>
    <row r="182" spans="1:7" x14ac:dyDescent="0.3">
      <c r="A182" s="1">
        <v>43831</v>
      </c>
      <c r="B182">
        <v>34.380001</v>
      </c>
      <c r="C182">
        <v>36.279998999999997</v>
      </c>
      <c r="D182">
        <v>34.099997999999999</v>
      </c>
      <c r="E182">
        <v>34.729999999999997</v>
      </c>
      <c r="F182">
        <v>30.738976000000001</v>
      </c>
      <c r="G182">
        <v>47753084</v>
      </c>
    </row>
    <row r="183" spans="1:7" x14ac:dyDescent="0.3">
      <c r="A183" s="1">
        <v>43862</v>
      </c>
      <c r="B183">
        <v>34</v>
      </c>
      <c r="C183">
        <v>34.439999</v>
      </c>
      <c r="D183">
        <v>27.5</v>
      </c>
      <c r="E183">
        <v>27.92</v>
      </c>
      <c r="F183">
        <v>24.711554</v>
      </c>
      <c r="G183">
        <v>67589771</v>
      </c>
    </row>
    <row r="184" spans="1:7" x14ac:dyDescent="0.3">
      <c r="A184" s="1">
        <v>43891</v>
      </c>
      <c r="B184">
        <v>27.5</v>
      </c>
      <c r="C184">
        <v>29.030000999999999</v>
      </c>
      <c r="D184">
        <v>14.93</v>
      </c>
      <c r="E184">
        <v>18.209999</v>
      </c>
      <c r="F184">
        <v>16.531321999999999</v>
      </c>
      <c r="G184">
        <v>178904883</v>
      </c>
    </row>
    <row r="185" spans="1:7" x14ac:dyDescent="0.3">
      <c r="A185" s="1">
        <v>43922</v>
      </c>
      <c r="B185">
        <v>18.889999</v>
      </c>
      <c r="C185">
        <v>22.530000999999999</v>
      </c>
      <c r="D185">
        <v>18.77</v>
      </c>
      <c r="E185">
        <v>22.450001</v>
      </c>
      <c r="F185">
        <v>20.380462999999999</v>
      </c>
      <c r="G185">
        <v>96005132</v>
      </c>
    </row>
    <row r="186" spans="1:7" x14ac:dyDescent="0.3">
      <c r="A186" s="1">
        <v>43952</v>
      </c>
      <c r="B186">
        <v>22.200001</v>
      </c>
      <c r="C186">
        <v>23.66</v>
      </c>
      <c r="D186">
        <v>20.110001</v>
      </c>
      <c r="E186">
        <v>22.67</v>
      </c>
      <c r="F186">
        <v>20.580181</v>
      </c>
      <c r="G186">
        <v>68179867</v>
      </c>
    </row>
    <row r="187" spans="1:7" x14ac:dyDescent="0.3">
      <c r="A187" s="1">
        <v>43983</v>
      </c>
      <c r="B187">
        <v>22.5</v>
      </c>
      <c r="C187">
        <v>24.75</v>
      </c>
      <c r="D187">
        <v>20.360001</v>
      </c>
      <c r="E187">
        <v>21.65</v>
      </c>
      <c r="F187">
        <v>19.654207</v>
      </c>
      <c r="G187">
        <v>109057695</v>
      </c>
    </row>
    <row r="188" spans="1:7" x14ac:dyDescent="0.3">
      <c r="A188" s="1">
        <v>44013</v>
      </c>
      <c r="B188">
        <v>21.66</v>
      </c>
      <c r="C188">
        <v>22.15</v>
      </c>
      <c r="D188">
        <v>19.82</v>
      </c>
      <c r="E188">
        <v>20.010000000000002</v>
      </c>
      <c r="F188">
        <v>18.165389999999999</v>
      </c>
      <c r="G188">
        <v>71669998</v>
      </c>
    </row>
    <row r="189" spans="1:7" x14ac:dyDescent="0.3">
      <c r="A189" s="1">
        <v>44044</v>
      </c>
      <c r="B189">
        <v>19.889999</v>
      </c>
      <c r="C189">
        <v>20.85</v>
      </c>
      <c r="D189">
        <v>19.040001</v>
      </c>
      <c r="E189">
        <v>19.579999999999998</v>
      </c>
      <c r="F189">
        <v>17.775031999999999</v>
      </c>
      <c r="G189">
        <v>82909337</v>
      </c>
    </row>
    <row r="190" spans="1:7" x14ac:dyDescent="0.3">
      <c r="A190" s="1">
        <v>44075</v>
      </c>
      <c r="B190">
        <v>19.299999</v>
      </c>
      <c r="C190">
        <v>19.41</v>
      </c>
      <c r="D190">
        <v>17.579999999999998</v>
      </c>
      <c r="E190">
        <v>17.579999999999998</v>
      </c>
      <c r="F190">
        <v>16.251007000000001</v>
      </c>
      <c r="G190">
        <v>79049791</v>
      </c>
    </row>
    <row r="191" spans="1:7" x14ac:dyDescent="0.3">
      <c r="A191" s="1">
        <v>44105</v>
      </c>
      <c r="B191">
        <v>17.600000000000001</v>
      </c>
      <c r="C191">
        <v>18.760000000000002</v>
      </c>
      <c r="D191">
        <v>16.799999</v>
      </c>
      <c r="E191">
        <v>17.52</v>
      </c>
      <c r="F191">
        <v>16.195544999999999</v>
      </c>
      <c r="G191">
        <v>71240342</v>
      </c>
    </row>
    <row r="192" spans="1:7" x14ac:dyDescent="0.3">
      <c r="A192" s="1">
        <v>44136</v>
      </c>
      <c r="B192">
        <v>17.559999000000001</v>
      </c>
      <c r="C192">
        <v>23.719999000000001</v>
      </c>
      <c r="D192">
        <v>17.370000999999998</v>
      </c>
      <c r="E192">
        <v>22.370000999999998</v>
      </c>
      <c r="F192">
        <v>20.678899999999999</v>
      </c>
      <c r="G192">
        <v>94566480</v>
      </c>
    </row>
    <row r="193" spans="1:7" x14ac:dyDescent="0.3">
      <c r="A193" s="1">
        <v>44166</v>
      </c>
      <c r="B193">
        <v>22</v>
      </c>
      <c r="C193">
        <v>23.67</v>
      </c>
      <c r="D193">
        <v>21.709999</v>
      </c>
      <c r="E193">
        <v>22.74</v>
      </c>
      <c r="F193">
        <v>21.020928999999999</v>
      </c>
      <c r="G193">
        <v>64243504</v>
      </c>
    </row>
    <row r="194" spans="1:7" x14ac:dyDescent="0.3">
      <c r="A194" s="1">
        <v>44197</v>
      </c>
      <c r="B194">
        <v>22.74</v>
      </c>
      <c r="C194">
        <v>27.6</v>
      </c>
      <c r="D194">
        <v>22.6</v>
      </c>
      <c r="E194">
        <v>24.469999000000001</v>
      </c>
      <c r="F194">
        <v>22.620145999999998</v>
      </c>
      <c r="G194">
        <v>58906529</v>
      </c>
    </row>
    <row r="195" spans="1:7" x14ac:dyDescent="0.3">
      <c r="A195" s="1">
        <v>44228</v>
      </c>
      <c r="B195">
        <v>24.1</v>
      </c>
      <c r="C195">
        <v>26.065000999999999</v>
      </c>
      <c r="D195">
        <v>23.530000999999999</v>
      </c>
      <c r="E195">
        <v>24.57</v>
      </c>
      <c r="F195">
        <v>22.712586999999999</v>
      </c>
      <c r="G195">
        <v>55829181</v>
      </c>
    </row>
    <row r="196" spans="1:7" x14ac:dyDescent="0.3">
      <c r="A196" s="1">
        <v>44256</v>
      </c>
      <c r="B196">
        <v>24.67</v>
      </c>
      <c r="C196">
        <v>26.27</v>
      </c>
      <c r="D196">
        <v>23.9</v>
      </c>
      <c r="E196">
        <v>24</v>
      </c>
      <c r="F196">
        <v>22.323532</v>
      </c>
      <c r="G196">
        <v>58209269</v>
      </c>
    </row>
    <row r="197" spans="1:7" x14ac:dyDescent="0.3">
      <c r="A197" s="1">
        <v>44287</v>
      </c>
      <c r="B197">
        <v>24</v>
      </c>
      <c r="C197">
        <v>24.75</v>
      </c>
      <c r="D197">
        <v>22.379999000000002</v>
      </c>
      <c r="E197">
        <v>22.860001</v>
      </c>
      <c r="F197">
        <v>21.263165000000001</v>
      </c>
      <c r="G197">
        <v>43848185</v>
      </c>
    </row>
    <row r="198" spans="1:7" x14ac:dyDescent="0.3">
      <c r="A198" s="1">
        <v>44317</v>
      </c>
      <c r="B198">
        <v>22.84</v>
      </c>
      <c r="C198">
        <v>23.48</v>
      </c>
      <c r="D198">
        <v>21.540001</v>
      </c>
      <c r="E198">
        <v>21.809999000000001</v>
      </c>
      <c r="F198">
        <v>20.286508999999999</v>
      </c>
      <c r="G198">
        <v>47085810</v>
      </c>
    </row>
    <row r="199" spans="1:7" x14ac:dyDescent="0.3">
      <c r="A199" s="1">
        <v>44348</v>
      </c>
      <c r="B199">
        <v>22</v>
      </c>
      <c r="C199">
        <v>24.530000999999999</v>
      </c>
      <c r="D199">
        <v>21.959999</v>
      </c>
      <c r="E199">
        <v>22.209999</v>
      </c>
      <c r="F199">
        <v>20.658567000000001</v>
      </c>
      <c r="G199">
        <v>59583205</v>
      </c>
    </row>
    <row r="200" spans="1:7" x14ac:dyDescent="0.3">
      <c r="A200" s="1">
        <v>44378</v>
      </c>
      <c r="B200">
        <v>22.299999</v>
      </c>
      <c r="C200">
        <v>24.190000999999999</v>
      </c>
      <c r="D200">
        <v>21.559999000000001</v>
      </c>
      <c r="E200">
        <v>21.91</v>
      </c>
      <c r="F200">
        <v>20.379524</v>
      </c>
      <c r="G200">
        <v>62579290</v>
      </c>
    </row>
    <row r="201" spans="1:7" x14ac:dyDescent="0.3">
      <c r="A201" s="1">
        <v>44409</v>
      </c>
      <c r="B201">
        <v>21.9</v>
      </c>
      <c r="C201">
        <v>22.209999</v>
      </c>
      <c r="D201">
        <v>19.350000000000001</v>
      </c>
      <c r="E201">
        <v>19.489999999999998</v>
      </c>
      <c r="F201">
        <v>18.128568999999999</v>
      </c>
      <c r="G201">
        <v>78978408</v>
      </c>
    </row>
    <row r="202" spans="1:7" x14ac:dyDescent="0.3">
      <c r="A202" s="1">
        <v>44440</v>
      </c>
      <c r="B202">
        <v>19.399999999999999</v>
      </c>
      <c r="C202">
        <v>24.040001</v>
      </c>
      <c r="D202">
        <v>19.149999999999999</v>
      </c>
      <c r="E202">
        <v>23.879999000000002</v>
      </c>
      <c r="F202">
        <v>22.670625999999999</v>
      </c>
      <c r="G202">
        <v>96866421</v>
      </c>
    </row>
    <row r="203" spans="1:7" x14ac:dyDescent="0.3">
      <c r="A203" s="1">
        <v>44470</v>
      </c>
      <c r="B203">
        <v>23.49</v>
      </c>
      <c r="C203">
        <v>25.639999</v>
      </c>
      <c r="D203">
        <v>23.15</v>
      </c>
      <c r="E203">
        <v>23.26</v>
      </c>
      <c r="F203">
        <v>22.082025999999999</v>
      </c>
      <c r="G203">
        <v>79966063</v>
      </c>
    </row>
    <row r="204" spans="1:7" x14ac:dyDescent="0.3">
      <c r="A204" s="1">
        <v>44501</v>
      </c>
      <c r="B204">
        <v>23.280000999999999</v>
      </c>
      <c r="C204">
        <v>23.76</v>
      </c>
      <c r="D204">
        <v>21.040001</v>
      </c>
      <c r="E204">
        <v>21.43</v>
      </c>
      <c r="F204">
        <v>20.344704</v>
      </c>
      <c r="G204">
        <v>73283515</v>
      </c>
    </row>
    <row r="205" spans="1:7" x14ac:dyDescent="0.3">
      <c r="A205" s="1">
        <v>44531</v>
      </c>
      <c r="B205">
        <v>21.15</v>
      </c>
      <c r="C205">
        <v>22.559999000000001</v>
      </c>
      <c r="D205">
        <v>20.959999</v>
      </c>
      <c r="E205">
        <v>21.93</v>
      </c>
      <c r="F205">
        <v>20.819382000000001</v>
      </c>
      <c r="G205">
        <v>51136128</v>
      </c>
    </row>
    <row r="206" spans="1:7" x14ac:dyDescent="0.3">
      <c r="A206" s="1"/>
    </row>
    <row r="207" spans="1:7" x14ac:dyDescent="0.3">
      <c r="A207" s="1"/>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G206"/>
  <sheetViews>
    <sheetView topLeftCell="A185" zoomScale="115" zoomScaleNormal="115" workbookViewId="0">
      <selection activeCell="I204" sqref="I204"/>
    </sheetView>
  </sheetViews>
  <sheetFormatPr defaultRowHeight="14.4" x14ac:dyDescent="0.3"/>
  <cols>
    <col min="1" max="1" width="12.5546875" customWidth="1"/>
  </cols>
  <sheetData>
    <row r="1" spans="1:7" x14ac:dyDescent="0.3">
      <c r="A1" t="s">
        <v>0</v>
      </c>
      <c r="B1" t="s">
        <v>1</v>
      </c>
      <c r="C1" t="s">
        <v>2</v>
      </c>
      <c r="D1" t="s">
        <v>3</v>
      </c>
      <c r="E1" t="s">
        <v>4</v>
      </c>
      <c r="F1" t="s">
        <v>5</v>
      </c>
      <c r="G1" t="s">
        <v>6</v>
      </c>
    </row>
    <row r="2" spans="1:7" x14ac:dyDescent="0.3">
      <c r="A2" s="1">
        <v>38353</v>
      </c>
      <c r="B2">
        <v>9.7833330000000007</v>
      </c>
      <c r="C2">
        <v>10.88</v>
      </c>
      <c r="D2">
        <v>9.7133330000000004</v>
      </c>
      <c r="E2">
        <v>10.316666</v>
      </c>
      <c r="F2">
        <v>7.8729310000000003</v>
      </c>
      <c r="G2">
        <v>34255323</v>
      </c>
    </row>
    <row r="3" spans="1:7" x14ac:dyDescent="0.3">
      <c r="A3" s="1">
        <v>38384</v>
      </c>
      <c r="B3">
        <v>10.333333</v>
      </c>
      <c r="C3">
        <v>11.003333</v>
      </c>
      <c r="D3">
        <v>10</v>
      </c>
      <c r="E3">
        <v>10.683332999999999</v>
      </c>
      <c r="F3">
        <v>8.1527480000000008</v>
      </c>
      <c r="G3">
        <v>47239089</v>
      </c>
    </row>
    <row r="4" spans="1:7" x14ac:dyDescent="0.3">
      <c r="A4" s="1">
        <v>38412</v>
      </c>
      <c r="B4">
        <v>10.666665999999999</v>
      </c>
      <c r="C4">
        <v>11.95</v>
      </c>
      <c r="D4">
        <v>10.666665999999999</v>
      </c>
      <c r="E4">
        <v>11.393333</v>
      </c>
      <c r="F4">
        <v>8.694566</v>
      </c>
      <c r="G4">
        <v>65036592</v>
      </c>
    </row>
    <row r="5" spans="1:7" x14ac:dyDescent="0.3">
      <c r="A5" s="1">
        <v>38443</v>
      </c>
      <c r="B5">
        <v>11.416665999999999</v>
      </c>
      <c r="C5">
        <v>11.9</v>
      </c>
      <c r="D5">
        <v>10.1</v>
      </c>
      <c r="E5">
        <v>10.533333000000001</v>
      </c>
      <c r="F5">
        <v>8.0788620000000009</v>
      </c>
      <c r="G5">
        <v>51152103</v>
      </c>
    </row>
    <row r="6" spans="1:7" x14ac:dyDescent="0.3">
      <c r="A6" s="1">
        <v>38473</v>
      </c>
      <c r="B6">
        <v>10.526666000000001</v>
      </c>
      <c r="C6">
        <v>10.693333000000001</v>
      </c>
      <c r="D6">
        <v>9.0833329999999997</v>
      </c>
      <c r="E6">
        <v>9.6333330000000004</v>
      </c>
      <c r="F6">
        <v>7.388579</v>
      </c>
      <c r="G6">
        <v>66083562</v>
      </c>
    </row>
    <row r="7" spans="1:7" x14ac:dyDescent="0.3">
      <c r="A7" s="1">
        <v>38504</v>
      </c>
      <c r="B7">
        <v>9.6333330000000004</v>
      </c>
      <c r="C7">
        <v>11.75</v>
      </c>
      <c r="D7">
        <v>9.5166660000000007</v>
      </c>
      <c r="E7">
        <v>11.24</v>
      </c>
      <c r="F7">
        <v>8.6208589999999994</v>
      </c>
      <c r="G7">
        <v>55611390</v>
      </c>
    </row>
    <row r="8" spans="1:7" x14ac:dyDescent="0.3">
      <c r="A8" s="1">
        <v>38534</v>
      </c>
      <c r="B8">
        <v>11.2</v>
      </c>
      <c r="C8">
        <v>11.926666000000001</v>
      </c>
      <c r="D8">
        <v>11.17</v>
      </c>
      <c r="E8">
        <v>11.626666</v>
      </c>
      <c r="F8">
        <v>8.9174290000000003</v>
      </c>
      <c r="G8">
        <v>45960477</v>
      </c>
    </row>
    <row r="9" spans="1:7" x14ac:dyDescent="0.3">
      <c r="A9" s="1">
        <v>38565</v>
      </c>
      <c r="B9">
        <v>11.506665999999999</v>
      </c>
      <c r="C9">
        <v>12.44</v>
      </c>
      <c r="D9">
        <v>11.343332999999999</v>
      </c>
      <c r="E9">
        <v>11.423333</v>
      </c>
      <c r="F9">
        <v>8.7614750000000008</v>
      </c>
      <c r="G9">
        <v>43264281</v>
      </c>
    </row>
    <row r="10" spans="1:7" x14ac:dyDescent="0.3">
      <c r="A10" s="1">
        <v>38596</v>
      </c>
      <c r="B10">
        <v>11.5</v>
      </c>
      <c r="C10">
        <v>13.323333</v>
      </c>
      <c r="D10">
        <v>11.416665999999999</v>
      </c>
      <c r="E10">
        <v>12.8</v>
      </c>
      <c r="F10">
        <v>9.8456510000000002</v>
      </c>
      <c r="G10">
        <v>49230540</v>
      </c>
    </row>
    <row r="11" spans="1:7" x14ac:dyDescent="0.3">
      <c r="A11" s="1">
        <v>38626</v>
      </c>
      <c r="B11">
        <v>12.9</v>
      </c>
      <c r="C11">
        <v>13.466666</v>
      </c>
      <c r="D11">
        <v>12.166665999999999</v>
      </c>
      <c r="E11">
        <v>12.5</v>
      </c>
      <c r="F11">
        <v>9.6148930000000004</v>
      </c>
      <c r="G11">
        <v>53085978</v>
      </c>
    </row>
    <row r="12" spans="1:7" x14ac:dyDescent="0.3">
      <c r="A12" s="1">
        <v>38657</v>
      </c>
      <c r="B12">
        <v>12.616666</v>
      </c>
      <c r="C12">
        <v>13.96</v>
      </c>
      <c r="D12">
        <v>12.516666000000001</v>
      </c>
      <c r="E12">
        <v>13.2</v>
      </c>
      <c r="F12">
        <v>10.153328999999999</v>
      </c>
      <c r="G12">
        <v>33959484</v>
      </c>
    </row>
    <row r="13" spans="1:7" x14ac:dyDescent="0.3">
      <c r="A13" s="1">
        <v>38687</v>
      </c>
      <c r="B13">
        <v>13.116666</v>
      </c>
      <c r="C13">
        <v>14.2</v>
      </c>
      <c r="D13">
        <v>13.116666</v>
      </c>
      <c r="E13">
        <v>14.166665999999999</v>
      </c>
      <c r="F13">
        <v>10.896879</v>
      </c>
      <c r="G13">
        <v>29656158</v>
      </c>
    </row>
    <row r="14" spans="1:7" x14ac:dyDescent="0.3">
      <c r="A14" s="1">
        <v>38718</v>
      </c>
      <c r="B14">
        <v>14.126666</v>
      </c>
      <c r="C14">
        <v>15.04</v>
      </c>
      <c r="D14">
        <v>13.926666000000001</v>
      </c>
      <c r="E14">
        <v>14.5</v>
      </c>
      <c r="F14">
        <v>11.153275000000001</v>
      </c>
      <c r="G14">
        <v>33854151</v>
      </c>
    </row>
    <row r="15" spans="1:7" x14ac:dyDescent="0.3">
      <c r="A15" s="1">
        <v>38749</v>
      </c>
      <c r="B15">
        <v>14.5</v>
      </c>
      <c r="C15">
        <v>17.813334000000001</v>
      </c>
      <c r="D15">
        <v>14.443333000000001</v>
      </c>
      <c r="E15">
        <v>17.566666000000001</v>
      </c>
      <c r="F15">
        <v>13.512129</v>
      </c>
      <c r="G15">
        <v>64923870</v>
      </c>
    </row>
    <row r="16" spans="1:7" x14ac:dyDescent="0.3">
      <c r="A16" s="1">
        <v>38777</v>
      </c>
      <c r="B16">
        <v>17.5</v>
      </c>
      <c r="C16">
        <v>18.98</v>
      </c>
      <c r="D16">
        <v>17.02</v>
      </c>
      <c r="E16">
        <v>18.233333999999999</v>
      </c>
      <c r="F16">
        <v>14.024925</v>
      </c>
      <c r="G16">
        <v>38335251</v>
      </c>
    </row>
    <row r="17" spans="1:7" x14ac:dyDescent="0.3">
      <c r="A17" s="1">
        <v>38808</v>
      </c>
      <c r="B17">
        <v>18.236666</v>
      </c>
      <c r="C17">
        <v>19.280000999999999</v>
      </c>
      <c r="D17">
        <v>16.933332</v>
      </c>
      <c r="E17">
        <v>19.233333999999999</v>
      </c>
      <c r="F17">
        <v>14.870238000000001</v>
      </c>
      <c r="G17">
        <v>34146321</v>
      </c>
    </row>
    <row r="18" spans="1:7" x14ac:dyDescent="0.3">
      <c r="A18" s="1">
        <v>38838</v>
      </c>
      <c r="B18">
        <v>19.416665999999999</v>
      </c>
      <c r="C18">
        <v>19.796665000000001</v>
      </c>
      <c r="D18">
        <v>16.82</v>
      </c>
      <c r="E18">
        <v>17.166665999999999</v>
      </c>
      <c r="F18">
        <v>13.272391000000001</v>
      </c>
      <c r="G18">
        <v>45414387</v>
      </c>
    </row>
    <row r="19" spans="1:7" x14ac:dyDescent="0.3">
      <c r="A19" s="1">
        <v>38869</v>
      </c>
      <c r="B19">
        <v>17.326665999999999</v>
      </c>
      <c r="C19">
        <v>18.376664999999999</v>
      </c>
      <c r="D19">
        <v>16.100000000000001</v>
      </c>
      <c r="E19">
        <v>17.916665999999999</v>
      </c>
      <c r="F19">
        <v>13.852255</v>
      </c>
      <c r="G19">
        <v>37596717</v>
      </c>
    </row>
    <row r="20" spans="1:7" x14ac:dyDescent="0.3">
      <c r="A20" s="1">
        <v>38899</v>
      </c>
      <c r="B20">
        <v>17.666665999999999</v>
      </c>
      <c r="C20">
        <v>18.100000000000001</v>
      </c>
      <c r="D20">
        <v>16.426666000000001</v>
      </c>
      <c r="E20">
        <v>17.583331999999999</v>
      </c>
      <c r="F20">
        <v>13.594538999999999</v>
      </c>
      <c r="G20">
        <v>28037832</v>
      </c>
    </row>
    <row r="21" spans="1:7" x14ac:dyDescent="0.3">
      <c r="A21" s="1">
        <v>38930</v>
      </c>
      <c r="B21">
        <v>17.600000000000001</v>
      </c>
      <c r="C21">
        <v>17.656666000000001</v>
      </c>
      <c r="D21">
        <v>15.266666000000001</v>
      </c>
      <c r="E21">
        <v>16.950001</v>
      </c>
      <c r="F21">
        <v>13.104881000000001</v>
      </c>
      <c r="G21">
        <v>54424914</v>
      </c>
    </row>
    <row r="22" spans="1:7" x14ac:dyDescent="0.3">
      <c r="A22" s="1">
        <v>38961</v>
      </c>
      <c r="B22">
        <v>16.916665999999999</v>
      </c>
      <c r="C22">
        <v>18.316666000000001</v>
      </c>
      <c r="D22">
        <v>15.566666</v>
      </c>
      <c r="E22">
        <v>18.010000000000002</v>
      </c>
      <c r="F22">
        <v>13.924416000000001</v>
      </c>
      <c r="G22">
        <v>46885884</v>
      </c>
    </row>
    <row r="23" spans="1:7" x14ac:dyDescent="0.3">
      <c r="A23" s="1">
        <v>38991</v>
      </c>
      <c r="B23">
        <v>17.950001</v>
      </c>
      <c r="C23">
        <v>19.933332</v>
      </c>
      <c r="D23">
        <v>17.73</v>
      </c>
      <c r="E23">
        <v>18.696667000000001</v>
      </c>
      <c r="F23">
        <v>14.574308</v>
      </c>
      <c r="G23">
        <v>40340754</v>
      </c>
    </row>
    <row r="24" spans="1:7" x14ac:dyDescent="0.3">
      <c r="A24" s="1">
        <v>39022</v>
      </c>
      <c r="B24">
        <v>18.733333999999999</v>
      </c>
      <c r="C24">
        <v>20.333331999999999</v>
      </c>
      <c r="D24">
        <v>18.483333999999999</v>
      </c>
      <c r="E24">
        <v>19.766666000000001</v>
      </c>
      <c r="F24">
        <v>15.408391999999999</v>
      </c>
      <c r="G24">
        <v>34580481</v>
      </c>
    </row>
    <row r="25" spans="1:7" x14ac:dyDescent="0.3">
      <c r="A25" s="1">
        <v>39052</v>
      </c>
      <c r="B25">
        <v>19.883333</v>
      </c>
      <c r="C25">
        <v>22.033332999999999</v>
      </c>
      <c r="D25">
        <v>18.969999000000001</v>
      </c>
      <c r="E25">
        <v>21.790001</v>
      </c>
      <c r="F25">
        <v>16.985603000000001</v>
      </c>
      <c r="G25">
        <v>36430821</v>
      </c>
    </row>
    <row r="26" spans="1:7" x14ac:dyDescent="0.3">
      <c r="A26" s="1">
        <v>39083</v>
      </c>
      <c r="B26">
        <v>21.673331999999998</v>
      </c>
      <c r="C26">
        <v>23.666665999999999</v>
      </c>
      <c r="D26">
        <v>20.766666000000001</v>
      </c>
      <c r="E26">
        <v>23.143332999999998</v>
      </c>
      <c r="F26">
        <v>18.040548000000001</v>
      </c>
      <c r="G26">
        <v>34758084</v>
      </c>
    </row>
    <row r="27" spans="1:7" x14ac:dyDescent="0.3">
      <c r="A27" s="1">
        <v>39114</v>
      </c>
      <c r="B27">
        <v>23</v>
      </c>
      <c r="C27">
        <v>26.863333000000001</v>
      </c>
      <c r="D27">
        <v>22.783332999999999</v>
      </c>
      <c r="E27">
        <v>25.883333</v>
      </c>
      <c r="F27">
        <v>20.176413</v>
      </c>
      <c r="G27">
        <v>47575503</v>
      </c>
    </row>
    <row r="28" spans="1:7" x14ac:dyDescent="0.3">
      <c r="A28" s="1">
        <v>39142</v>
      </c>
      <c r="B28">
        <v>26.003332</v>
      </c>
      <c r="C28">
        <v>28.416665999999999</v>
      </c>
      <c r="D28">
        <v>24.733333999999999</v>
      </c>
      <c r="E28">
        <v>27.456666999999999</v>
      </c>
      <c r="F28">
        <v>21.402844999999999</v>
      </c>
      <c r="G28">
        <v>47881464</v>
      </c>
    </row>
    <row r="29" spans="1:7" x14ac:dyDescent="0.3">
      <c r="A29" s="1">
        <v>39173</v>
      </c>
      <c r="B29">
        <v>27.5</v>
      </c>
      <c r="C29">
        <v>30.066666000000001</v>
      </c>
      <c r="D29">
        <v>27.110001</v>
      </c>
      <c r="E29">
        <v>29.093332</v>
      </c>
      <c r="F29">
        <v>22.818892999999999</v>
      </c>
      <c r="G29">
        <v>31997007</v>
      </c>
    </row>
    <row r="30" spans="1:7" x14ac:dyDescent="0.3">
      <c r="A30" s="1">
        <v>39203</v>
      </c>
      <c r="B30">
        <v>28.973333</v>
      </c>
      <c r="C30">
        <v>32.556666999999997</v>
      </c>
      <c r="D30">
        <v>28.606667000000002</v>
      </c>
      <c r="E30">
        <v>29.726665000000001</v>
      </c>
      <c r="F30">
        <v>23.315633999999999</v>
      </c>
      <c r="G30">
        <v>42009111</v>
      </c>
    </row>
    <row r="31" spans="1:7" x14ac:dyDescent="0.3">
      <c r="A31" s="1">
        <v>39234</v>
      </c>
      <c r="B31">
        <v>29.103332999999999</v>
      </c>
      <c r="C31">
        <v>30.496666000000001</v>
      </c>
      <c r="D31">
        <v>27.816666000000001</v>
      </c>
      <c r="E31">
        <v>29.333331999999999</v>
      </c>
      <c r="F31">
        <v>23.007131999999999</v>
      </c>
      <c r="G31">
        <v>42261726</v>
      </c>
    </row>
    <row r="32" spans="1:7" x14ac:dyDescent="0.3">
      <c r="A32" s="1">
        <v>39264</v>
      </c>
      <c r="B32">
        <v>29.626664999999999</v>
      </c>
      <c r="C32">
        <v>30.383333</v>
      </c>
      <c r="D32">
        <v>28.370000999999998</v>
      </c>
      <c r="E32">
        <v>29.65</v>
      </c>
      <c r="F32">
        <v>23.255510000000001</v>
      </c>
      <c r="G32">
        <v>41041659</v>
      </c>
    </row>
    <row r="33" spans="1:7" x14ac:dyDescent="0.3">
      <c r="A33" s="1">
        <v>39295</v>
      </c>
      <c r="B33">
        <v>29.353332999999999</v>
      </c>
      <c r="C33">
        <v>33.090000000000003</v>
      </c>
      <c r="D33">
        <v>26.666665999999999</v>
      </c>
      <c r="E33">
        <v>32.733333999999999</v>
      </c>
      <c r="F33">
        <v>25.673871999999999</v>
      </c>
      <c r="G33">
        <v>54122055</v>
      </c>
    </row>
    <row r="34" spans="1:7" x14ac:dyDescent="0.3">
      <c r="A34" s="1">
        <v>39326</v>
      </c>
      <c r="B34">
        <v>32.733333999999999</v>
      </c>
      <c r="C34">
        <v>36.479999999999997</v>
      </c>
      <c r="D34">
        <v>32.659999999999997</v>
      </c>
      <c r="E34">
        <v>35.766666000000001</v>
      </c>
      <c r="F34">
        <v>28.053017000000001</v>
      </c>
      <c r="G34">
        <v>33511461</v>
      </c>
    </row>
    <row r="35" spans="1:7" x14ac:dyDescent="0.3">
      <c r="A35" s="1">
        <v>39356</v>
      </c>
      <c r="B35">
        <v>36</v>
      </c>
      <c r="C35">
        <v>38.049999</v>
      </c>
      <c r="D35">
        <v>32.003334000000002</v>
      </c>
      <c r="E35">
        <v>36.5</v>
      </c>
      <c r="F35">
        <v>28.784451000000001</v>
      </c>
      <c r="G35">
        <v>42687712</v>
      </c>
    </row>
    <row r="36" spans="1:7" x14ac:dyDescent="0.3">
      <c r="A36" s="1">
        <v>39387</v>
      </c>
      <c r="B36">
        <v>37.220001000000003</v>
      </c>
      <c r="C36">
        <v>37.240001999999997</v>
      </c>
      <c r="D36">
        <v>30.9</v>
      </c>
      <c r="E36">
        <v>34.869999</v>
      </c>
      <c r="F36">
        <v>27.499002000000001</v>
      </c>
      <c r="G36">
        <v>39696109</v>
      </c>
    </row>
    <row r="37" spans="1:7" x14ac:dyDescent="0.3">
      <c r="A37" s="1">
        <v>39417</v>
      </c>
      <c r="B37">
        <v>34.599997999999999</v>
      </c>
      <c r="C37">
        <v>36.799999</v>
      </c>
      <c r="D37">
        <v>33.5</v>
      </c>
      <c r="E37">
        <v>36.360000999999997</v>
      </c>
      <c r="F37">
        <v>28.674043999999999</v>
      </c>
      <c r="G37">
        <v>25774994</v>
      </c>
    </row>
    <row r="38" spans="1:7" x14ac:dyDescent="0.3">
      <c r="A38" s="1">
        <v>39448</v>
      </c>
      <c r="B38">
        <v>36.240001999999997</v>
      </c>
      <c r="C38">
        <v>36.75</v>
      </c>
      <c r="D38">
        <v>31.620000999999998</v>
      </c>
      <c r="E38">
        <v>34.159999999999997</v>
      </c>
      <c r="F38">
        <v>26.939091000000001</v>
      </c>
      <c r="G38">
        <v>37212481</v>
      </c>
    </row>
    <row r="39" spans="1:7" x14ac:dyDescent="0.3">
      <c r="A39" s="1">
        <v>39479</v>
      </c>
      <c r="B39">
        <v>34.5</v>
      </c>
      <c r="C39">
        <v>39.18</v>
      </c>
      <c r="D39">
        <v>31.18</v>
      </c>
      <c r="E39">
        <v>36.5</v>
      </c>
      <c r="F39">
        <v>28.784451000000001</v>
      </c>
      <c r="G39">
        <v>49643747</v>
      </c>
    </row>
    <row r="40" spans="1:7" x14ac:dyDescent="0.3">
      <c r="A40" s="1">
        <v>39508</v>
      </c>
      <c r="B40">
        <v>36</v>
      </c>
      <c r="C40">
        <v>38.450001</v>
      </c>
      <c r="D40">
        <v>34.270000000000003</v>
      </c>
      <c r="E40">
        <v>36.909999999999997</v>
      </c>
      <c r="F40">
        <v>29.107782</v>
      </c>
      <c r="G40">
        <v>38511563</v>
      </c>
    </row>
    <row r="41" spans="1:7" x14ac:dyDescent="0.3">
      <c r="A41" s="1">
        <v>39539</v>
      </c>
      <c r="B41">
        <v>36.979999999999997</v>
      </c>
      <c r="C41">
        <v>41.16</v>
      </c>
      <c r="D41">
        <v>35.75</v>
      </c>
      <c r="E41">
        <v>39.790000999999997</v>
      </c>
      <c r="F41">
        <v>31.589587999999999</v>
      </c>
      <c r="G41">
        <v>28735310</v>
      </c>
    </row>
    <row r="42" spans="1:7" x14ac:dyDescent="0.3">
      <c r="A42" s="1">
        <v>39569</v>
      </c>
      <c r="B42">
        <v>39.07</v>
      </c>
      <c r="C42">
        <v>43.189999</v>
      </c>
      <c r="D42">
        <v>38.400002000000001</v>
      </c>
      <c r="E42">
        <v>39.799999</v>
      </c>
      <c r="F42">
        <v>31.597526999999999</v>
      </c>
      <c r="G42">
        <v>27632355</v>
      </c>
    </row>
    <row r="43" spans="1:7" x14ac:dyDescent="0.3">
      <c r="A43" s="1">
        <v>39600</v>
      </c>
      <c r="B43">
        <v>40.200001</v>
      </c>
      <c r="C43">
        <v>41</v>
      </c>
      <c r="D43">
        <v>34.830002</v>
      </c>
      <c r="E43">
        <v>35.700001</v>
      </c>
      <c r="F43">
        <v>28.342510000000001</v>
      </c>
      <c r="G43">
        <v>35196324</v>
      </c>
    </row>
    <row r="44" spans="1:7" x14ac:dyDescent="0.3">
      <c r="A44" s="1">
        <v>39630</v>
      </c>
      <c r="B44">
        <v>36.25</v>
      </c>
      <c r="C44">
        <v>39</v>
      </c>
      <c r="D44">
        <v>32.520000000000003</v>
      </c>
      <c r="E44">
        <v>34.599997999999999</v>
      </c>
      <c r="F44">
        <v>27.469207999999998</v>
      </c>
      <c r="G44">
        <v>52400908</v>
      </c>
    </row>
    <row r="45" spans="1:7" x14ac:dyDescent="0.3">
      <c r="A45" s="1">
        <v>39661</v>
      </c>
      <c r="B45">
        <v>34.880001</v>
      </c>
      <c r="C45">
        <v>41.049999</v>
      </c>
      <c r="D45">
        <v>34.229999999999997</v>
      </c>
      <c r="E45">
        <v>41.049999</v>
      </c>
      <c r="F45">
        <v>32.589908999999999</v>
      </c>
      <c r="G45">
        <v>53275003</v>
      </c>
    </row>
    <row r="46" spans="1:7" x14ac:dyDescent="0.3">
      <c r="A46" s="1">
        <v>39692</v>
      </c>
      <c r="B46">
        <v>41.099997999999999</v>
      </c>
      <c r="C46">
        <v>41.970001000000003</v>
      </c>
      <c r="D46">
        <v>36.349997999999999</v>
      </c>
      <c r="E46">
        <v>37.299999</v>
      </c>
      <c r="F46">
        <v>29.612762</v>
      </c>
      <c r="G46">
        <v>42954711</v>
      </c>
    </row>
    <row r="47" spans="1:7" x14ac:dyDescent="0.3">
      <c r="A47" s="1">
        <v>39722</v>
      </c>
      <c r="B47">
        <v>37.799999</v>
      </c>
      <c r="C47">
        <v>40.75</v>
      </c>
      <c r="D47">
        <v>33.049999</v>
      </c>
      <c r="E47">
        <v>36.400002000000001</v>
      </c>
      <c r="F47">
        <v>29.0688</v>
      </c>
      <c r="G47">
        <v>46930087</v>
      </c>
    </row>
    <row r="48" spans="1:7" x14ac:dyDescent="0.3">
      <c r="A48" s="1">
        <v>39753</v>
      </c>
      <c r="B48">
        <v>36.82</v>
      </c>
      <c r="C48">
        <v>39</v>
      </c>
      <c r="D48">
        <v>28.5</v>
      </c>
      <c r="E48">
        <v>34.700001</v>
      </c>
      <c r="F48">
        <v>27.711193000000002</v>
      </c>
      <c r="G48">
        <v>40872864</v>
      </c>
    </row>
    <row r="49" spans="1:7" x14ac:dyDescent="0.3">
      <c r="A49" s="1">
        <v>39783</v>
      </c>
      <c r="B49">
        <v>35.110000999999997</v>
      </c>
      <c r="C49">
        <v>35.150002000000001</v>
      </c>
      <c r="D49">
        <v>26.85</v>
      </c>
      <c r="E49">
        <v>33.700001</v>
      </c>
      <c r="F49">
        <v>26.912596000000001</v>
      </c>
      <c r="G49">
        <v>54412787</v>
      </c>
    </row>
    <row r="50" spans="1:7" x14ac:dyDescent="0.3">
      <c r="A50" s="1">
        <v>39814</v>
      </c>
      <c r="B50">
        <v>34</v>
      </c>
      <c r="C50">
        <v>37.919998</v>
      </c>
      <c r="D50">
        <v>30.01</v>
      </c>
      <c r="E50">
        <v>37.5</v>
      </c>
      <c r="F50">
        <v>29.947247999999998</v>
      </c>
      <c r="G50">
        <v>46551539</v>
      </c>
    </row>
    <row r="51" spans="1:7" x14ac:dyDescent="0.3">
      <c r="A51" s="1">
        <v>39845</v>
      </c>
      <c r="B51">
        <v>37.099997999999999</v>
      </c>
      <c r="C51">
        <v>38.520000000000003</v>
      </c>
      <c r="D51">
        <v>34.75</v>
      </c>
      <c r="E51">
        <v>36.659999999999997</v>
      </c>
      <c r="F51">
        <v>29.276440000000001</v>
      </c>
      <c r="G51">
        <v>36313940</v>
      </c>
    </row>
    <row r="52" spans="1:7" x14ac:dyDescent="0.3">
      <c r="A52" s="1">
        <v>39873</v>
      </c>
      <c r="B52">
        <v>35.619999</v>
      </c>
      <c r="C52">
        <v>36</v>
      </c>
      <c r="D52">
        <v>29.940000999999999</v>
      </c>
      <c r="E52">
        <v>32.490001999999997</v>
      </c>
      <c r="F52">
        <v>25.946299</v>
      </c>
      <c r="G52">
        <v>70770912</v>
      </c>
    </row>
    <row r="53" spans="1:7" x14ac:dyDescent="0.3">
      <c r="A53" s="1">
        <v>39904</v>
      </c>
      <c r="B53">
        <v>32.490001999999997</v>
      </c>
      <c r="C53">
        <v>34.759998000000003</v>
      </c>
      <c r="D53">
        <v>31.049999</v>
      </c>
      <c r="E53">
        <v>34.419998</v>
      </c>
      <c r="F53">
        <v>27.724066000000001</v>
      </c>
      <c r="G53">
        <v>52532291</v>
      </c>
    </row>
    <row r="54" spans="1:7" x14ac:dyDescent="0.3">
      <c r="A54" s="1">
        <v>39934</v>
      </c>
      <c r="B54">
        <v>34.43</v>
      </c>
      <c r="C54">
        <v>35.07</v>
      </c>
      <c r="D54">
        <v>28.43</v>
      </c>
      <c r="E54">
        <v>29.200001</v>
      </c>
      <c r="F54">
        <v>23.519545000000001</v>
      </c>
      <c r="G54">
        <v>92299536</v>
      </c>
    </row>
    <row r="55" spans="1:7" x14ac:dyDescent="0.3">
      <c r="A55" s="1">
        <v>39965</v>
      </c>
      <c r="B55">
        <v>29.57</v>
      </c>
      <c r="C55">
        <v>32.389999000000003</v>
      </c>
      <c r="D55">
        <v>28.93</v>
      </c>
      <c r="E55">
        <v>32.150002000000001</v>
      </c>
      <c r="F55">
        <v>25.895665999999999</v>
      </c>
      <c r="G55">
        <v>81792920</v>
      </c>
    </row>
    <row r="56" spans="1:7" x14ac:dyDescent="0.3">
      <c r="A56" s="1">
        <v>39995</v>
      </c>
      <c r="B56">
        <v>31.889999</v>
      </c>
      <c r="C56">
        <v>32</v>
      </c>
      <c r="D56">
        <v>29.27</v>
      </c>
      <c r="E56">
        <v>30.549999</v>
      </c>
      <c r="F56">
        <v>24.606926000000001</v>
      </c>
      <c r="G56">
        <v>79174176</v>
      </c>
    </row>
    <row r="57" spans="1:7" x14ac:dyDescent="0.3">
      <c r="A57" s="1">
        <v>40026</v>
      </c>
      <c r="B57">
        <v>30.549999</v>
      </c>
      <c r="C57">
        <v>34.650002000000001</v>
      </c>
      <c r="D57">
        <v>29.83</v>
      </c>
      <c r="E57">
        <v>32.209999000000003</v>
      </c>
      <c r="F57">
        <v>25.943995999999999</v>
      </c>
      <c r="G57">
        <v>76231129</v>
      </c>
    </row>
    <row r="58" spans="1:7" x14ac:dyDescent="0.3">
      <c r="A58" s="1">
        <v>40057</v>
      </c>
      <c r="B58">
        <v>32.009998000000003</v>
      </c>
      <c r="C58">
        <v>34.479999999999997</v>
      </c>
      <c r="D58">
        <v>32</v>
      </c>
      <c r="E58">
        <v>33.459999000000003</v>
      </c>
      <c r="F58">
        <v>26.950824999999998</v>
      </c>
      <c r="G58">
        <v>64981823</v>
      </c>
    </row>
    <row r="59" spans="1:7" x14ac:dyDescent="0.3">
      <c r="A59" s="1">
        <v>40087</v>
      </c>
      <c r="B59">
        <v>33.400002000000001</v>
      </c>
      <c r="C59">
        <v>33.689999</v>
      </c>
      <c r="D59">
        <v>31.219999000000001</v>
      </c>
      <c r="E59">
        <v>31.5</v>
      </c>
      <c r="F59">
        <v>25.672293</v>
      </c>
      <c r="G59">
        <v>59804835</v>
      </c>
    </row>
    <row r="60" spans="1:7" x14ac:dyDescent="0.3">
      <c r="A60" s="1">
        <v>40118</v>
      </c>
      <c r="B60">
        <v>31.209999</v>
      </c>
      <c r="C60">
        <v>32.669998</v>
      </c>
      <c r="D60">
        <v>30.76</v>
      </c>
      <c r="E60">
        <v>31.540001</v>
      </c>
      <c r="F60">
        <v>25.704886999999999</v>
      </c>
      <c r="G60">
        <v>43660785</v>
      </c>
    </row>
    <row r="61" spans="1:7" x14ac:dyDescent="0.3">
      <c r="A61" s="1">
        <v>40148</v>
      </c>
      <c r="B61">
        <v>31.290001</v>
      </c>
      <c r="C61">
        <v>32.75</v>
      </c>
      <c r="D61">
        <v>30.030000999999999</v>
      </c>
      <c r="E61">
        <v>32.490001999999997</v>
      </c>
      <c r="F61">
        <v>26.479132</v>
      </c>
      <c r="G61">
        <v>40166383</v>
      </c>
    </row>
    <row r="62" spans="1:7" x14ac:dyDescent="0.3">
      <c r="A62" s="1">
        <v>40179</v>
      </c>
      <c r="B62">
        <v>32.490001999999997</v>
      </c>
      <c r="C62">
        <v>32.68</v>
      </c>
      <c r="D62">
        <v>30.709999</v>
      </c>
      <c r="E62">
        <v>31.18</v>
      </c>
      <c r="F62">
        <v>25.411487999999999</v>
      </c>
      <c r="G62">
        <v>32098811</v>
      </c>
    </row>
    <row r="63" spans="1:7" x14ac:dyDescent="0.3">
      <c r="A63" s="1">
        <v>40210</v>
      </c>
      <c r="B63">
        <v>31.02</v>
      </c>
      <c r="C63">
        <v>35.150002000000001</v>
      </c>
      <c r="D63">
        <v>30.58</v>
      </c>
      <c r="E63">
        <v>34.389999000000003</v>
      </c>
      <c r="F63">
        <v>28.027619999999999</v>
      </c>
      <c r="G63">
        <v>60297770</v>
      </c>
    </row>
    <row r="64" spans="1:7" x14ac:dyDescent="0.3">
      <c r="A64" s="1">
        <v>40238</v>
      </c>
      <c r="B64">
        <v>34.299999</v>
      </c>
      <c r="C64">
        <v>36.82</v>
      </c>
      <c r="D64">
        <v>34.299999</v>
      </c>
      <c r="E64">
        <v>36.43</v>
      </c>
      <c r="F64">
        <v>29.690203</v>
      </c>
      <c r="G64">
        <v>63216947</v>
      </c>
    </row>
    <row r="65" spans="1:7" x14ac:dyDescent="0.3">
      <c r="A65" s="1">
        <v>40269</v>
      </c>
      <c r="B65">
        <v>36.349997999999999</v>
      </c>
      <c r="C65">
        <v>37.560001</v>
      </c>
      <c r="D65">
        <v>32.290000999999997</v>
      </c>
      <c r="E65">
        <v>32.389999000000003</v>
      </c>
      <c r="F65">
        <v>26.657301</v>
      </c>
      <c r="G65">
        <v>93223397</v>
      </c>
    </row>
    <row r="66" spans="1:7" x14ac:dyDescent="0.3">
      <c r="A66" s="1">
        <v>40299</v>
      </c>
      <c r="B66">
        <v>32.25</v>
      </c>
      <c r="C66">
        <v>34.099997999999999</v>
      </c>
      <c r="D66">
        <v>30.450001</v>
      </c>
      <c r="E66">
        <v>31.629999000000002</v>
      </c>
      <c r="F66">
        <v>26.031815000000002</v>
      </c>
      <c r="G66">
        <v>66507928</v>
      </c>
    </row>
    <row r="67" spans="1:7" x14ac:dyDescent="0.3">
      <c r="A67" s="1">
        <v>40330</v>
      </c>
      <c r="B67">
        <v>31.65</v>
      </c>
      <c r="C67">
        <v>34.270000000000003</v>
      </c>
      <c r="D67">
        <v>31.34</v>
      </c>
      <c r="E67">
        <v>32.580002</v>
      </c>
      <c r="F67">
        <v>26.813676999999998</v>
      </c>
      <c r="G67">
        <v>46016931</v>
      </c>
    </row>
    <row r="68" spans="1:7" x14ac:dyDescent="0.3">
      <c r="A68" s="1">
        <v>40360</v>
      </c>
      <c r="B68">
        <v>32.369999</v>
      </c>
      <c r="C68">
        <v>34.029998999999997</v>
      </c>
      <c r="D68">
        <v>31.620000999999998</v>
      </c>
      <c r="E68">
        <v>33.139999000000003</v>
      </c>
      <c r="F68">
        <v>27.274559</v>
      </c>
      <c r="G68">
        <v>38518236</v>
      </c>
    </row>
    <row r="69" spans="1:7" x14ac:dyDescent="0.3">
      <c r="A69" s="1">
        <v>40391</v>
      </c>
      <c r="B69">
        <v>33.459999000000003</v>
      </c>
      <c r="C69">
        <v>33.990001999999997</v>
      </c>
      <c r="D69">
        <v>31.030000999999999</v>
      </c>
      <c r="E69">
        <v>32.959999000000003</v>
      </c>
      <c r="F69">
        <v>27.126421000000001</v>
      </c>
      <c r="G69">
        <v>57210818</v>
      </c>
    </row>
    <row r="70" spans="1:7" x14ac:dyDescent="0.3">
      <c r="A70" s="1">
        <v>40422</v>
      </c>
      <c r="B70">
        <v>33.049999</v>
      </c>
      <c r="C70">
        <v>34.389999000000003</v>
      </c>
      <c r="D70">
        <v>31.58</v>
      </c>
      <c r="E70">
        <v>33.049999</v>
      </c>
      <c r="F70">
        <v>27.200493000000002</v>
      </c>
      <c r="G70">
        <v>62973228</v>
      </c>
    </row>
    <row r="71" spans="1:7" x14ac:dyDescent="0.3">
      <c r="A71" s="1">
        <v>40452</v>
      </c>
      <c r="B71">
        <v>33.25</v>
      </c>
      <c r="C71">
        <v>33.709999000000003</v>
      </c>
      <c r="D71">
        <v>31.4</v>
      </c>
      <c r="E71">
        <v>32.830002</v>
      </c>
      <c r="F71">
        <v>27.398796000000001</v>
      </c>
      <c r="G71">
        <v>50732381</v>
      </c>
    </row>
    <row r="72" spans="1:7" x14ac:dyDescent="0.3">
      <c r="A72" s="1">
        <v>40483</v>
      </c>
      <c r="B72">
        <v>32.830002</v>
      </c>
      <c r="C72">
        <v>35.459999000000003</v>
      </c>
      <c r="D72">
        <v>32.75</v>
      </c>
      <c r="E72">
        <v>34.909999999999997</v>
      </c>
      <c r="F72">
        <v>29.134692999999999</v>
      </c>
      <c r="G72">
        <v>45316921</v>
      </c>
    </row>
    <row r="73" spans="1:7" x14ac:dyDescent="0.3">
      <c r="A73" s="1">
        <v>40513</v>
      </c>
      <c r="B73">
        <v>34.509998000000003</v>
      </c>
      <c r="C73">
        <v>37.150002000000001</v>
      </c>
      <c r="D73">
        <v>34.509998000000003</v>
      </c>
      <c r="E73">
        <v>36.290000999999997</v>
      </c>
      <c r="F73">
        <v>30.286404000000001</v>
      </c>
      <c r="G73">
        <v>40229863</v>
      </c>
    </row>
    <row r="74" spans="1:7" x14ac:dyDescent="0.3">
      <c r="A74" s="1">
        <v>40544</v>
      </c>
      <c r="B74">
        <v>36.599997999999999</v>
      </c>
      <c r="C74">
        <v>38.07</v>
      </c>
      <c r="D74">
        <v>35.729999999999997</v>
      </c>
      <c r="E74">
        <v>37.209999000000003</v>
      </c>
      <c r="F74">
        <v>31.054193000000001</v>
      </c>
      <c r="G74">
        <v>26950784</v>
      </c>
    </row>
    <row r="75" spans="1:7" x14ac:dyDescent="0.3">
      <c r="A75" s="1">
        <v>40575</v>
      </c>
      <c r="B75">
        <v>37.040000999999997</v>
      </c>
      <c r="C75">
        <v>37.869999</v>
      </c>
      <c r="D75">
        <v>35.349997999999999</v>
      </c>
      <c r="E75">
        <v>35.599997999999999</v>
      </c>
      <c r="F75">
        <v>29.710539000000001</v>
      </c>
      <c r="G75">
        <v>34210241</v>
      </c>
    </row>
    <row r="76" spans="1:7" x14ac:dyDescent="0.3">
      <c r="A76" s="1">
        <v>40603</v>
      </c>
      <c r="B76">
        <v>35.200001</v>
      </c>
      <c r="C76">
        <v>36.009998000000003</v>
      </c>
      <c r="D76">
        <v>33.090000000000003</v>
      </c>
      <c r="E76">
        <v>35.729999999999997</v>
      </c>
      <c r="F76">
        <v>29.819037999999999</v>
      </c>
      <c r="G76">
        <v>44736706</v>
      </c>
    </row>
    <row r="77" spans="1:7" x14ac:dyDescent="0.3">
      <c r="A77" s="1">
        <v>40634</v>
      </c>
      <c r="B77">
        <v>35.849997999999999</v>
      </c>
      <c r="C77">
        <v>37</v>
      </c>
      <c r="D77">
        <v>33.93</v>
      </c>
      <c r="E77">
        <v>34.349997999999999</v>
      </c>
      <c r="F77">
        <v>28.951006</v>
      </c>
      <c r="G77">
        <v>35237683</v>
      </c>
    </row>
    <row r="78" spans="1:7" x14ac:dyDescent="0.3">
      <c r="A78" s="1">
        <v>40664</v>
      </c>
      <c r="B78">
        <v>34.200001</v>
      </c>
      <c r="C78">
        <v>35.020000000000003</v>
      </c>
      <c r="D78">
        <v>33.360000999999997</v>
      </c>
      <c r="E78">
        <v>33.900002000000001</v>
      </c>
      <c r="F78">
        <v>28.571749000000001</v>
      </c>
      <c r="G78">
        <v>36211947</v>
      </c>
    </row>
    <row r="79" spans="1:7" x14ac:dyDescent="0.3">
      <c r="A79" s="1">
        <v>40695</v>
      </c>
      <c r="B79">
        <v>34.049999</v>
      </c>
      <c r="C79">
        <v>34.189999</v>
      </c>
      <c r="D79">
        <v>30.57</v>
      </c>
      <c r="E79">
        <v>33.060001</v>
      </c>
      <c r="F79">
        <v>27.863769999999999</v>
      </c>
      <c r="G79">
        <v>47880200</v>
      </c>
    </row>
    <row r="80" spans="1:7" x14ac:dyDescent="0.3">
      <c r="A80" s="1">
        <v>40725</v>
      </c>
      <c r="B80">
        <v>33.009998000000003</v>
      </c>
      <c r="C80">
        <v>33.700001</v>
      </c>
      <c r="D80">
        <v>30.51</v>
      </c>
      <c r="E80">
        <v>30.690000999999999</v>
      </c>
      <c r="F80">
        <v>25.866274000000001</v>
      </c>
      <c r="G80">
        <v>40739925</v>
      </c>
    </row>
    <row r="81" spans="1:7" x14ac:dyDescent="0.3">
      <c r="A81" s="1">
        <v>40756</v>
      </c>
      <c r="B81">
        <v>31</v>
      </c>
      <c r="C81">
        <v>31.459999</v>
      </c>
      <c r="D81">
        <v>26.23</v>
      </c>
      <c r="E81">
        <v>28.120000999999998</v>
      </c>
      <c r="F81">
        <v>23.700216000000001</v>
      </c>
      <c r="G81">
        <v>66572286</v>
      </c>
    </row>
    <row r="82" spans="1:7" x14ac:dyDescent="0.3">
      <c r="A82" s="1">
        <v>40787</v>
      </c>
      <c r="B82">
        <v>28.219999000000001</v>
      </c>
      <c r="C82">
        <v>30.02</v>
      </c>
      <c r="D82">
        <v>26.120000999999998</v>
      </c>
      <c r="E82">
        <v>29.68</v>
      </c>
      <c r="F82">
        <v>25.015024</v>
      </c>
      <c r="G82">
        <v>68474900</v>
      </c>
    </row>
    <row r="83" spans="1:7" x14ac:dyDescent="0.3">
      <c r="A83" s="1">
        <v>40817</v>
      </c>
      <c r="B83">
        <v>29.25</v>
      </c>
      <c r="C83">
        <v>31.440000999999999</v>
      </c>
      <c r="D83">
        <v>28.809999000000001</v>
      </c>
      <c r="E83">
        <v>28.860001</v>
      </c>
      <c r="F83">
        <v>24.735405</v>
      </c>
      <c r="G83">
        <v>38267240</v>
      </c>
    </row>
    <row r="84" spans="1:7" x14ac:dyDescent="0.3">
      <c r="A84" s="1">
        <v>40848</v>
      </c>
      <c r="B84">
        <v>29.08</v>
      </c>
      <c r="C84">
        <v>31.82</v>
      </c>
      <c r="D84">
        <v>28.1</v>
      </c>
      <c r="E84">
        <v>31.190000999999999</v>
      </c>
      <c r="F84">
        <v>26.732406999999998</v>
      </c>
      <c r="G84">
        <v>39198805</v>
      </c>
    </row>
    <row r="85" spans="1:7" x14ac:dyDescent="0.3">
      <c r="A85" s="1">
        <v>40878</v>
      </c>
      <c r="B85">
        <v>31.85</v>
      </c>
      <c r="C85">
        <v>32.799999</v>
      </c>
      <c r="D85">
        <v>31.200001</v>
      </c>
      <c r="E85">
        <v>32</v>
      </c>
      <c r="F85">
        <v>27.426641</v>
      </c>
      <c r="G85">
        <v>32997929</v>
      </c>
    </row>
    <row r="86" spans="1:7" x14ac:dyDescent="0.3">
      <c r="A86" s="1">
        <v>40909</v>
      </c>
      <c r="B86">
        <v>32</v>
      </c>
      <c r="C86">
        <v>32.540000999999997</v>
      </c>
      <c r="D86">
        <v>30.440000999999999</v>
      </c>
      <c r="E86">
        <v>31.129999000000002</v>
      </c>
      <c r="F86">
        <v>26.680976999999999</v>
      </c>
      <c r="G86">
        <v>32625969</v>
      </c>
    </row>
    <row r="87" spans="1:7" x14ac:dyDescent="0.3">
      <c r="A87" s="1">
        <v>40940</v>
      </c>
      <c r="B87">
        <v>31.200001</v>
      </c>
      <c r="C87">
        <v>33.299999</v>
      </c>
      <c r="D87">
        <v>29.610001</v>
      </c>
      <c r="E87">
        <v>32.779998999999997</v>
      </c>
      <c r="F87">
        <v>28.095161000000001</v>
      </c>
      <c r="G87">
        <v>50779472</v>
      </c>
    </row>
    <row r="88" spans="1:7" x14ac:dyDescent="0.3">
      <c r="A88" s="1">
        <v>40969</v>
      </c>
      <c r="B88">
        <v>32.880001</v>
      </c>
      <c r="C88">
        <v>36.419998</v>
      </c>
      <c r="D88">
        <v>32.119999</v>
      </c>
      <c r="E88">
        <v>35.889999000000003</v>
      </c>
      <c r="F88">
        <v>30.760693</v>
      </c>
      <c r="G88">
        <v>55832665</v>
      </c>
    </row>
    <row r="89" spans="1:7" x14ac:dyDescent="0.3">
      <c r="A89" s="1">
        <v>41000</v>
      </c>
      <c r="B89">
        <v>36.159999999999997</v>
      </c>
      <c r="C89">
        <v>38.020000000000003</v>
      </c>
      <c r="D89">
        <v>35.07</v>
      </c>
      <c r="E89">
        <v>36.659999999999997</v>
      </c>
      <c r="F89">
        <v>31.761558999999998</v>
      </c>
      <c r="G89">
        <v>40655646</v>
      </c>
    </row>
    <row r="90" spans="1:7" x14ac:dyDescent="0.3">
      <c r="A90" s="1">
        <v>41030</v>
      </c>
      <c r="B90">
        <v>37.119999</v>
      </c>
      <c r="C90">
        <v>38.380001</v>
      </c>
      <c r="D90">
        <v>36.259998000000003</v>
      </c>
      <c r="E90">
        <v>37.650002000000001</v>
      </c>
      <c r="F90">
        <v>32.61927</v>
      </c>
      <c r="G90">
        <v>37933686</v>
      </c>
    </row>
    <row r="91" spans="1:7" x14ac:dyDescent="0.3">
      <c r="A91" s="1">
        <v>41061</v>
      </c>
      <c r="B91">
        <v>37.279998999999997</v>
      </c>
      <c r="C91">
        <v>40.060001</v>
      </c>
      <c r="D91">
        <v>37.060001</v>
      </c>
      <c r="E91">
        <v>39.419998</v>
      </c>
      <c r="F91">
        <v>34.152763</v>
      </c>
      <c r="G91">
        <v>41833815</v>
      </c>
    </row>
    <row r="92" spans="1:7" x14ac:dyDescent="0.3">
      <c r="A92" s="1">
        <v>41091</v>
      </c>
      <c r="B92">
        <v>39.639999000000003</v>
      </c>
      <c r="C92">
        <v>43.200001</v>
      </c>
      <c r="D92">
        <v>38.32</v>
      </c>
      <c r="E92">
        <v>42.700001</v>
      </c>
      <c r="F92">
        <v>36.994503000000002</v>
      </c>
      <c r="G92">
        <v>31470662</v>
      </c>
    </row>
    <row r="93" spans="1:7" x14ac:dyDescent="0.3">
      <c r="A93" s="1">
        <v>41122</v>
      </c>
      <c r="B93">
        <v>42.490001999999997</v>
      </c>
      <c r="C93">
        <v>44.990001999999997</v>
      </c>
      <c r="D93">
        <v>39.25</v>
      </c>
      <c r="E93">
        <v>44.43</v>
      </c>
      <c r="F93">
        <v>38.493335999999999</v>
      </c>
      <c r="G93">
        <v>34923215</v>
      </c>
    </row>
    <row r="94" spans="1:7" x14ac:dyDescent="0.3">
      <c r="A94" s="1">
        <v>41153</v>
      </c>
      <c r="B94">
        <v>44.200001</v>
      </c>
      <c r="C94">
        <v>46.009998000000003</v>
      </c>
      <c r="D94">
        <v>42.150002000000001</v>
      </c>
      <c r="E94">
        <v>46</v>
      </c>
      <c r="F94">
        <v>39.853560999999999</v>
      </c>
      <c r="G94">
        <v>38019025</v>
      </c>
    </row>
    <row r="95" spans="1:7" x14ac:dyDescent="0.3">
      <c r="A95" s="1">
        <v>41183</v>
      </c>
      <c r="B95">
        <v>45.709999000000003</v>
      </c>
      <c r="C95">
        <v>48.639999000000003</v>
      </c>
      <c r="D95">
        <v>44.970001000000003</v>
      </c>
      <c r="E95">
        <v>47.5</v>
      </c>
      <c r="F95">
        <v>41.602631000000002</v>
      </c>
      <c r="G95">
        <v>24548287</v>
      </c>
    </row>
    <row r="96" spans="1:7" x14ac:dyDescent="0.3">
      <c r="A96" s="1">
        <v>41214</v>
      </c>
      <c r="B96">
        <v>47.290000999999997</v>
      </c>
      <c r="C96">
        <v>51.75</v>
      </c>
      <c r="D96">
        <v>46.400002000000001</v>
      </c>
      <c r="E96">
        <v>51.700001</v>
      </c>
      <c r="F96">
        <v>45.281180999999997</v>
      </c>
      <c r="G96">
        <v>31418910</v>
      </c>
    </row>
    <row r="97" spans="1:7" x14ac:dyDescent="0.3">
      <c r="A97" s="1">
        <v>41244</v>
      </c>
      <c r="B97">
        <v>51.700001</v>
      </c>
      <c r="C97">
        <v>55.200001</v>
      </c>
      <c r="D97">
        <v>51.549999</v>
      </c>
      <c r="E97">
        <v>53.900002000000001</v>
      </c>
      <c r="F97">
        <v>47.208035000000002</v>
      </c>
      <c r="G97">
        <v>25424860</v>
      </c>
    </row>
    <row r="98" spans="1:7" x14ac:dyDescent="0.3">
      <c r="A98" s="1">
        <v>41275</v>
      </c>
      <c r="B98">
        <v>53.900002000000001</v>
      </c>
      <c r="C98">
        <v>55.970001000000003</v>
      </c>
      <c r="D98">
        <v>51.689999</v>
      </c>
      <c r="E98">
        <v>54.939999</v>
      </c>
      <c r="F98">
        <v>48.118918999999998</v>
      </c>
      <c r="G98">
        <v>30308226</v>
      </c>
    </row>
    <row r="99" spans="1:7" x14ac:dyDescent="0.3">
      <c r="A99" s="1">
        <v>41306</v>
      </c>
      <c r="B99">
        <v>55.84</v>
      </c>
      <c r="C99">
        <v>60</v>
      </c>
      <c r="D99">
        <v>54.360000999999997</v>
      </c>
      <c r="E99">
        <v>60</v>
      </c>
      <c r="F99">
        <v>52.550694</v>
      </c>
      <c r="G99">
        <v>25777883</v>
      </c>
    </row>
    <row r="100" spans="1:7" x14ac:dyDescent="0.3">
      <c r="A100" s="1">
        <v>41334</v>
      </c>
      <c r="B100">
        <v>59.849997999999999</v>
      </c>
      <c r="C100">
        <v>61.860000999999997</v>
      </c>
      <c r="D100">
        <v>58.02</v>
      </c>
      <c r="E100">
        <v>59.23</v>
      </c>
      <c r="F100">
        <v>51.876289</v>
      </c>
      <c r="G100">
        <v>30810573</v>
      </c>
    </row>
    <row r="101" spans="1:7" x14ac:dyDescent="0.3">
      <c r="A101" s="1">
        <v>41365</v>
      </c>
      <c r="B101">
        <v>59.23</v>
      </c>
      <c r="C101">
        <v>63.049999</v>
      </c>
      <c r="D101">
        <v>56.599997999999999</v>
      </c>
      <c r="E101">
        <v>62.959999000000003</v>
      </c>
      <c r="F101">
        <v>55.594749</v>
      </c>
      <c r="G101">
        <v>20739665</v>
      </c>
    </row>
    <row r="102" spans="1:7" x14ac:dyDescent="0.3">
      <c r="A102" s="1">
        <v>41395</v>
      </c>
      <c r="B102">
        <v>63</v>
      </c>
      <c r="C102">
        <v>64.699996999999996</v>
      </c>
      <c r="D102">
        <v>58.299999</v>
      </c>
      <c r="E102">
        <v>59.599997999999999</v>
      </c>
      <c r="F102">
        <v>52.627808000000002</v>
      </c>
      <c r="G102">
        <v>32910274</v>
      </c>
    </row>
    <row r="103" spans="1:7" x14ac:dyDescent="0.3">
      <c r="A103" s="1">
        <v>41426</v>
      </c>
      <c r="B103">
        <v>60.139999000000003</v>
      </c>
      <c r="C103">
        <v>62.07</v>
      </c>
      <c r="D103">
        <v>56.150002000000001</v>
      </c>
      <c r="E103">
        <v>61.580002</v>
      </c>
      <c r="F103">
        <v>54.376185999999997</v>
      </c>
      <c r="G103">
        <v>33824860</v>
      </c>
    </row>
    <row r="104" spans="1:7" x14ac:dyDescent="0.3">
      <c r="A104" s="1">
        <v>41456</v>
      </c>
      <c r="B104">
        <v>61</v>
      </c>
      <c r="C104">
        <v>67.190002000000007</v>
      </c>
      <c r="D104">
        <v>59.990001999999997</v>
      </c>
      <c r="E104">
        <v>66.069999999999993</v>
      </c>
      <c r="F104">
        <v>58.340927000000001</v>
      </c>
      <c r="G104">
        <v>22750149</v>
      </c>
    </row>
    <row r="105" spans="1:7" x14ac:dyDescent="0.3">
      <c r="A105" s="1">
        <v>41487</v>
      </c>
      <c r="B105">
        <v>66.800003000000004</v>
      </c>
      <c r="C105">
        <v>68</v>
      </c>
      <c r="D105">
        <v>62.830002</v>
      </c>
      <c r="E105">
        <v>67.989998</v>
      </c>
      <c r="F105">
        <v>60.036320000000003</v>
      </c>
      <c r="G105">
        <v>26675337</v>
      </c>
    </row>
    <row r="106" spans="1:7" x14ac:dyDescent="0.3">
      <c r="A106" s="1">
        <v>41518</v>
      </c>
      <c r="B106">
        <v>68.699996999999996</v>
      </c>
      <c r="C106">
        <v>69.370002999999997</v>
      </c>
      <c r="D106">
        <v>64</v>
      </c>
      <c r="E106">
        <v>64</v>
      </c>
      <c r="F106">
        <v>56.513083999999999</v>
      </c>
      <c r="G106">
        <v>23376711</v>
      </c>
    </row>
    <row r="107" spans="1:7" x14ac:dyDescent="0.3">
      <c r="A107" s="1">
        <v>41548</v>
      </c>
      <c r="B107">
        <v>64.029999000000004</v>
      </c>
      <c r="C107">
        <v>69.754997000000003</v>
      </c>
      <c r="D107">
        <v>63.84</v>
      </c>
      <c r="E107">
        <v>69.5</v>
      </c>
      <c r="F107">
        <v>61.897655</v>
      </c>
      <c r="G107">
        <v>26673869</v>
      </c>
    </row>
    <row r="108" spans="1:7" x14ac:dyDescent="0.3">
      <c r="A108" s="1">
        <v>41579</v>
      </c>
      <c r="B108">
        <v>69.739998</v>
      </c>
      <c r="C108">
        <v>69.739998</v>
      </c>
      <c r="D108">
        <v>66.800003000000004</v>
      </c>
      <c r="E108">
        <v>68.730002999999996</v>
      </c>
      <c r="F108">
        <v>61.211899000000003</v>
      </c>
      <c r="G108">
        <v>18428457</v>
      </c>
    </row>
    <row r="109" spans="1:7" x14ac:dyDescent="0.3">
      <c r="A109" s="1">
        <v>41609</v>
      </c>
      <c r="B109">
        <v>68.970000999999996</v>
      </c>
      <c r="C109">
        <v>69.540001000000004</v>
      </c>
      <c r="D109">
        <v>65.180000000000007</v>
      </c>
      <c r="E109">
        <v>68.959998999999996</v>
      </c>
      <c r="F109">
        <v>61.416718000000003</v>
      </c>
      <c r="G109">
        <v>20188729</v>
      </c>
    </row>
    <row r="110" spans="1:7" x14ac:dyDescent="0.3">
      <c r="A110" s="1">
        <v>41640</v>
      </c>
      <c r="B110">
        <v>68.959998999999996</v>
      </c>
      <c r="C110">
        <v>71.199996999999996</v>
      </c>
      <c r="D110">
        <v>66.980002999999996</v>
      </c>
      <c r="E110">
        <v>70.260002</v>
      </c>
      <c r="F110">
        <v>62.574531999999998</v>
      </c>
      <c r="G110">
        <v>19843103</v>
      </c>
    </row>
    <row r="111" spans="1:7" x14ac:dyDescent="0.3">
      <c r="A111" s="1">
        <v>41671</v>
      </c>
      <c r="B111">
        <v>70.260002</v>
      </c>
      <c r="C111">
        <v>72.559997999999993</v>
      </c>
      <c r="D111">
        <v>66.330001999999993</v>
      </c>
      <c r="E111">
        <v>72.199996999999996</v>
      </c>
      <c r="F111">
        <v>64.302291999999994</v>
      </c>
      <c r="G111">
        <v>26544075</v>
      </c>
    </row>
    <row r="112" spans="1:7" x14ac:dyDescent="0.3">
      <c r="A112" s="1">
        <v>41699</v>
      </c>
      <c r="B112">
        <v>72.150002000000001</v>
      </c>
      <c r="C112">
        <v>72.819999999999993</v>
      </c>
      <c r="D112">
        <v>69.559997999999993</v>
      </c>
      <c r="E112">
        <v>69.559997999999993</v>
      </c>
      <c r="F112">
        <v>61.951115000000001</v>
      </c>
      <c r="G112">
        <v>23072620</v>
      </c>
    </row>
    <row r="113" spans="1:7" x14ac:dyDescent="0.3">
      <c r="A113" s="1">
        <v>41730</v>
      </c>
      <c r="B113">
        <v>69.629997000000003</v>
      </c>
      <c r="C113">
        <v>70.940002000000007</v>
      </c>
      <c r="D113">
        <v>67.099997999999999</v>
      </c>
      <c r="E113">
        <v>68.430000000000007</v>
      </c>
      <c r="F113">
        <v>61.447662000000001</v>
      </c>
      <c r="G113">
        <v>20500361</v>
      </c>
    </row>
    <row r="114" spans="1:7" x14ac:dyDescent="0.3">
      <c r="A114" s="1">
        <v>41760</v>
      </c>
      <c r="B114">
        <v>68.849997999999999</v>
      </c>
      <c r="C114">
        <v>71</v>
      </c>
      <c r="D114">
        <v>67.919998000000007</v>
      </c>
      <c r="E114">
        <v>70.589995999999999</v>
      </c>
      <c r="F114">
        <v>63.387264000000002</v>
      </c>
      <c r="G114">
        <v>19983875</v>
      </c>
    </row>
    <row r="115" spans="1:7" x14ac:dyDescent="0.3">
      <c r="A115" s="1">
        <v>41791</v>
      </c>
      <c r="B115">
        <v>70.5</v>
      </c>
      <c r="C115">
        <v>71.400002000000001</v>
      </c>
      <c r="D115">
        <v>66.160004000000001</v>
      </c>
      <c r="E115">
        <v>66.550003000000004</v>
      </c>
      <c r="F115">
        <v>59.759490999999997</v>
      </c>
      <c r="G115">
        <v>25864445</v>
      </c>
    </row>
    <row r="116" spans="1:7" x14ac:dyDescent="0.3">
      <c r="A116" s="1">
        <v>41821</v>
      </c>
      <c r="B116">
        <v>66.309997999999993</v>
      </c>
      <c r="C116">
        <v>69.050003000000004</v>
      </c>
      <c r="D116">
        <v>66.309997999999993</v>
      </c>
      <c r="E116">
        <v>67.800003000000004</v>
      </c>
      <c r="F116">
        <v>60.881946999999997</v>
      </c>
      <c r="G116">
        <v>19230313</v>
      </c>
    </row>
    <row r="117" spans="1:7" x14ac:dyDescent="0.3">
      <c r="A117" s="1">
        <v>41852</v>
      </c>
      <c r="B117">
        <v>66.25</v>
      </c>
      <c r="C117">
        <v>74.970000999999996</v>
      </c>
      <c r="D117">
        <v>63.77</v>
      </c>
      <c r="E117">
        <v>73.870002999999997</v>
      </c>
      <c r="F117">
        <v>66.332588000000001</v>
      </c>
      <c r="G117">
        <v>35376273</v>
      </c>
    </row>
    <row r="118" spans="1:7" x14ac:dyDescent="0.3">
      <c r="A118" s="1">
        <v>41883</v>
      </c>
      <c r="B118">
        <v>73.540001000000004</v>
      </c>
      <c r="C118">
        <v>75.129997000000003</v>
      </c>
      <c r="D118">
        <v>71.949996999999996</v>
      </c>
      <c r="E118">
        <v>74.169998000000007</v>
      </c>
      <c r="F118">
        <v>66.601967000000002</v>
      </c>
      <c r="G118">
        <v>21956066</v>
      </c>
    </row>
    <row r="119" spans="1:7" x14ac:dyDescent="0.3">
      <c r="A119" s="1">
        <v>41913</v>
      </c>
      <c r="B119">
        <v>73.129997000000003</v>
      </c>
      <c r="C119">
        <v>80.269997000000004</v>
      </c>
      <c r="D119">
        <v>71.040001000000004</v>
      </c>
      <c r="E119">
        <v>80.190002000000007</v>
      </c>
      <c r="F119">
        <v>72.64949</v>
      </c>
      <c r="G119">
        <v>27220016</v>
      </c>
    </row>
    <row r="120" spans="1:7" x14ac:dyDescent="0.3">
      <c r="A120" s="1">
        <v>41944</v>
      </c>
      <c r="B120">
        <v>79.699996999999996</v>
      </c>
      <c r="C120">
        <v>83.330001999999993</v>
      </c>
      <c r="D120">
        <v>77.910004000000001</v>
      </c>
      <c r="E120">
        <v>82.57</v>
      </c>
      <c r="F120">
        <v>74.805687000000006</v>
      </c>
      <c r="G120">
        <v>22571455</v>
      </c>
    </row>
    <row r="121" spans="1:7" x14ac:dyDescent="0.3">
      <c r="A121" s="1">
        <v>41974</v>
      </c>
      <c r="B121">
        <v>82.900002000000001</v>
      </c>
      <c r="C121">
        <v>89.07</v>
      </c>
      <c r="D121">
        <v>82.459998999999996</v>
      </c>
      <c r="E121">
        <v>86.68</v>
      </c>
      <c r="F121">
        <v>78.529212999999999</v>
      </c>
      <c r="G121">
        <v>26078479</v>
      </c>
    </row>
    <row r="122" spans="1:7" x14ac:dyDescent="0.3">
      <c r="A122" s="1">
        <v>42005</v>
      </c>
      <c r="B122">
        <v>86.68</v>
      </c>
      <c r="C122">
        <v>89</v>
      </c>
      <c r="D122">
        <v>82.220000999999996</v>
      </c>
      <c r="E122">
        <v>87.949996999999996</v>
      </c>
      <c r="F122">
        <v>79.679794000000001</v>
      </c>
      <c r="G122">
        <v>20298148</v>
      </c>
    </row>
    <row r="123" spans="1:7" x14ac:dyDescent="0.3">
      <c r="A123" s="1">
        <v>42036</v>
      </c>
      <c r="B123">
        <v>87.93</v>
      </c>
      <c r="C123">
        <v>92.714995999999999</v>
      </c>
      <c r="D123">
        <v>81.480002999999996</v>
      </c>
      <c r="E123">
        <v>92.239998</v>
      </c>
      <c r="F123">
        <v>83.566376000000005</v>
      </c>
      <c r="G123">
        <v>32156431</v>
      </c>
    </row>
    <row r="124" spans="1:7" x14ac:dyDescent="0.3">
      <c r="A124" s="1">
        <v>42064</v>
      </c>
      <c r="B124">
        <v>92.419998000000007</v>
      </c>
      <c r="C124">
        <v>96.599997999999999</v>
      </c>
      <c r="D124">
        <v>90.809997999999993</v>
      </c>
      <c r="E124">
        <v>92.120002999999997</v>
      </c>
      <c r="F124">
        <v>83.457663999999994</v>
      </c>
      <c r="G124">
        <v>26098638</v>
      </c>
    </row>
    <row r="125" spans="1:7" x14ac:dyDescent="0.3">
      <c r="A125" s="1">
        <v>42095</v>
      </c>
      <c r="B125">
        <v>92.550003000000004</v>
      </c>
      <c r="C125">
        <v>96.300003000000004</v>
      </c>
      <c r="D125">
        <v>89.889999000000003</v>
      </c>
      <c r="E125">
        <v>90.980002999999996</v>
      </c>
      <c r="F125">
        <v>83.091849999999994</v>
      </c>
      <c r="G125">
        <v>20910234</v>
      </c>
    </row>
    <row r="126" spans="1:7" x14ac:dyDescent="0.3">
      <c r="A126" s="1">
        <v>42125</v>
      </c>
      <c r="B126">
        <v>90.519997000000004</v>
      </c>
      <c r="C126">
        <v>94.089995999999999</v>
      </c>
      <c r="D126">
        <v>86.300003000000004</v>
      </c>
      <c r="E126">
        <v>93.5</v>
      </c>
      <c r="F126">
        <v>85.393355999999997</v>
      </c>
      <c r="G126">
        <v>22441762</v>
      </c>
    </row>
    <row r="127" spans="1:7" x14ac:dyDescent="0.3">
      <c r="A127" s="1">
        <v>42156</v>
      </c>
      <c r="B127">
        <v>93.5</v>
      </c>
      <c r="C127">
        <v>94.709998999999996</v>
      </c>
      <c r="D127">
        <v>85.400002000000001</v>
      </c>
      <c r="E127">
        <v>86.470000999999996</v>
      </c>
      <c r="F127">
        <v>78.972877999999994</v>
      </c>
      <c r="G127">
        <v>27570653</v>
      </c>
    </row>
    <row r="128" spans="1:7" x14ac:dyDescent="0.3">
      <c r="A128" s="1">
        <v>42186</v>
      </c>
      <c r="B128">
        <v>86.209998999999996</v>
      </c>
      <c r="C128">
        <v>99.330001999999993</v>
      </c>
      <c r="D128">
        <v>86.209998999999996</v>
      </c>
      <c r="E128">
        <v>98.959998999999996</v>
      </c>
      <c r="F128">
        <v>90.379966999999994</v>
      </c>
      <c r="G128">
        <v>25751058</v>
      </c>
    </row>
    <row r="129" spans="1:7" x14ac:dyDescent="0.3">
      <c r="A129" s="1">
        <v>42217</v>
      </c>
      <c r="B129">
        <v>99.550003000000004</v>
      </c>
      <c r="C129">
        <v>102.43</v>
      </c>
      <c r="D129">
        <v>87.110000999999997</v>
      </c>
      <c r="E129">
        <v>91.870002999999997</v>
      </c>
      <c r="F129">
        <v>83.904670999999993</v>
      </c>
      <c r="G129">
        <v>28626368</v>
      </c>
    </row>
    <row r="130" spans="1:7" x14ac:dyDescent="0.3">
      <c r="A130" s="1">
        <v>42248</v>
      </c>
      <c r="B130">
        <v>91.309997999999993</v>
      </c>
      <c r="C130">
        <v>92.949996999999996</v>
      </c>
      <c r="D130">
        <v>87.68</v>
      </c>
      <c r="E130">
        <v>89.199996999999996</v>
      </c>
      <c r="F130">
        <v>81.466178999999997</v>
      </c>
      <c r="G130">
        <v>22914918</v>
      </c>
    </row>
    <row r="131" spans="1:7" x14ac:dyDescent="0.3">
      <c r="A131" s="1">
        <v>42278</v>
      </c>
      <c r="B131">
        <v>89.040001000000004</v>
      </c>
      <c r="C131">
        <v>94.529999000000004</v>
      </c>
      <c r="D131">
        <v>88.019997000000004</v>
      </c>
      <c r="E131">
        <v>93.790001000000004</v>
      </c>
      <c r="F131">
        <v>86.521614</v>
      </c>
      <c r="G131">
        <v>19223282</v>
      </c>
    </row>
    <row r="132" spans="1:7" x14ac:dyDescent="0.3">
      <c r="A132" s="1">
        <v>42309</v>
      </c>
      <c r="B132">
        <v>94.019997000000004</v>
      </c>
      <c r="C132">
        <v>100.480003</v>
      </c>
      <c r="D132">
        <v>92.099997999999999</v>
      </c>
      <c r="E132">
        <v>100.110001</v>
      </c>
      <c r="F132">
        <v>92.351830000000007</v>
      </c>
      <c r="G132">
        <v>20777243</v>
      </c>
    </row>
    <row r="133" spans="1:7" x14ac:dyDescent="0.3">
      <c r="A133" s="1">
        <v>42339</v>
      </c>
      <c r="B133">
        <v>100</v>
      </c>
      <c r="C133">
        <v>107</v>
      </c>
      <c r="D133">
        <v>97.169998000000007</v>
      </c>
      <c r="E133">
        <v>105.30999799999999</v>
      </c>
      <c r="F133">
        <v>97.148865000000001</v>
      </c>
      <c r="G133">
        <v>20886211</v>
      </c>
    </row>
    <row r="134" spans="1:7" x14ac:dyDescent="0.3">
      <c r="A134" s="1">
        <v>42370</v>
      </c>
      <c r="B134">
        <v>105.30999799999999</v>
      </c>
      <c r="C134">
        <v>108.68</v>
      </c>
      <c r="D134">
        <v>101.410004</v>
      </c>
      <c r="E134">
        <v>104</v>
      </c>
      <c r="F134">
        <v>95.940392000000003</v>
      </c>
      <c r="G134">
        <v>18386300</v>
      </c>
    </row>
    <row r="135" spans="1:7" x14ac:dyDescent="0.3">
      <c r="A135" s="1">
        <v>42401</v>
      </c>
      <c r="B135">
        <v>105.620003</v>
      </c>
      <c r="C135">
        <v>108.5</v>
      </c>
      <c r="D135">
        <v>100.129997</v>
      </c>
      <c r="E135">
        <v>102.720001</v>
      </c>
      <c r="F135">
        <v>94.759567000000004</v>
      </c>
      <c r="G135">
        <v>23851954</v>
      </c>
    </row>
    <row r="136" spans="1:7" x14ac:dyDescent="0.3">
      <c r="A136" s="1">
        <v>42430</v>
      </c>
      <c r="B136">
        <v>102.58000199999999</v>
      </c>
      <c r="C136">
        <v>105.470001</v>
      </c>
      <c r="D136">
        <v>98.544998000000007</v>
      </c>
      <c r="E136">
        <v>101.44000200000001</v>
      </c>
      <c r="F136">
        <v>93.578772999999998</v>
      </c>
      <c r="G136">
        <v>24392506</v>
      </c>
    </row>
    <row r="137" spans="1:7" x14ac:dyDescent="0.3">
      <c r="A137" s="1">
        <v>42461</v>
      </c>
      <c r="B137">
        <v>100.089996</v>
      </c>
      <c r="C137">
        <v>105.489998</v>
      </c>
      <c r="D137">
        <v>99</v>
      </c>
      <c r="E137">
        <v>105.18</v>
      </c>
      <c r="F137">
        <v>97.812729000000004</v>
      </c>
      <c r="G137">
        <v>20165599</v>
      </c>
    </row>
    <row r="138" spans="1:7" x14ac:dyDescent="0.3">
      <c r="A138" s="1">
        <v>42491</v>
      </c>
      <c r="B138">
        <v>105.449997</v>
      </c>
      <c r="C138">
        <v>117.610001</v>
      </c>
      <c r="D138">
        <v>104.25</v>
      </c>
      <c r="E138">
        <v>115.760002</v>
      </c>
      <c r="F138">
        <v>107.651657</v>
      </c>
      <c r="G138">
        <v>21855159</v>
      </c>
    </row>
    <row r="139" spans="1:7" x14ac:dyDescent="0.3">
      <c r="A139" s="1">
        <v>42522</v>
      </c>
      <c r="B139">
        <v>115.519997</v>
      </c>
      <c r="C139">
        <v>117.610001</v>
      </c>
      <c r="D139">
        <v>105.879997</v>
      </c>
      <c r="E139">
        <v>112.18</v>
      </c>
      <c r="F139">
        <v>104.322411</v>
      </c>
      <c r="G139">
        <v>23830597</v>
      </c>
    </row>
    <row r="140" spans="1:7" x14ac:dyDescent="0.3">
      <c r="A140" s="1">
        <v>42552</v>
      </c>
      <c r="B140">
        <v>111.91999800000001</v>
      </c>
      <c r="C140">
        <v>121.25</v>
      </c>
      <c r="D140">
        <v>109.839996</v>
      </c>
      <c r="E140">
        <v>118</v>
      </c>
      <c r="F140">
        <v>109.734764</v>
      </c>
      <c r="G140">
        <v>17700241</v>
      </c>
    </row>
    <row r="141" spans="1:7" x14ac:dyDescent="0.3">
      <c r="A141" s="1">
        <v>42583</v>
      </c>
      <c r="B141">
        <v>118.5</v>
      </c>
      <c r="C141">
        <v>119.19000200000001</v>
      </c>
      <c r="D141">
        <v>107.120003</v>
      </c>
      <c r="E141">
        <v>108.099998</v>
      </c>
      <c r="F141">
        <v>100.52819100000001</v>
      </c>
      <c r="G141">
        <v>22577103</v>
      </c>
    </row>
    <row r="142" spans="1:7" x14ac:dyDescent="0.3">
      <c r="A142" s="1">
        <v>42614</v>
      </c>
      <c r="B142">
        <v>108.099998</v>
      </c>
      <c r="C142">
        <v>109.75</v>
      </c>
      <c r="D142">
        <v>99.5</v>
      </c>
      <c r="E142">
        <v>107</v>
      </c>
      <c r="F142">
        <v>99.505240999999998</v>
      </c>
      <c r="G142">
        <v>25462386</v>
      </c>
    </row>
    <row r="143" spans="1:7" x14ac:dyDescent="0.3">
      <c r="A143" s="1">
        <v>42644</v>
      </c>
      <c r="B143">
        <v>107.110001</v>
      </c>
      <c r="C143">
        <v>107.889999</v>
      </c>
      <c r="D143">
        <v>98.699996999999996</v>
      </c>
      <c r="E143">
        <v>100.510002</v>
      </c>
      <c r="F143">
        <v>94.305496000000005</v>
      </c>
      <c r="G143">
        <v>16247506</v>
      </c>
    </row>
    <row r="144" spans="1:7" x14ac:dyDescent="0.3">
      <c r="A144" s="1">
        <v>42675</v>
      </c>
      <c r="B144">
        <v>101.19000200000001</v>
      </c>
      <c r="C144">
        <v>104.30999799999999</v>
      </c>
      <c r="D144">
        <v>95.739998</v>
      </c>
      <c r="E144">
        <v>98</v>
      </c>
      <c r="F144">
        <v>91.950432000000006</v>
      </c>
      <c r="G144">
        <v>23769931</v>
      </c>
    </row>
    <row r="145" spans="1:7" x14ac:dyDescent="0.3">
      <c r="A145" s="1">
        <v>42705</v>
      </c>
      <c r="B145">
        <v>99.099997999999999</v>
      </c>
      <c r="C145">
        <v>100.839996</v>
      </c>
      <c r="D145">
        <v>91.620002999999997</v>
      </c>
      <c r="E145">
        <v>100.410004</v>
      </c>
      <c r="F145">
        <v>94.211662000000004</v>
      </c>
      <c r="G145">
        <v>21744021</v>
      </c>
    </row>
    <row r="146" spans="1:7" x14ac:dyDescent="0.3">
      <c r="A146" s="1">
        <v>42736</v>
      </c>
      <c r="B146">
        <v>100.410004</v>
      </c>
      <c r="C146">
        <v>115.989998</v>
      </c>
      <c r="D146">
        <v>98.940002000000007</v>
      </c>
      <c r="E146">
        <v>112.300003</v>
      </c>
      <c r="F146">
        <v>105.36769099999999</v>
      </c>
      <c r="G146">
        <v>23728094</v>
      </c>
    </row>
    <row r="147" spans="1:7" x14ac:dyDescent="0.3">
      <c r="A147" s="1">
        <v>42767</v>
      </c>
      <c r="B147">
        <v>112.699997</v>
      </c>
      <c r="C147">
        <v>123.239998</v>
      </c>
      <c r="D147">
        <v>111.279999</v>
      </c>
      <c r="E147">
        <v>117.860001</v>
      </c>
      <c r="F147">
        <v>110.584473</v>
      </c>
      <c r="G147">
        <v>22671589</v>
      </c>
    </row>
    <row r="148" spans="1:7" x14ac:dyDescent="0.3">
      <c r="A148" s="1">
        <v>42795</v>
      </c>
      <c r="B148">
        <v>117.849998</v>
      </c>
      <c r="C148">
        <v>126</v>
      </c>
      <c r="D148">
        <v>117.480003</v>
      </c>
      <c r="E148">
        <v>125.33000199999999</v>
      </c>
      <c r="F148">
        <v>117.593346</v>
      </c>
      <c r="G148">
        <v>21092690</v>
      </c>
    </row>
    <row r="149" spans="1:7" x14ac:dyDescent="0.3">
      <c r="A149" s="1">
        <v>42826</v>
      </c>
      <c r="B149">
        <v>125</v>
      </c>
      <c r="C149">
        <v>132.979996</v>
      </c>
      <c r="D149">
        <v>124.5</v>
      </c>
      <c r="E149">
        <v>132.550003</v>
      </c>
      <c r="F149">
        <v>125.208809</v>
      </c>
      <c r="G149">
        <v>13260488</v>
      </c>
    </row>
    <row r="150" spans="1:7" x14ac:dyDescent="0.3">
      <c r="A150" s="1">
        <v>42856</v>
      </c>
      <c r="B150">
        <v>133</v>
      </c>
      <c r="C150">
        <v>136.85000600000001</v>
      </c>
      <c r="D150">
        <v>128.89999399999999</v>
      </c>
      <c r="E150">
        <v>129.28999300000001</v>
      </c>
      <c r="F150">
        <v>122.129372</v>
      </c>
      <c r="G150">
        <v>19507696</v>
      </c>
    </row>
    <row r="151" spans="1:7" x14ac:dyDescent="0.3">
      <c r="A151" s="1">
        <v>42887</v>
      </c>
      <c r="B151">
        <v>130.009995</v>
      </c>
      <c r="C151">
        <v>145</v>
      </c>
      <c r="D151">
        <v>129.270004</v>
      </c>
      <c r="E151">
        <v>138.029999</v>
      </c>
      <c r="F151">
        <v>130.38533000000001</v>
      </c>
      <c r="G151">
        <v>24032671</v>
      </c>
    </row>
    <row r="152" spans="1:7" x14ac:dyDescent="0.3">
      <c r="A152" s="1">
        <v>42917</v>
      </c>
      <c r="B152">
        <v>137.699997</v>
      </c>
      <c r="C152">
        <v>138.070007</v>
      </c>
      <c r="D152">
        <v>125.129997</v>
      </c>
      <c r="E152">
        <v>126</v>
      </c>
      <c r="F152">
        <v>119.02159899999999</v>
      </c>
      <c r="G152">
        <v>20562545</v>
      </c>
    </row>
    <row r="153" spans="1:7" x14ac:dyDescent="0.3">
      <c r="A153" s="1">
        <v>42948</v>
      </c>
      <c r="B153">
        <v>125.599998</v>
      </c>
      <c r="C153">
        <v>130.800003</v>
      </c>
      <c r="D153">
        <v>119.010002</v>
      </c>
      <c r="E153">
        <v>128.520004</v>
      </c>
      <c r="F153">
        <v>121.402023</v>
      </c>
      <c r="G153">
        <v>20946610</v>
      </c>
    </row>
    <row r="154" spans="1:7" x14ac:dyDescent="0.3">
      <c r="A154" s="1">
        <v>42979</v>
      </c>
      <c r="B154">
        <v>129.16000399999999</v>
      </c>
      <c r="C154">
        <v>135</v>
      </c>
      <c r="D154">
        <v>129</v>
      </c>
      <c r="E154">
        <v>133.96000699999999</v>
      </c>
      <c r="F154">
        <v>126.540741</v>
      </c>
      <c r="G154">
        <v>14695463</v>
      </c>
    </row>
    <row r="155" spans="1:7" x14ac:dyDescent="0.3">
      <c r="A155" s="1">
        <v>43009</v>
      </c>
      <c r="B155">
        <v>134.86000100000001</v>
      </c>
      <c r="C155">
        <v>142.28999300000001</v>
      </c>
      <c r="D155">
        <v>133.10000600000001</v>
      </c>
      <c r="E155">
        <v>138.929993</v>
      </c>
      <c r="F155">
        <v>132.14825400000001</v>
      </c>
      <c r="G155">
        <v>14291905</v>
      </c>
    </row>
    <row r="156" spans="1:7" x14ac:dyDescent="0.3">
      <c r="A156" s="1">
        <v>43040</v>
      </c>
      <c r="B156">
        <v>140</v>
      </c>
      <c r="C156">
        <v>149.300003</v>
      </c>
      <c r="D156">
        <v>139.720001</v>
      </c>
      <c r="E156">
        <v>143.33999600000001</v>
      </c>
      <c r="F156">
        <v>136.343018</v>
      </c>
      <c r="G156">
        <v>16794900</v>
      </c>
    </row>
    <row r="157" spans="1:7" x14ac:dyDescent="0.3">
      <c r="A157" s="1">
        <v>43070</v>
      </c>
      <c r="B157">
        <v>144.779999</v>
      </c>
      <c r="C157">
        <v>145.86000100000001</v>
      </c>
      <c r="D157">
        <v>139.300003</v>
      </c>
      <c r="E157">
        <v>141.300003</v>
      </c>
      <c r="F157">
        <v>134.40258800000001</v>
      </c>
      <c r="G157">
        <v>13975456</v>
      </c>
    </row>
    <row r="158" spans="1:7" x14ac:dyDescent="0.3">
      <c r="A158" s="1">
        <v>43101</v>
      </c>
      <c r="B158">
        <v>141.300003</v>
      </c>
      <c r="C158">
        <v>150.14999399999999</v>
      </c>
      <c r="D158">
        <v>139.21000699999999</v>
      </c>
      <c r="E158">
        <v>146.41999799999999</v>
      </c>
      <c r="F158">
        <v>139.272659</v>
      </c>
      <c r="G158">
        <v>14245793</v>
      </c>
    </row>
    <row r="159" spans="1:7" x14ac:dyDescent="0.3">
      <c r="A159" s="1">
        <v>43132</v>
      </c>
      <c r="B159">
        <v>147.39999399999999</v>
      </c>
      <c r="C159">
        <v>165.83999600000001</v>
      </c>
      <c r="D159">
        <v>138.91999799999999</v>
      </c>
      <c r="E159">
        <v>163.16999799999999</v>
      </c>
      <c r="F159">
        <v>155.20503199999999</v>
      </c>
      <c r="G159">
        <v>19260555</v>
      </c>
    </row>
    <row r="160" spans="1:7" x14ac:dyDescent="0.3">
      <c r="A160" s="1">
        <v>43160</v>
      </c>
      <c r="B160">
        <v>161.800003</v>
      </c>
      <c r="C160">
        <v>167.66000399999999</v>
      </c>
      <c r="D160">
        <v>155</v>
      </c>
      <c r="E160">
        <v>155.46000699999999</v>
      </c>
      <c r="F160">
        <v>147.871399</v>
      </c>
      <c r="G160">
        <v>17990165</v>
      </c>
    </row>
    <row r="161" spans="1:7" x14ac:dyDescent="0.3">
      <c r="A161" s="1">
        <v>43191</v>
      </c>
      <c r="B161">
        <v>155.46000699999999</v>
      </c>
      <c r="C161">
        <v>172.050003</v>
      </c>
      <c r="D161">
        <v>154.78999300000001</v>
      </c>
      <c r="E161">
        <v>170.36000100000001</v>
      </c>
      <c r="F161">
        <v>163.03140300000001</v>
      </c>
      <c r="G161">
        <v>16255332</v>
      </c>
    </row>
    <row r="162" spans="1:7" x14ac:dyDescent="0.3">
      <c r="A162" s="1">
        <v>43221</v>
      </c>
      <c r="B162">
        <v>170.199997</v>
      </c>
      <c r="C162">
        <v>188.41000399999999</v>
      </c>
      <c r="D162">
        <v>167.60000600000001</v>
      </c>
      <c r="E162">
        <v>185.85000600000001</v>
      </c>
      <c r="F162">
        <v>177.85505699999999</v>
      </c>
      <c r="G162">
        <v>19482747</v>
      </c>
    </row>
    <row r="163" spans="1:7" x14ac:dyDescent="0.3">
      <c r="A163" s="1">
        <v>43252</v>
      </c>
      <c r="B163">
        <v>184.740005</v>
      </c>
      <c r="C163">
        <v>199.884995</v>
      </c>
      <c r="D163">
        <v>184.38000500000001</v>
      </c>
      <c r="E163">
        <v>192.61999499999999</v>
      </c>
      <c r="F163">
        <v>184.33381700000001</v>
      </c>
      <c r="G163">
        <v>17870542</v>
      </c>
    </row>
    <row r="164" spans="1:7" x14ac:dyDescent="0.3">
      <c r="A164" s="1">
        <v>43282</v>
      </c>
      <c r="B164">
        <v>193.529999</v>
      </c>
      <c r="C164">
        <v>204.66999799999999</v>
      </c>
      <c r="D164">
        <v>193.529999</v>
      </c>
      <c r="E164">
        <v>196.61000100000001</v>
      </c>
      <c r="F164">
        <v>188.152176</v>
      </c>
      <c r="G164">
        <v>16696090</v>
      </c>
    </row>
    <row r="165" spans="1:7" x14ac:dyDescent="0.3">
      <c r="A165" s="1">
        <v>43313</v>
      </c>
      <c r="B165">
        <v>199.5</v>
      </c>
      <c r="C165">
        <v>229.96000699999999</v>
      </c>
      <c r="D165">
        <v>196.08999600000001</v>
      </c>
      <c r="E165">
        <v>227.30999800000001</v>
      </c>
      <c r="F165">
        <v>217.53149400000001</v>
      </c>
      <c r="G165">
        <v>20097239</v>
      </c>
    </row>
    <row r="166" spans="1:7" x14ac:dyDescent="0.3">
      <c r="A166" s="1">
        <v>43344</v>
      </c>
      <c r="B166">
        <v>230</v>
      </c>
      <c r="C166">
        <v>232.69000199999999</v>
      </c>
      <c r="D166">
        <v>200.009995</v>
      </c>
      <c r="E166">
        <v>201.11000100000001</v>
      </c>
      <c r="F166">
        <v>192.45858799999999</v>
      </c>
      <c r="G166">
        <v>19573139</v>
      </c>
    </row>
    <row r="167" spans="1:7" x14ac:dyDescent="0.3">
      <c r="A167" s="1">
        <v>43374</v>
      </c>
      <c r="B167">
        <v>200</v>
      </c>
      <c r="C167">
        <v>203.820007</v>
      </c>
      <c r="D167">
        <v>174.69000199999999</v>
      </c>
      <c r="E167">
        <v>188</v>
      </c>
      <c r="F167">
        <v>181.00277700000001</v>
      </c>
      <c r="G167">
        <v>23465143</v>
      </c>
    </row>
    <row r="168" spans="1:7" x14ac:dyDescent="0.3">
      <c r="A168" s="1">
        <v>43405</v>
      </c>
      <c r="B168">
        <v>190.020004</v>
      </c>
      <c r="C168">
        <v>194.5</v>
      </c>
      <c r="D168">
        <v>173</v>
      </c>
      <c r="E168">
        <v>177.39999399999999</v>
      </c>
      <c r="F168">
        <v>170.79728700000001</v>
      </c>
      <c r="G168">
        <v>22401738</v>
      </c>
    </row>
    <row r="169" spans="1:7" x14ac:dyDescent="0.3">
      <c r="A169" s="1">
        <v>43435</v>
      </c>
      <c r="B169">
        <v>182.5</v>
      </c>
      <c r="C169">
        <v>188.5</v>
      </c>
      <c r="D169">
        <v>173.33000200000001</v>
      </c>
      <c r="E169">
        <v>185.16000399999999</v>
      </c>
      <c r="F169">
        <v>178.26850899999999</v>
      </c>
      <c r="G169">
        <v>17492873</v>
      </c>
    </row>
    <row r="170" spans="1:7" x14ac:dyDescent="0.3">
      <c r="A170" s="1">
        <v>43466</v>
      </c>
      <c r="B170">
        <v>185.16000399999999</v>
      </c>
      <c r="C170">
        <v>199.83000200000001</v>
      </c>
      <c r="D170">
        <v>184.509995</v>
      </c>
      <c r="E170">
        <v>194.720001</v>
      </c>
      <c r="F170">
        <v>187.47267199999999</v>
      </c>
      <c r="G170">
        <v>15310369</v>
      </c>
    </row>
    <row r="171" spans="1:7" x14ac:dyDescent="0.3">
      <c r="A171" s="1">
        <v>43497</v>
      </c>
      <c r="B171">
        <v>195.029999</v>
      </c>
      <c r="C171">
        <v>196.800003</v>
      </c>
      <c r="D171">
        <v>184</v>
      </c>
      <c r="E171">
        <v>193.759995</v>
      </c>
      <c r="F171">
        <v>186.548416</v>
      </c>
      <c r="G171">
        <v>20124675</v>
      </c>
    </row>
    <row r="172" spans="1:7" x14ac:dyDescent="0.3">
      <c r="A172" s="1">
        <v>43525</v>
      </c>
      <c r="B172">
        <v>194.449997</v>
      </c>
      <c r="C172">
        <v>201.03999300000001</v>
      </c>
      <c r="D172">
        <v>190.41000399999999</v>
      </c>
      <c r="E172">
        <v>194.94000199999999</v>
      </c>
      <c r="F172">
        <v>187.68447900000001</v>
      </c>
      <c r="G172">
        <v>19552500</v>
      </c>
    </row>
    <row r="173" spans="1:7" x14ac:dyDescent="0.3">
      <c r="A173" s="1">
        <v>43556</v>
      </c>
      <c r="B173">
        <v>197.64999399999999</v>
      </c>
      <c r="C173">
        <v>203.759995</v>
      </c>
      <c r="D173">
        <v>189.13999899999999</v>
      </c>
      <c r="E173">
        <v>198.570007</v>
      </c>
      <c r="F173">
        <v>192.34458900000001</v>
      </c>
      <c r="G173">
        <v>16479720</v>
      </c>
    </row>
    <row r="174" spans="1:7" x14ac:dyDescent="0.3">
      <c r="A174" s="1">
        <v>43586</v>
      </c>
      <c r="B174">
        <v>198.5</v>
      </c>
      <c r="C174">
        <v>208.25</v>
      </c>
      <c r="D174">
        <v>195.14999399999999</v>
      </c>
      <c r="E174">
        <v>205.490005</v>
      </c>
      <c r="F174">
        <v>199.047653</v>
      </c>
      <c r="G174">
        <v>16094762</v>
      </c>
    </row>
    <row r="175" spans="1:7" x14ac:dyDescent="0.3">
      <c r="A175" s="1">
        <v>43617</v>
      </c>
      <c r="B175">
        <v>205.270004</v>
      </c>
      <c r="C175">
        <v>220.60000600000001</v>
      </c>
      <c r="D175">
        <v>200.36999499999999</v>
      </c>
      <c r="E175">
        <v>215</v>
      </c>
      <c r="F175">
        <v>208.259491</v>
      </c>
      <c r="G175">
        <v>16863548</v>
      </c>
    </row>
    <row r="176" spans="1:7" x14ac:dyDescent="0.3">
      <c r="A176" s="1">
        <v>43647</v>
      </c>
      <c r="B176">
        <v>215.990005</v>
      </c>
      <c r="C176">
        <v>231.53999300000001</v>
      </c>
      <c r="D176">
        <v>215.509995</v>
      </c>
      <c r="E176">
        <v>229.61999499999999</v>
      </c>
      <c r="F176">
        <v>222.421143</v>
      </c>
      <c r="G176">
        <v>15545607</v>
      </c>
    </row>
    <row r="177" spans="1:7" x14ac:dyDescent="0.3">
      <c r="A177" s="1">
        <v>43678</v>
      </c>
      <c r="B177">
        <v>229.240005</v>
      </c>
      <c r="C177">
        <v>240.86999499999999</v>
      </c>
      <c r="D177">
        <v>215.240005</v>
      </c>
      <c r="E177">
        <v>240.86999499999999</v>
      </c>
      <c r="F177">
        <v>233.31843599999999</v>
      </c>
      <c r="G177">
        <v>20105675</v>
      </c>
    </row>
    <row r="178" spans="1:7" x14ac:dyDescent="0.3">
      <c r="A178" s="1">
        <v>43709</v>
      </c>
      <c r="B178">
        <v>240</v>
      </c>
      <c r="C178">
        <v>242.10000600000001</v>
      </c>
      <c r="D178">
        <v>227.33999600000001</v>
      </c>
      <c r="E178">
        <v>233.69000199999999</v>
      </c>
      <c r="F178">
        <v>226.363541</v>
      </c>
      <c r="G178">
        <v>16927895</v>
      </c>
    </row>
    <row r="179" spans="1:7" x14ac:dyDescent="0.3">
      <c r="A179" s="1">
        <v>43739</v>
      </c>
      <c r="B179">
        <v>234.46000699999999</v>
      </c>
      <c r="C179">
        <v>258.76998900000001</v>
      </c>
      <c r="D179">
        <v>227.259995</v>
      </c>
      <c r="E179">
        <v>256.02999899999998</v>
      </c>
      <c r="F179">
        <v>249.51821899999999</v>
      </c>
      <c r="G179">
        <v>16342222</v>
      </c>
    </row>
    <row r="180" spans="1:7" x14ac:dyDescent="0.3">
      <c r="A180" s="1">
        <v>43770</v>
      </c>
      <c r="B180">
        <v>257.20001200000002</v>
      </c>
      <c r="C180">
        <v>287</v>
      </c>
      <c r="D180">
        <v>256.55999800000001</v>
      </c>
      <c r="E180">
        <v>283.48001099999999</v>
      </c>
      <c r="F180">
        <v>276.27005000000003</v>
      </c>
      <c r="G180">
        <v>15667246</v>
      </c>
    </row>
    <row r="181" spans="1:7" x14ac:dyDescent="0.3">
      <c r="A181" s="1">
        <v>43800</v>
      </c>
      <c r="B181">
        <v>283.20001200000002</v>
      </c>
      <c r="C181">
        <v>287.89999399999999</v>
      </c>
      <c r="D181">
        <v>274.10998499999999</v>
      </c>
      <c r="E181">
        <v>275.76001000000002</v>
      </c>
      <c r="F181">
        <v>268.74642899999998</v>
      </c>
      <c r="G181">
        <v>18059658</v>
      </c>
    </row>
    <row r="182" spans="1:7" x14ac:dyDescent="0.3">
      <c r="A182" s="1">
        <v>43831</v>
      </c>
      <c r="B182">
        <v>275.76001000000002</v>
      </c>
      <c r="C182">
        <v>319</v>
      </c>
      <c r="D182">
        <v>273.86999500000002</v>
      </c>
      <c r="E182">
        <v>312.04998799999998</v>
      </c>
      <c r="F182">
        <v>304.11343399999998</v>
      </c>
      <c r="G182">
        <v>16532198</v>
      </c>
    </row>
    <row r="183" spans="1:7" x14ac:dyDescent="0.3">
      <c r="A183" s="1">
        <v>43862</v>
      </c>
      <c r="B183">
        <v>309.5</v>
      </c>
      <c r="C183">
        <v>342.75</v>
      </c>
      <c r="D183">
        <v>305.86999500000002</v>
      </c>
      <c r="E183">
        <v>309.44000199999999</v>
      </c>
      <c r="F183">
        <v>301.56982399999998</v>
      </c>
      <c r="G183">
        <v>20119637</v>
      </c>
    </row>
    <row r="184" spans="1:7" x14ac:dyDescent="0.3">
      <c r="A184" s="1">
        <v>43891</v>
      </c>
      <c r="B184">
        <v>298.61999500000002</v>
      </c>
      <c r="C184">
        <v>325</v>
      </c>
      <c r="D184">
        <v>242.66999799999999</v>
      </c>
      <c r="E184">
        <v>296.67999300000002</v>
      </c>
      <c r="F184">
        <v>289.13430799999998</v>
      </c>
      <c r="G184">
        <v>43189663</v>
      </c>
    </row>
    <row r="185" spans="1:7" x14ac:dyDescent="0.3">
      <c r="A185" s="1">
        <v>43922</v>
      </c>
      <c r="B185">
        <v>311.51001000000002</v>
      </c>
      <c r="C185">
        <v>332.67999300000002</v>
      </c>
      <c r="D185">
        <v>297</v>
      </c>
      <c r="E185">
        <v>309.44000199999999</v>
      </c>
      <c r="F185">
        <v>303.01269500000001</v>
      </c>
      <c r="G185">
        <v>23009640</v>
      </c>
    </row>
    <row r="186" spans="1:7" x14ac:dyDescent="0.3">
      <c r="A186" s="1">
        <v>43952</v>
      </c>
      <c r="B186">
        <v>308</v>
      </c>
      <c r="C186">
        <v>313.72000100000002</v>
      </c>
      <c r="D186">
        <v>276.22000100000002</v>
      </c>
      <c r="E186">
        <v>276.22000100000002</v>
      </c>
      <c r="F186">
        <v>270.48272700000001</v>
      </c>
      <c r="G186">
        <v>24495705</v>
      </c>
    </row>
    <row r="187" spans="1:7" x14ac:dyDescent="0.3">
      <c r="A187" s="1">
        <v>43983</v>
      </c>
      <c r="B187">
        <v>277</v>
      </c>
      <c r="C187">
        <v>297.64001500000001</v>
      </c>
      <c r="D187">
        <v>275.5</v>
      </c>
      <c r="E187">
        <v>287</v>
      </c>
      <c r="F187">
        <v>281.03881799999999</v>
      </c>
      <c r="G187">
        <v>26613610</v>
      </c>
    </row>
    <row r="188" spans="1:7" x14ac:dyDescent="0.3">
      <c r="A188" s="1">
        <v>44013</v>
      </c>
      <c r="B188">
        <v>287.5</v>
      </c>
      <c r="C188">
        <v>297.98998999999998</v>
      </c>
      <c r="D188">
        <v>267.52999899999998</v>
      </c>
      <c r="E188">
        <v>270.10000600000001</v>
      </c>
      <c r="F188">
        <v>264.48983800000002</v>
      </c>
      <c r="G188">
        <v>21215784</v>
      </c>
    </row>
    <row r="189" spans="1:7" x14ac:dyDescent="0.3">
      <c r="A189" s="1">
        <v>44044</v>
      </c>
      <c r="B189">
        <v>270</v>
      </c>
      <c r="C189">
        <v>317.98998999999998</v>
      </c>
      <c r="D189">
        <v>268.67999300000002</v>
      </c>
      <c r="E189">
        <v>286.01001000000002</v>
      </c>
      <c r="F189">
        <v>280.069366</v>
      </c>
      <c r="G189">
        <v>22664689</v>
      </c>
    </row>
    <row r="190" spans="1:7" x14ac:dyDescent="0.3">
      <c r="A190" s="1">
        <v>44075</v>
      </c>
      <c r="B190">
        <v>285</v>
      </c>
      <c r="C190">
        <v>299.45001200000002</v>
      </c>
      <c r="D190">
        <v>279</v>
      </c>
      <c r="E190">
        <v>287</v>
      </c>
      <c r="F190">
        <v>281.03881799999999</v>
      </c>
      <c r="G190">
        <v>20147823</v>
      </c>
    </row>
    <row r="191" spans="1:7" x14ac:dyDescent="0.3">
      <c r="A191" s="1">
        <v>44105</v>
      </c>
      <c r="B191">
        <v>289.11999500000002</v>
      </c>
      <c r="C191">
        <v>307</v>
      </c>
      <c r="D191">
        <v>283.10000600000001</v>
      </c>
      <c r="E191">
        <v>287.55999800000001</v>
      </c>
      <c r="F191">
        <v>283.06759599999998</v>
      </c>
      <c r="G191">
        <v>16606715</v>
      </c>
    </row>
    <row r="192" spans="1:7" x14ac:dyDescent="0.3">
      <c r="A192" s="1">
        <v>44136</v>
      </c>
      <c r="B192">
        <v>288.79998799999998</v>
      </c>
      <c r="C192">
        <v>320.42001299999998</v>
      </c>
      <c r="D192">
        <v>285.10998499999999</v>
      </c>
      <c r="E192">
        <v>297.38000499999998</v>
      </c>
      <c r="F192">
        <v>292.73416099999997</v>
      </c>
      <c r="G192">
        <v>17569330</v>
      </c>
    </row>
    <row r="193" spans="1:7" x14ac:dyDescent="0.3">
      <c r="A193" s="1">
        <v>44166</v>
      </c>
      <c r="B193">
        <v>301</v>
      </c>
      <c r="C193">
        <v>306.26998900000001</v>
      </c>
      <c r="D193">
        <v>283.17999300000002</v>
      </c>
      <c r="E193">
        <v>283.17999300000002</v>
      </c>
      <c r="F193">
        <v>278.75598100000002</v>
      </c>
      <c r="G193">
        <v>16215348</v>
      </c>
    </row>
    <row r="194" spans="1:7" x14ac:dyDescent="0.3">
      <c r="A194" s="1">
        <v>44197</v>
      </c>
      <c r="B194">
        <v>283.17999300000002</v>
      </c>
      <c r="C194">
        <v>285.61999500000002</v>
      </c>
      <c r="D194">
        <v>263.66000400000001</v>
      </c>
      <c r="E194">
        <v>271.72000100000002</v>
      </c>
      <c r="F194">
        <v>267.47503699999999</v>
      </c>
      <c r="G194">
        <v>16218123</v>
      </c>
    </row>
    <row r="195" spans="1:7" x14ac:dyDescent="0.3">
      <c r="A195" s="1">
        <v>44228</v>
      </c>
      <c r="B195">
        <v>272.29998799999998</v>
      </c>
      <c r="C195">
        <v>295.29998799999998</v>
      </c>
      <c r="D195">
        <v>262.58999599999999</v>
      </c>
      <c r="E195">
        <v>262.58999599999999</v>
      </c>
      <c r="F195">
        <v>258.48767099999998</v>
      </c>
      <c r="G195">
        <v>17432582</v>
      </c>
    </row>
    <row r="196" spans="1:7" x14ac:dyDescent="0.3">
      <c r="A196" s="1">
        <v>44256</v>
      </c>
      <c r="B196">
        <v>265.94000199999999</v>
      </c>
      <c r="C196">
        <v>273.79998799999998</v>
      </c>
      <c r="D196">
        <v>242</v>
      </c>
      <c r="E196">
        <v>264.64999399999999</v>
      </c>
      <c r="F196">
        <v>260.51547199999999</v>
      </c>
      <c r="G196">
        <v>19537440</v>
      </c>
    </row>
    <row r="197" spans="1:7" x14ac:dyDescent="0.3">
      <c r="A197" s="1">
        <v>44287</v>
      </c>
      <c r="B197">
        <v>267</v>
      </c>
      <c r="C197">
        <v>275.98998999999998</v>
      </c>
      <c r="D197">
        <v>261.57000699999998</v>
      </c>
      <c r="E197">
        <v>271.16000400000001</v>
      </c>
      <c r="F197">
        <v>268.27932700000002</v>
      </c>
      <c r="G197">
        <v>12671115</v>
      </c>
    </row>
    <row r="198" spans="1:7" x14ac:dyDescent="0.3">
      <c r="A198" s="1">
        <v>44317</v>
      </c>
      <c r="B198">
        <v>272.5</v>
      </c>
      <c r="C198">
        <v>292.86999500000002</v>
      </c>
      <c r="D198">
        <v>269.07998700000002</v>
      </c>
      <c r="E198">
        <v>290.209991</v>
      </c>
      <c r="F198">
        <v>287.12692299999998</v>
      </c>
      <c r="G198">
        <v>13292875</v>
      </c>
    </row>
    <row r="199" spans="1:7" x14ac:dyDescent="0.3">
      <c r="A199" s="1">
        <v>44348</v>
      </c>
      <c r="B199">
        <v>289.67999300000002</v>
      </c>
      <c r="C199">
        <v>307.57000699999998</v>
      </c>
      <c r="D199">
        <v>282.209991</v>
      </c>
      <c r="E199">
        <v>285.19000199999999</v>
      </c>
      <c r="F199">
        <v>282.16024800000002</v>
      </c>
      <c r="G199">
        <v>14978157</v>
      </c>
    </row>
    <row r="200" spans="1:7" x14ac:dyDescent="0.3">
      <c r="A200" s="1">
        <v>44378</v>
      </c>
      <c r="B200">
        <v>284.77999899999998</v>
      </c>
      <c r="C200">
        <v>295.76998900000001</v>
      </c>
      <c r="D200">
        <v>273.01001000000002</v>
      </c>
      <c r="E200">
        <v>288.91000400000001</v>
      </c>
      <c r="F200">
        <v>285.84075899999999</v>
      </c>
      <c r="G200">
        <v>13495552</v>
      </c>
    </row>
    <row r="201" spans="1:7" x14ac:dyDescent="0.3">
      <c r="A201" s="1">
        <v>44409</v>
      </c>
      <c r="B201">
        <v>291.88000499999998</v>
      </c>
      <c r="C201">
        <v>315.17999300000002</v>
      </c>
      <c r="D201">
        <v>288.91000400000001</v>
      </c>
      <c r="E201">
        <v>311.94000199999999</v>
      </c>
      <c r="F201">
        <v>308.62609900000001</v>
      </c>
      <c r="G201">
        <v>14022174</v>
      </c>
    </row>
    <row r="202" spans="1:7" x14ac:dyDescent="0.3">
      <c r="A202" s="1">
        <v>44440</v>
      </c>
      <c r="B202">
        <v>310.01001000000002</v>
      </c>
      <c r="C202">
        <v>312.98998999999998</v>
      </c>
      <c r="D202">
        <v>285.32998700000002</v>
      </c>
      <c r="E202">
        <v>293.39999399999999</v>
      </c>
      <c r="F202">
        <v>290.28302000000002</v>
      </c>
      <c r="G202">
        <v>15114052</v>
      </c>
    </row>
    <row r="203" spans="1:7" x14ac:dyDescent="0.3">
      <c r="A203" s="1">
        <v>44470</v>
      </c>
      <c r="B203">
        <v>293.13000499999998</v>
      </c>
      <c r="C203">
        <v>304.98998999999998</v>
      </c>
      <c r="D203">
        <v>285.11999500000002</v>
      </c>
      <c r="E203">
        <v>300.48998999999998</v>
      </c>
      <c r="F203">
        <v>298.83468599999998</v>
      </c>
      <c r="G203">
        <v>12789148</v>
      </c>
    </row>
    <row r="204" spans="1:7" x14ac:dyDescent="0.3">
      <c r="A204" s="1">
        <v>44501</v>
      </c>
      <c r="B204">
        <v>305.17999300000002</v>
      </c>
      <c r="C204">
        <v>319.77999899999998</v>
      </c>
      <c r="D204">
        <v>303.26998900000001</v>
      </c>
      <c r="E204">
        <v>306.790009</v>
      </c>
      <c r="F204">
        <v>305.09997600000003</v>
      </c>
      <c r="G204">
        <v>12273879</v>
      </c>
    </row>
    <row r="205" spans="1:7" x14ac:dyDescent="0.3">
      <c r="A205" s="1">
        <v>44531</v>
      </c>
      <c r="B205">
        <v>311.94000199999999</v>
      </c>
      <c r="C205">
        <v>311.94000199999999</v>
      </c>
      <c r="D205">
        <v>271.14001500000001</v>
      </c>
      <c r="E205">
        <v>290.72000100000002</v>
      </c>
      <c r="F205">
        <v>289.11849999999998</v>
      </c>
      <c r="G205">
        <v>25055771</v>
      </c>
    </row>
    <row r="206" spans="1:7" x14ac:dyDescent="0.3">
      <c r="A206" s="1"/>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7C3F29A-14E1-4240-96B7-53EE7C7ACE34}">
  <dimension ref="A1:C208"/>
  <sheetViews>
    <sheetView topLeftCell="A40" zoomScale="115" zoomScaleNormal="115" workbookViewId="0">
      <selection activeCell="B2" sqref="B2"/>
    </sheetView>
  </sheetViews>
  <sheetFormatPr defaultRowHeight="14.4" x14ac:dyDescent="0.3"/>
  <cols>
    <col min="1" max="1" width="12.5546875" customWidth="1"/>
    <col min="2" max="2" width="13.88671875" customWidth="1"/>
    <col min="3" max="3" width="21.88671875" bestFit="1" customWidth="1"/>
  </cols>
  <sheetData>
    <row r="1" spans="1:3" x14ac:dyDescent="0.3">
      <c r="A1" t="s">
        <v>0</v>
      </c>
      <c r="B1" t="s">
        <v>13</v>
      </c>
      <c r="C1" s="9" t="s">
        <v>11</v>
      </c>
    </row>
    <row r="2" spans="1:3" x14ac:dyDescent="0.3">
      <c r="A2" s="1">
        <v>38353</v>
      </c>
      <c r="B2">
        <v>4172.8</v>
      </c>
      <c r="C2" s="5">
        <v>0.43440000000000001</v>
      </c>
    </row>
    <row r="3" spans="1:3" x14ac:dyDescent="0.3">
      <c r="A3" s="1">
        <v>38384</v>
      </c>
      <c r="B3">
        <v>4109.8</v>
      </c>
      <c r="C3" s="5">
        <v>0.56079999999999997</v>
      </c>
    </row>
    <row r="4" spans="1:3" x14ac:dyDescent="0.3">
      <c r="A4" s="1">
        <v>38412</v>
      </c>
      <c r="B4">
        <v>4001.7</v>
      </c>
      <c r="C4" s="5">
        <v>0.68</v>
      </c>
    </row>
    <row r="5" spans="1:3" x14ac:dyDescent="0.3">
      <c r="A5" s="1">
        <v>38443</v>
      </c>
      <c r="B5">
        <v>3983.2</v>
      </c>
      <c r="C5" s="5">
        <v>0.67</v>
      </c>
    </row>
    <row r="6" spans="1:3" x14ac:dyDescent="0.3">
      <c r="A6" s="1">
        <v>38473</v>
      </c>
      <c r="B6">
        <v>4106.3999999999996</v>
      </c>
      <c r="C6" s="5">
        <v>0.63</v>
      </c>
    </row>
    <row r="7" spans="1:3" x14ac:dyDescent="0.3">
      <c r="A7" s="1">
        <v>38504</v>
      </c>
      <c r="B7">
        <v>4277.5</v>
      </c>
      <c r="C7" s="5">
        <v>0.62</v>
      </c>
    </row>
    <row r="8" spans="1:3" x14ac:dyDescent="0.3">
      <c r="A8" s="1">
        <v>38534</v>
      </c>
      <c r="B8">
        <v>4388.8</v>
      </c>
      <c r="C8" s="5">
        <v>0.61</v>
      </c>
    </row>
    <row r="9" spans="1:3" x14ac:dyDescent="0.3">
      <c r="A9" s="1">
        <v>38565</v>
      </c>
      <c r="B9">
        <v>4446.8</v>
      </c>
      <c r="C9" s="5">
        <v>0.59</v>
      </c>
    </row>
    <row r="10" spans="1:3" x14ac:dyDescent="0.3">
      <c r="A10" s="1">
        <v>38596</v>
      </c>
      <c r="B10">
        <v>4641.2</v>
      </c>
      <c r="C10" s="5">
        <v>0.6</v>
      </c>
    </row>
    <row r="11" spans="1:3" x14ac:dyDescent="0.3">
      <c r="A11" s="1">
        <v>38626</v>
      </c>
      <c r="B11">
        <v>4459.7</v>
      </c>
      <c r="C11" s="5">
        <v>0.59</v>
      </c>
    </row>
    <row r="12" spans="1:3" x14ac:dyDescent="0.3">
      <c r="A12" s="1">
        <v>38657</v>
      </c>
      <c r="B12">
        <v>4763.3999999999996</v>
      </c>
      <c r="C12" s="5">
        <v>0.59</v>
      </c>
    </row>
    <row r="13" spans="1:3" x14ac:dyDescent="0.3">
      <c r="A13" s="1">
        <v>38687</v>
      </c>
      <c r="B13">
        <v>4929.6000000000004</v>
      </c>
      <c r="C13" s="5">
        <v>0.61</v>
      </c>
    </row>
    <row r="14" spans="1:3" x14ac:dyDescent="0.3">
      <c r="A14" s="1">
        <v>38718</v>
      </c>
      <c r="B14">
        <v>4921.3</v>
      </c>
      <c r="C14" s="5">
        <v>0.59</v>
      </c>
    </row>
    <row r="15" spans="1:3" x14ac:dyDescent="0.3">
      <c r="A15" s="1">
        <v>38749</v>
      </c>
      <c r="B15">
        <v>5129.7</v>
      </c>
      <c r="C15" s="5">
        <v>0.38</v>
      </c>
    </row>
    <row r="16" spans="1:3" x14ac:dyDescent="0.3">
      <c r="A16" s="1">
        <v>38777</v>
      </c>
      <c r="B16">
        <v>5258.8</v>
      </c>
      <c r="C16" s="5">
        <v>0.57999999999999996</v>
      </c>
    </row>
    <row r="17" spans="1:3" x14ac:dyDescent="0.3">
      <c r="A17" s="1">
        <v>38808</v>
      </c>
      <c r="B17">
        <v>5150.3999999999996</v>
      </c>
      <c r="C17" s="5">
        <v>0.42</v>
      </c>
    </row>
    <row r="18" spans="1:3" x14ac:dyDescent="0.3">
      <c r="A18" s="1">
        <v>38838</v>
      </c>
      <c r="B18">
        <v>5001.7</v>
      </c>
      <c r="C18" s="5">
        <v>0.54</v>
      </c>
    </row>
    <row r="19" spans="1:3" x14ac:dyDescent="0.3">
      <c r="A19" s="1">
        <v>38869</v>
      </c>
      <c r="B19">
        <v>5073.8999999999996</v>
      </c>
      <c r="C19" s="5">
        <v>0.56999999999999995</v>
      </c>
    </row>
    <row r="20" spans="1:3" x14ac:dyDescent="0.3">
      <c r="A20" s="1">
        <v>38899</v>
      </c>
      <c r="B20">
        <v>4986.2</v>
      </c>
      <c r="C20" s="5">
        <v>0.51</v>
      </c>
    </row>
    <row r="21" spans="1:3" x14ac:dyDescent="0.3">
      <c r="A21" s="1">
        <v>38930</v>
      </c>
      <c r="B21">
        <v>5115.3999999999996</v>
      </c>
      <c r="C21" s="5">
        <v>0.83</v>
      </c>
    </row>
    <row r="22" spans="1:3" x14ac:dyDescent="0.3">
      <c r="A22" s="1">
        <v>38961</v>
      </c>
      <c r="B22">
        <v>5154.1000000000004</v>
      </c>
      <c r="C22" s="5">
        <v>0.77259999999999995</v>
      </c>
    </row>
    <row r="23" spans="1:3" x14ac:dyDescent="0.3">
      <c r="A23" s="1">
        <v>38991</v>
      </c>
      <c r="B23">
        <v>5384.4</v>
      </c>
      <c r="C23" s="5">
        <v>0.67</v>
      </c>
    </row>
    <row r="24" spans="1:3" x14ac:dyDescent="0.3">
      <c r="A24" s="1">
        <v>39022</v>
      </c>
      <c r="B24">
        <v>5669.9</v>
      </c>
      <c r="C24" s="5">
        <v>0.52</v>
      </c>
    </row>
    <row r="25" spans="1:3" x14ac:dyDescent="0.3">
      <c r="A25" s="1">
        <v>39052</v>
      </c>
      <c r="B25">
        <v>5773.4</v>
      </c>
      <c r="C25" s="5">
        <v>0.45</v>
      </c>
    </row>
    <row r="26" spans="1:3" x14ac:dyDescent="0.3">
      <c r="A26" s="1">
        <v>39083</v>
      </c>
      <c r="B26">
        <v>5832.5</v>
      </c>
      <c r="C26" s="5">
        <v>0.36</v>
      </c>
    </row>
    <row r="27" spans="1:3" x14ac:dyDescent="0.3">
      <c r="A27" s="1">
        <v>39114</v>
      </c>
      <c r="B27">
        <v>5995.1</v>
      </c>
      <c r="C27" s="5">
        <v>0.28000000000000003</v>
      </c>
    </row>
    <row r="28" spans="1:3" x14ac:dyDescent="0.3">
      <c r="A28" s="1">
        <v>39142</v>
      </c>
      <c r="B28">
        <v>6066.5</v>
      </c>
      <c r="C28" s="5">
        <v>0.3</v>
      </c>
    </row>
    <row r="29" spans="1:3" x14ac:dyDescent="0.3">
      <c r="A29" s="1">
        <v>39173</v>
      </c>
      <c r="B29">
        <v>6166.9</v>
      </c>
      <c r="C29" s="5">
        <v>0.23</v>
      </c>
    </row>
    <row r="30" spans="1:3" x14ac:dyDescent="0.3">
      <c r="A30" s="1">
        <v>39203</v>
      </c>
      <c r="B30">
        <v>6313.5</v>
      </c>
      <c r="C30" s="5">
        <v>0.24</v>
      </c>
    </row>
    <row r="31" spans="1:3" x14ac:dyDescent="0.3">
      <c r="A31" s="1">
        <v>39234</v>
      </c>
      <c r="B31">
        <v>6274.9</v>
      </c>
      <c r="C31" s="5">
        <v>0.34</v>
      </c>
    </row>
    <row r="32" spans="1:3" x14ac:dyDescent="0.3">
      <c r="A32" s="1">
        <v>39264</v>
      </c>
      <c r="B32">
        <v>6144.2</v>
      </c>
      <c r="C32" s="5">
        <v>0.38</v>
      </c>
    </row>
    <row r="33" spans="1:3" x14ac:dyDescent="0.3">
      <c r="A33" s="1">
        <v>39295</v>
      </c>
      <c r="B33">
        <v>6247.2</v>
      </c>
      <c r="C33" s="5">
        <v>0.41</v>
      </c>
    </row>
    <row r="34" spans="1:3" x14ac:dyDescent="0.3">
      <c r="A34" s="1">
        <v>39326</v>
      </c>
      <c r="B34">
        <v>6567.8</v>
      </c>
      <c r="C34" s="5">
        <v>0.62</v>
      </c>
    </row>
    <row r="35" spans="1:3" x14ac:dyDescent="0.3">
      <c r="A35" s="1">
        <v>39356</v>
      </c>
      <c r="B35">
        <v>6754.1</v>
      </c>
      <c r="C35" s="5">
        <v>0.62</v>
      </c>
    </row>
    <row r="36" spans="1:3" x14ac:dyDescent="0.3">
      <c r="A36" s="1">
        <v>39387</v>
      </c>
      <c r="B36">
        <v>6339.8</v>
      </c>
      <c r="C36" s="5">
        <v>0.5</v>
      </c>
    </row>
    <row r="37" spans="1:3" x14ac:dyDescent="0.3">
      <c r="A37" s="1">
        <v>39417</v>
      </c>
      <c r="B37">
        <v>5650.4</v>
      </c>
      <c r="C37" s="5">
        <v>0.6</v>
      </c>
    </row>
    <row r="38" spans="1:3" x14ac:dyDescent="0.3">
      <c r="A38" s="1">
        <v>39448</v>
      </c>
      <c r="B38">
        <v>5572.1</v>
      </c>
      <c r="C38" s="5">
        <v>0.71</v>
      </c>
    </row>
    <row r="39" spans="1:3" x14ac:dyDescent="0.3">
      <c r="A39" s="1">
        <v>39479</v>
      </c>
      <c r="B39">
        <v>5355.7</v>
      </c>
      <c r="C39" s="5">
        <v>0.68600000000000005</v>
      </c>
    </row>
    <row r="40" spans="1:3" x14ac:dyDescent="0.3">
      <c r="A40" s="1">
        <v>39508</v>
      </c>
      <c r="B40">
        <v>5595.4</v>
      </c>
      <c r="C40" s="5">
        <v>0.68630000000000002</v>
      </c>
    </row>
    <row r="41" spans="1:3" x14ac:dyDescent="0.3">
      <c r="A41" s="1">
        <v>39539</v>
      </c>
      <c r="B41">
        <v>5630.55</v>
      </c>
      <c r="C41" s="5">
        <v>0.65229999999999999</v>
      </c>
    </row>
    <row r="42" spans="1:3" x14ac:dyDescent="0.3">
      <c r="A42" s="1">
        <v>39569</v>
      </c>
      <c r="B42">
        <v>5654.7</v>
      </c>
      <c r="C42" s="5">
        <v>0.44</v>
      </c>
    </row>
    <row r="43" spans="1:3" x14ac:dyDescent="0.3">
      <c r="A43" s="1">
        <v>39600</v>
      </c>
      <c r="B43">
        <v>5215.3</v>
      </c>
      <c r="C43" s="5">
        <v>0.22</v>
      </c>
    </row>
    <row r="44" spans="1:3" x14ac:dyDescent="0.3">
      <c r="A44" s="1">
        <v>39630</v>
      </c>
      <c r="B44">
        <v>4977.3999999999996</v>
      </c>
      <c r="C44" s="5">
        <v>0.14000000000000001</v>
      </c>
    </row>
    <row r="45" spans="1:3" x14ac:dyDescent="0.3">
      <c r="A45" s="1">
        <v>39661</v>
      </c>
      <c r="B45">
        <v>5135.6000000000004</v>
      </c>
      <c r="C45" s="5">
        <v>0.30309999999999998</v>
      </c>
    </row>
    <row r="46" spans="1:3" x14ac:dyDescent="0.3">
      <c r="A46" s="1">
        <v>39692</v>
      </c>
      <c r="B46">
        <v>4600.5</v>
      </c>
      <c r="C46" s="5">
        <v>0.5</v>
      </c>
    </row>
    <row r="47" spans="1:3" x14ac:dyDescent="0.3">
      <c r="A47" s="1">
        <v>39722</v>
      </c>
      <c r="B47">
        <v>4018</v>
      </c>
      <c r="C47" s="5">
        <v>0.57999999999999996</v>
      </c>
    </row>
    <row r="48" spans="1:3" x14ac:dyDescent="0.3">
      <c r="A48" s="1">
        <v>39753</v>
      </c>
      <c r="B48">
        <v>3722.3</v>
      </c>
      <c r="C48" s="5">
        <v>0.56000000000000005</v>
      </c>
    </row>
    <row r="49" spans="1:3" x14ac:dyDescent="0.3">
      <c r="A49" s="1">
        <v>39783</v>
      </c>
      <c r="B49">
        <v>3540.7</v>
      </c>
      <c r="C49" s="5">
        <v>0.48</v>
      </c>
    </row>
    <row r="50" spans="1:3" x14ac:dyDescent="0.3">
      <c r="A50" s="1">
        <v>39814</v>
      </c>
      <c r="B50">
        <v>3344.5</v>
      </c>
      <c r="C50" s="5">
        <v>0.63200000000000001</v>
      </c>
    </row>
    <row r="51" spans="1:3" x14ac:dyDescent="0.3">
      <c r="A51" s="1">
        <v>39845</v>
      </c>
      <c r="B51">
        <v>3582.1</v>
      </c>
      <c r="C51" s="5">
        <v>0.25575999999999999</v>
      </c>
    </row>
    <row r="52" spans="1:3" x14ac:dyDescent="0.3">
      <c r="A52" s="1">
        <v>39873</v>
      </c>
      <c r="B52">
        <v>3780.5</v>
      </c>
      <c r="C52" s="5">
        <v>0.22</v>
      </c>
    </row>
    <row r="53" spans="1:3" x14ac:dyDescent="0.3">
      <c r="A53" s="1">
        <v>39904</v>
      </c>
      <c r="B53">
        <v>3797.23</v>
      </c>
      <c r="C53" s="5">
        <v>0.37</v>
      </c>
    </row>
    <row r="54" spans="1:3" x14ac:dyDescent="0.3">
      <c r="A54" s="1">
        <v>39934</v>
      </c>
      <c r="B54">
        <v>3818</v>
      </c>
      <c r="C54" s="5">
        <v>0.38</v>
      </c>
    </row>
    <row r="55" spans="1:3" x14ac:dyDescent="0.3">
      <c r="A55" s="1">
        <v>39965</v>
      </c>
      <c r="B55">
        <v>3954.9</v>
      </c>
      <c r="C55" s="5">
        <v>0.4</v>
      </c>
    </row>
    <row r="56" spans="1:3" x14ac:dyDescent="0.3">
      <c r="A56" s="1">
        <v>39995</v>
      </c>
      <c r="B56">
        <v>4244</v>
      </c>
      <c r="C56" s="5">
        <v>0.45</v>
      </c>
    </row>
    <row r="57" spans="1:3" x14ac:dyDescent="0.3">
      <c r="A57" s="1">
        <v>40026</v>
      </c>
      <c r="B57">
        <v>4479.13</v>
      </c>
      <c r="C57" s="5">
        <v>0.36</v>
      </c>
    </row>
    <row r="58" spans="1:3" x14ac:dyDescent="0.3">
      <c r="A58" s="1">
        <v>40057</v>
      </c>
      <c r="B58">
        <v>4743.6000000000004</v>
      </c>
      <c r="C58" s="5">
        <v>0.35</v>
      </c>
    </row>
    <row r="59" spans="1:3" x14ac:dyDescent="0.3">
      <c r="A59" s="1">
        <v>40087</v>
      </c>
      <c r="B59">
        <v>4643.2</v>
      </c>
      <c r="C59" s="5">
        <v>0.39</v>
      </c>
    </row>
    <row r="60" spans="1:3" x14ac:dyDescent="0.3">
      <c r="A60" s="1">
        <v>40118</v>
      </c>
      <c r="B60">
        <v>4870.6000000000004</v>
      </c>
      <c r="C60" s="5">
        <v>0.32</v>
      </c>
    </row>
    <row r="61" spans="1:3" x14ac:dyDescent="0.3">
      <c r="A61" s="1">
        <v>40148</v>
      </c>
      <c r="B61">
        <v>4569.6000000000004</v>
      </c>
      <c r="C61" s="5">
        <v>0.34</v>
      </c>
    </row>
    <row r="62" spans="1:3" x14ac:dyDescent="0.3">
      <c r="A62" s="1">
        <v>40179</v>
      </c>
      <c r="B62">
        <v>4637.7</v>
      </c>
      <c r="C62" s="5">
        <v>0.56000000000000005</v>
      </c>
    </row>
    <row r="63" spans="1:3" x14ac:dyDescent="0.3">
      <c r="A63" s="1">
        <v>40210</v>
      </c>
      <c r="B63">
        <v>4875.5</v>
      </c>
      <c r="C63" s="5">
        <v>0.65</v>
      </c>
    </row>
    <row r="64" spans="1:3" x14ac:dyDescent="0.3">
      <c r="A64" s="1">
        <v>40238</v>
      </c>
      <c r="B64">
        <v>4807.3999999999996</v>
      </c>
      <c r="C64" s="5">
        <v>0.63</v>
      </c>
    </row>
    <row r="65" spans="1:3" x14ac:dyDescent="0.3">
      <c r="A65" s="1">
        <v>40269</v>
      </c>
      <c r="B65">
        <v>4678.7</v>
      </c>
      <c r="C65" s="5">
        <v>0.59</v>
      </c>
    </row>
    <row r="66" spans="1:3" x14ac:dyDescent="0.3">
      <c r="A66" s="1">
        <v>40299</v>
      </c>
      <c r="B66">
        <v>4429.7</v>
      </c>
      <c r="C66" s="5">
        <v>0.55000000000000004</v>
      </c>
    </row>
    <row r="67" spans="1:3" x14ac:dyDescent="0.3">
      <c r="A67" s="1">
        <v>40330</v>
      </c>
      <c r="B67">
        <v>4301.5</v>
      </c>
      <c r="C67" s="5">
        <v>0.52</v>
      </c>
    </row>
    <row r="68" spans="1:3" x14ac:dyDescent="0.3">
      <c r="A68" s="1">
        <v>40360</v>
      </c>
      <c r="B68">
        <v>4493.5</v>
      </c>
      <c r="C68" s="5">
        <v>0.61</v>
      </c>
    </row>
    <row r="69" spans="1:3" x14ac:dyDescent="0.3">
      <c r="A69" s="1">
        <v>40391</v>
      </c>
      <c r="B69">
        <v>4404.2</v>
      </c>
      <c r="C69" s="5">
        <v>0.59</v>
      </c>
    </row>
    <row r="70" spans="1:3" x14ac:dyDescent="0.3">
      <c r="A70" s="1">
        <v>40422</v>
      </c>
      <c r="B70">
        <v>4582.8999999999996</v>
      </c>
      <c r="C70" s="5">
        <v>0.6</v>
      </c>
    </row>
    <row r="71" spans="1:3" x14ac:dyDescent="0.3">
      <c r="A71" s="1">
        <v>40452</v>
      </c>
      <c r="B71">
        <v>4566.6000000000004</v>
      </c>
      <c r="C71" s="5">
        <v>0.59</v>
      </c>
    </row>
    <row r="72" spans="1:3" x14ac:dyDescent="0.3">
      <c r="A72" s="1">
        <v>40483</v>
      </c>
      <c r="B72">
        <v>4745.2</v>
      </c>
      <c r="C72" s="5">
        <v>0.59</v>
      </c>
    </row>
    <row r="73" spans="1:3" x14ac:dyDescent="0.3">
      <c r="A73" s="1">
        <v>40513</v>
      </c>
      <c r="B73">
        <v>4753.8999999999996</v>
      </c>
      <c r="C73" s="5">
        <v>0.61</v>
      </c>
    </row>
    <row r="74" spans="1:3" x14ac:dyDescent="0.3">
      <c r="A74" s="1">
        <v>40544</v>
      </c>
      <c r="B74">
        <v>4831.7</v>
      </c>
      <c r="C74" s="5">
        <v>0.59</v>
      </c>
    </row>
    <row r="75" spans="1:3" x14ac:dyDescent="0.3">
      <c r="A75" s="1">
        <v>40575</v>
      </c>
      <c r="B75">
        <v>4837.8999999999996</v>
      </c>
      <c r="C75" s="5">
        <v>0.38</v>
      </c>
    </row>
    <row r="76" spans="1:3" x14ac:dyDescent="0.3">
      <c r="A76" s="1">
        <v>40603</v>
      </c>
      <c r="B76">
        <v>4823.2</v>
      </c>
      <c r="C76" s="5">
        <v>0.57999999999999996</v>
      </c>
    </row>
    <row r="77" spans="1:3" x14ac:dyDescent="0.3">
      <c r="A77" s="1">
        <v>40634</v>
      </c>
      <c r="B77">
        <v>4809.3</v>
      </c>
      <c r="C77" s="5">
        <v>0.42</v>
      </c>
    </row>
    <row r="78" spans="1:3" x14ac:dyDescent="0.3">
      <c r="A78" s="1">
        <v>40664</v>
      </c>
      <c r="B78">
        <v>4708.3</v>
      </c>
      <c r="C78" s="5">
        <v>0.54</v>
      </c>
    </row>
    <row r="79" spans="1:3" x14ac:dyDescent="0.3">
      <c r="A79" s="1">
        <v>40695</v>
      </c>
      <c r="B79">
        <v>4608.3</v>
      </c>
      <c r="C79" s="5">
        <v>0.56999999999999995</v>
      </c>
    </row>
    <row r="80" spans="1:3" x14ac:dyDescent="0.3">
      <c r="A80" s="1">
        <v>40725</v>
      </c>
      <c r="B80">
        <v>4424.6000000000004</v>
      </c>
      <c r="C80" s="5">
        <v>0.51</v>
      </c>
    </row>
    <row r="81" spans="1:3" x14ac:dyDescent="0.3">
      <c r="A81" s="1">
        <v>40756</v>
      </c>
      <c r="B81">
        <v>4296.5</v>
      </c>
      <c r="C81" s="5">
        <v>0.83</v>
      </c>
    </row>
    <row r="82" spans="1:3" x14ac:dyDescent="0.3">
      <c r="A82" s="1">
        <v>40787</v>
      </c>
      <c r="B82">
        <v>4008.6</v>
      </c>
      <c r="C82" s="5">
        <v>0.77259999999999995</v>
      </c>
    </row>
    <row r="83" spans="1:3" x14ac:dyDescent="0.3">
      <c r="A83" s="1">
        <v>40817</v>
      </c>
      <c r="B83">
        <v>4298.1000000000004</v>
      </c>
      <c r="C83" s="5">
        <v>0.67</v>
      </c>
    </row>
    <row r="84" spans="1:3" x14ac:dyDescent="0.3">
      <c r="A84" s="1">
        <v>40848</v>
      </c>
      <c r="B84">
        <v>4056.6</v>
      </c>
      <c r="C84" s="5">
        <v>0.52</v>
      </c>
    </row>
    <row r="85" spans="1:3" x14ac:dyDescent="0.3">
      <c r="A85" s="1">
        <v>40878</v>
      </c>
      <c r="B85">
        <v>4262.7</v>
      </c>
      <c r="C85" s="5">
        <v>0.45</v>
      </c>
    </row>
    <row r="86" spans="1:3" x14ac:dyDescent="0.3">
      <c r="A86" s="1">
        <v>40909</v>
      </c>
      <c r="B86">
        <v>4298.5</v>
      </c>
      <c r="C86" s="5">
        <v>0.36</v>
      </c>
    </row>
    <row r="87" spans="1:3" x14ac:dyDescent="0.3">
      <c r="A87" s="1">
        <v>40940</v>
      </c>
      <c r="B87">
        <v>4335.2</v>
      </c>
      <c r="C87" s="5">
        <v>0.28000000000000003</v>
      </c>
    </row>
    <row r="88" spans="1:3" x14ac:dyDescent="0.3">
      <c r="A88" s="1">
        <v>40969</v>
      </c>
      <c r="B88">
        <v>4396.6000000000004</v>
      </c>
      <c r="C88" s="5">
        <v>0.3</v>
      </c>
    </row>
    <row r="89" spans="1:3" x14ac:dyDescent="0.3">
      <c r="A89" s="1">
        <v>41000</v>
      </c>
      <c r="B89">
        <v>4103.7</v>
      </c>
      <c r="C89" s="5">
        <v>0.23</v>
      </c>
    </row>
    <row r="90" spans="1:3" x14ac:dyDescent="0.3">
      <c r="A90" s="1">
        <v>41030</v>
      </c>
      <c r="B90">
        <v>4076.3</v>
      </c>
      <c r="C90" s="5">
        <v>0.24</v>
      </c>
    </row>
    <row r="91" spans="1:3" x14ac:dyDescent="0.3">
      <c r="A91" s="1">
        <v>41061</v>
      </c>
      <c r="B91">
        <v>4094.6</v>
      </c>
      <c r="C91" s="5">
        <v>0.34</v>
      </c>
    </row>
    <row r="92" spans="1:3" x14ac:dyDescent="0.3">
      <c r="A92" s="1">
        <v>41091</v>
      </c>
      <c r="B92">
        <v>4269.2</v>
      </c>
      <c r="C92" s="5">
        <v>0.38</v>
      </c>
    </row>
    <row r="93" spans="1:3" x14ac:dyDescent="0.3">
      <c r="A93" s="1">
        <v>41122</v>
      </c>
      <c r="B93">
        <v>4316.2</v>
      </c>
      <c r="C93" s="5">
        <v>0.41</v>
      </c>
    </row>
    <row r="94" spans="1:3" x14ac:dyDescent="0.3">
      <c r="A94" s="1">
        <v>41153</v>
      </c>
      <c r="B94">
        <v>4387.5</v>
      </c>
      <c r="C94" s="5">
        <v>0.57999999999999996</v>
      </c>
    </row>
    <row r="95" spans="1:3" x14ac:dyDescent="0.3">
      <c r="A95" s="1">
        <v>41183</v>
      </c>
      <c r="B95">
        <v>4517.2</v>
      </c>
      <c r="C95" s="5">
        <v>0.56000000000000005</v>
      </c>
    </row>
    <row r="96" spans="1:3" x14ac:dyDescent="0.3">
      <c r="A96" s="1">
        <v>41214</v>
      </c>
      <c r="B96">
        <v>4649.1000000000004</v>
      </c>
      <c r="C96" s="5">
        <v>0.48</v>
      </c>
    </row>
    <row r="97" spans="1:3" x14ac:dyDescent="0.3">
      <c r="A97" s="1">
        <v>41244</v>
      </c>
      <c r="B97">
        <v>4878.8</v>
      </c>
      <c r="C97" s="5">
        <v>0.63200000000000001</v>
      </c>
    </row>
    <row r="98" spans="1:3" x14ac:dyDescent="0.3">
      <c r="A98" s="1">
        <v>41275</v>
      </c>
      <c r="B98">
        <v>5104.1000000000004</v>
      </c>
      <c r="C98" s="5">
        <v>0.25575999999999999</v>
      </c>
    </row>
    <row r="99" spans="1:3" x14ac:dyDescent="0.3">
      <c r="A99" s="1">
        <v>41306</v>
      </c>
      <c r="B99">
        <v>4966.5</v>
      </c>
      <c r="C99" s="5">
        <v>0.22</v>
      </c>
    </row>
    <row r="100" spans="1:3" x14ac:dyDescent="0.3">
      <c r="A100" s="1">
        <v>41334</v>
      </c>
      <c r="B100">
        <v>5191.2</v>
      </c>
      <c r="C100" s="5">
        <v>0.37</v>
      </c>
    </row>
    <row r="101" spans="1:3" x14ac:dyDescent="0.3">
      <c r="A101" s="1">
        <v>41365</v>
      </c>
      <c r="B101">
        <v>4954.1000000000004</v>
      </c>
      <c r="C101" s="5">
        <v>0.38</v>
      </c>
    </row>
    <row r="102" spans="1:3" x14ac:dyDescent="0.3">
      <c r="A102" s="1">
        <v>41395</v>
      </c>
      <c r="B102">
        <v>4526.6000000000004</v>
      </c>
      <c r="C102" s="5">
        <v>0.4</v>
      </c>
    </row>
    <row r="103" spans="1:3" x14ac:dyDescent="0.3">
      <c r="A103" s="1">
        <v>41426</v>
      </c>
      <c r="B103">
        <v>4802.6000000000004</v>
      </c>
      <c r="C103" s="5">
        <v>0.45</v>
      </c>
    </row>
    <row r="104" spans="1:3" x14ac:dyDescent="0.3">
      <c r="A104" s="1">
        <v>41456</v>
      </c>
      <c r="B104">
        <v>5052.5</v>
      </c>
      <c r="C104" s="5">
        <v>0.36</v>
      </c>
    </row>
    <row r="105" spans="1:3" x14ac:dyDescent="0.3">
      <c r="A105" s="1">
        <v>41487</v>
      </c>
      <c r="B105">
        <v>5135.8</v>
      </c>
      <c r="C105" s="5">
        <v>0.35</v>
      </c>
    </row>
    <row r="106" spans="1:3" x14ac:dyDescent="0.3">
      <c r="A106" s="1">
        <v>41518</v>
      </c>
      <c r="B106">
        <v>5218.8999999999996</v>
      </c>
      <c r="C106" s="5">
        <v>0.39</v>
      </c>
    </row>
    <row r="107" spans="1:3" x14ac:dyDescent="0.3">
      <c r="A107" s="1">
        <v>41548</v>
      </c>
      <c r="B107">
        <v>5425.5</v>
      </c>
      <c r="C107" s="5">
        <v>0.32</v>
      </c>
    </row>
    <row r="108" spans="1:3" x14ac:dyDescent="0.3">
      <c r="A108" s="1">
        <v>41579</v>
      </c>
      <c r="B108">
        <v>5352.2</v>
      </c>
      <c r="C108" s="5">
        <v>0.36</v>
      </c>
    </row>
    <row r="109" spans="1:3" x14ac:dyDescent="0.3">
      <c r="A109" s="1">
        <v>41609</v>
      </c>
      <c r="B109">
        <v>5190.8999999999996</v>
      </c>
      <c r="C109" s="5">
        <v>0.28000000000000003</v>
      </c>
    </row>
    <row r="110" spans="1:3" x14ac:dyDescent="0.3">
      <c r="A110" s="1">
        <v>41640</v>
      </c>
      <c r="B110">
        <v>5404.8</v>
      </c>
      <c r="C110" s="5">
        <v>0.3</v>
      </c>
    </row>
    <row r="111" spans="1:3" x14ac:dyDescent="0.3">
      <c r="A111" s="1">
        <v>41671</v>
      </c>
      <c r="B111">
        <v>5394.8</v>
      </c>
      <c r="C111" s="5">
        <v>0.23</v>
      </c>
    </row>
    <row r="112" spans="1:3" x14ac:dyDescent="0.3">
      <c r="A112" s="1">
        <v>41699</v>
      </c>
      <c r="B112">
        <v>5489.1</v>
      </c>
      <c r="C112" s="5">
        <v>0.24</v>
      </c>
    </row>
    <row r="113" spans="1:3" x14ac:dyDescent="0.3">
      <c r="A113" s="1">
        <v>41730</v>
      </c>
      <c r="B113">
        <v>5490.5</v>
      </c>
      <c r="C113" s="5">
        <v>0.34</v>
      </c>
    </row>
    <row r="114" spans="1:3" x14ac:dyDescent="0.3">
      <c r="A114" s="1">
        <v>41760</v>
      </c>
      <c r="B114">
        <v>5492.5</v>
      </c>
      <c r="C114" s="5">
        <v>0.38</v>
      </c>
    </row>
    <row r="115" spans="1:3" x14ac:dyDescent="0.3">
      <c r="A115" s="1">
        <v>41791</v>
      </c>
      <c r="B115">
        <v>5395.7</v>
      </c>
      <c r="C115" s="5">
        <v>0.41</v>
      </c>
    </row>
    <row r="116" spans="1:3" x14ac:dyDescent="0.3">
      <c r="A116" s="1">
        <v>41821</v>
      </c>
      <c r="B116">
        <v>5632.9</v>
      </c>
      <c r="C116" s="5">
        <v>0.57999999999999996</v>
      </c>
    </row>
    <row r="117" spans="1:3" x14ac:dyDescent="0.3">
      <c r="A117" s="1">
        <v>41852</v>
      </c>
      <c r="B117">
        <v>5625.9</v>
      </c>
      <c r="C117" s="5">
        <v>0.56000000000000005</v>
      </c>
    </row>
    <row r="118" spans="1:3" x14ac:dyDescent="0.3">
      <c r="A118" s="1">
        <v>41883</v>
      </c>
      <c r="B118">
        <v>5292.8</v>
      </c>
      <c r="C118" s="5">
        <v>0.48</v>
      </c>
    </row>
    <row r="119" spans="1:3" x14ac:dyDescent="0.3">
      <c r="A119" s="1">
        <v>41913</v>
      </c>
      <c r="B119">
        <v>5526.7</v>
      </c>
      <c r="C119" s="5">
        <v>0.63200000000000001</v>
      </c>
    </row>
    <row r="120" spans="1:3" x14ac:dyDescent="0.3">
      <c r="A120" s="1">
        <v>41944</v>
      </c>
      <c r="B120">
        <v>5411.5</v>
      </c>
      <c r="C120" s="5">
        <v>0.25575999999999999</v>
      </c>
    </row>
    <row r="121" spans="1:3" x14ac:dyDescent="0.3">
      <c r="A121" s="1">
        <v>41974</v>
      </c>
      <c r="B121">
        <v>5588.3</v>
      </c>
      <c r="C121" s="5">
        <v>0.5</v>
      </c>
    </row>
    <row r="122" spans="1:3" x14ac:dyDescent="0.3">
      <c r="A122" s="1">
        <v>42005</v>
      </c>
      <c r="B122">
        <v>5928.8</v>
      </c>
      <c r="C122" s="5">
        <v>0.6</v>
      </c>
    </row>
    <row r="123" spans="1:3" x14ac:dyDescent="0.3">
      <c r="A123" s="1">
        <v>42036</v>
      </c>
      <c r="B123">
        <v>5891.5</v>
      </c>
      <c r="C123" s="5">
        <v>0.71</v>
      </c>
    </row>
    <row r="124" spans="1:3" x14ac:dyDescent="0.3">
      <c r="A124" s="1">
        <v>42064</v>
      </c>
      <c r="B124">
        <v>5790.1</v>
      </c>
      <c r="C124" s="5">
        <v>0.68600000000000005</v>
      </c>
    </row>
    <row r="125" spans="1:3" x14ac:dyDescent="0.3">
      <c r="A125" s="1">
        <v>42095</v>
      </c>
      <c r="B125">
        <v>5780.1</v>
      </c>
      <c r="C125" s="5">
        <v>0.68630000000000002</v>
      </c>
    </row>
    <row r="126" spans="1:3" x14ac:dyDescent="0.3">
      <c r="A126" s="1">
        <v>42125</v>
      </c>
      <c r="B126">
        <v>5777.2</v>
      </c>
      <c r="C126" s="5">
        <v>0.65229999999999999</v>
      </c>
    </row>
    <row r="127" spans="1:3" x14ac:dyDescent="0.3">
      <c r="A127" s="1">
        <v>42156</v>
      </c>
      <c r="B127">
        <v>5459.4</v>
      </c>
      <c r="C127" s="5">
        <v>0.44</v>
      </c>
    </row>
    <row r="128" spans="1:3" x14ac:dyDescent="0.3">
      <c r="A128" s="1">
        <v>42186</v>
      </c>
      <c r="B128">
        <v>5699.2</v>
      </c>
      <c r="C128" s="5">
        <v>0.22</v>
      </c>
    </row>
    <row r="129" spans="1:3" x14ac:dyDescent="0.3">
      <c r="A129" s="1">
        <v>42217</v>
      </c>
      <c r="B129">
        <v>5207.8</v>
      </c>
      <c r="C129" s="5">
        <v>0.14000000000000001</v>
      </c>
    </row>
    <row r="130" spans="1:3" x14ac:dyDescent="0.3">
      <c r="A130" s="1">
        <v>42248</v>
      </c>
      <c r="B130">
        <v>5021.6000000000004</v>
      </c>
      <c r="C130" s="5">
        <v>0.30309999999999998</v>
      </c>
    </row>
    <row r="131" spans="1:3" x14ac:dyDescent="0.3">
      <c r="A131" s="1">
        <v>42278</v>
      </c>
      <c r="B131">
        <v>5239.3999999999996</v>
      </c>
      <c r="C131" s="5">
        <v>0.5</v>
      </c>
    </row>
    <row r="132" spans="1:3" x14ac:dyDescent="0.3">
      <c r="A132" s="1">
        <v>42309</v>
      </c>
      <c r="B132">
        <v>5295.9</v>
      </c>
      <c r="C132" s="5">
        <v>0.57999999999999996</v>
      </c>
    </row>
    <row r="133" spans="1:3" x14ac:dyDescent="0.3">
      <c r="A133" s="1">
        <v>42339</v>
      </c>
      <c r="B133">
        <v>5005.5</v>
      </c>
      <c r="C133" s="5">
        <v>0.56000000000000005</v>
      </c>
    </row>
    <row r="134" spans="1:3" x14ac:dyDescent="0.3">
      <c r="A134" s="1">
        <v>42370</v>
      </c>
      <c r="B134">
        <v>4880.8999999999996</v>
      </c>
      <c r="C134" s="5">
        <v>0.48</v>
      </c>
    </row>
    <row r="135" spans="1:3" x14ac:dyDescent="0.3">
      <c r="A135" s="1">
        <v>42401</v>
      </c>
      <c r="B135">
        <v>5082.8</v>
      </c>
      <c r="C135" s="5">
        <v>0.63200000000000001</v>
      </c>
    </row>
    <row r="136" spans="1:3" x14ac:dyDescent="0.3">
      <c r="A136" s="1">
        <v>42430</v>
      </c>
      <c r="B136">
        <v>5252.2</v>
      </c>
      <c r="C136" s="5">
        <v>0.25575999999999999</v>
      </c>
    </row>
    <row r="137" spans="1:3" x14ac:dyDescent="0.3">
      <c r="A137" s="1">
        <v>42461</v>
      </c>
      <c r="B137">
        <v>5263.7</v>
      </c>
      <c r="C137" s="5">
        <v>0.42</v>
      </c>
    </row>
    <row r="138" spans="1:3" x14ac:dyDescent="0.3">
      <c r="A138" s="1">
        <v>42491</v>
      </c>
      <c r="B138">
        <v>5378.6</v>
      </c>
      <c r="C138" s="5">
        <v>0.54</v>
      </c>
    </row>
    <row r="139" spans="1:3" x14ac:dyDescent="0.3">
      <c r="A139" s="1">
        <v>42522</v>
      </c>
      <c r="B139">
        <v>5233.3999999999996</v>
      </c>
      <c r="C139" s="5">
        <v>0.56999999999999995</v>
      </c>
    </row>
    <row r="140" spans="1:3" x14ac:dyDescent="0.3">
      <c r="A140" s="1">
        <v>42552</v>
      </c>
      <c r="B140">
        <v>5362.3</v>
      </c>
      <c r="C140" s="5">
        <v>0.51</v>
      </c>
    </row>
    <row r="141" spans="1:3" x14ac:dyDescent="0.3">
      <c r="A141" s="1">
        <v>42583</v>
      </c>
      <c r="B141">
        <v>5433.1</v>
      </c>
      <c r="C141" s="5">
        <v>0.83</v>
      </c>
    </row>
    <row r="142" spans="1:3" x14ac:dyDescent="0.3">
      <c r="A142" s="1">
        <v>42614</v>
      </c>
      <c r="B142">
        <v>5415.9</v>
      </c>
      <c r="C142" s="5">
        <v>0.77259999999999995</v>
      </c>
    </row>
    <row r="143" spans="1:3" x14ac:dyDescent="0.3">
      <c r="A143" s="1">
        <v>42644</v>
      </c>
      <c r="B143">
        <v>5317.7</v>
      </c>
      <c r="C143" s="5">
        <v>0.67</v>
      </c>
    </row>
    <row r="144" spans="1:3" x14ac:dyDescent="0.3">
      <c r="A144" s="1">
        <v>42675</v>
      </c>
      <c r="B144">
        <v>5665.8</v>
      </c>
      <c r="C144" s="5">
        <v>0.52</v>
      </c>
    </row>
    <row r="145" spans="1:3" x14ac:dyDescent="0.3">
      <c r="A145" s="1">
        <v>42705</v>
      </c>
      <c r="B145">
        <v>5620.9</v>
      </c>
      <c r="C145" s="5">
        <v>0.45</v>
      </c>
    </row>
    <row r="146" spans="1:3" x14ac:dyDescent="0.3">
      <c r="A146" s="1">
        <v>42736</v>
      </c>
      <c r="B146">
        <v>5712.2</v>
      </c>
      <c r="C146" s="5">
        <v>0.36</v>
      </c>
    </row>
    <row r="147" spans="1:3" x14ac:dyDescent="0.3">
      <c r="A147" s="1">
        <v>42767</v>
      </c>
      <c r="B147">
        <v>5864.9</v>
      </c>
      <c r="C147" s="5">
        <v>0.28000000000000003</v>
      </c>
    </row>
    <row r="148" spans="1:3" x14ac:dyDescent="0.3">
      <c r="A148" s="1">
        <v>42795</v>
      </c>
      <c r="B148">
        <v>5924.1</v>
      </c>
      <c r="C148" s="5">
        <v>0.3</v>
      </c>
    </row>
    <row r="149" spans="1:3" x14ac:dyDescent="0.3">
      <c r="A149" s="1">
        <v>42826</v>
      </c>
      <c r="B149">
        <v>5845.8</v>
      </c>
      <c r="C149" s="5">
        <v>0.23</v>
      </c>
    </row>
    <row r="150" spans="1:3" x14ac:dyDescent="0.3">
      <c r="A150" s="1">
        <v>42856</v>
      </c>
      <c r="B150">
        <v>5724.6</v>
      </c>
      <c r="C150" s="5">
        <v>0.24</v>
      </c>
    </row>
    <row r="151" spans="1:3" x14ac:dyDescent="0.3">
      <c r="A151" s="1">
        <v>42887</v>
      </c>
      <c r="B151">
        <v>5721.5</v>
      </c>
      <c r="C151" s="5">
        <v>0.34</v>
      </c>
    </row>
    <row r="152" spans="1:3" x14ac:dyDescent="0.3">
      <c r="A152" s="1">
        <v>42917</v>
      </c>
      <c r="B152">
        <v>5720.6</v>
      </c>
      <c r="C152" s="5">
        <v>0.38</v>
      </c>
    </row>
    <row r="153" spans="1:3" x14ac:dyDescent="0.3">
      <c r="A153" s="1">
        <v>42948</v>
      </c>
      <c r="B153">
        <v>5714.5</v>
      </c>
      <c r="C153" s="5">
        <v>0.41</v>
      </c>
    </row>
    <row r="154" spans="1:3" x14ac:dyDescent="0.3">
      <c r="A154" s="1">
        <v>42979</v>
      </c>
      <c r="B154">
        <v>5681.6</v>
      </c>
      <c r="C154" s="5">
        <v>0.57999999999999996</v>
      </c>
    </row>
    <row r="155" spans="1:3" x14ac:dyDescent="0.3">
      <c r="A155" s="1">
        <v>43009</v>
      </c>
      <c r="B155">
        <v>5901.4</v>
      </c>
      <c r="C155" s="5">
        <v>0.56000000000000005</v>
      </c>
    </row>
    <row r="156" spans="1:3" x14ac:dyDescent="0.3">
      <c r="A156" s="1">
        <v>43040</v>
      </c>
      <c r="B156">
        <v>6065.1</v>
      </c>
      <c r="C156" s="5">
        <v>0.48</v>
      </c>
    </row>
    <row r="157" spans="1:3" x14ac:dyDescent="0.3">
      <c r="A157" s="1">
        <v>43070</v>
      </c>
      <c r="B157">
        <v>6037.7</v>
      </c>
      <c r="C157" s="5">
        <v>0.63200000000000001</v>
      </c>
    </row>
    <row r="158" spans="1:3" x14ac:dyDescent="0.3">
      <c r="A158" s="1">
        <v>43101</v>
      </c>
      <c r="B158">
        <v>6016.3</v>
      </c>
      <c r="C158" s="5">
        <v>0.25575999999999999</v>
      </c>
    </row>
    <row r="159" spans="1:3" x14ac:dyDescent="0.3">
      <c r="A159" s="1">
        <v>43132</v>
      </c>
      <c r="B159">
        <v>5759.4</v>
      </c>
      <c r="C159" s="5">
        <v>0.22</v>
      </c>
    </row>
    <row r="160" spans="1:3" x14ac:dyDescent="0.3">
      <c r="A160" s="1">
        <v>43160</v>
      </c>
      <c r="B160">
        <v>5982.7</v>
      </c>
      <c r="C160" s="5">
        <v>0.37</v>
      </c>
    </row>
    <row r="161" spans="1:3" x14ac:dyDescent="0.3">
      <c r="A161" s="1">
        <v>43191</v>
      </c>
      <c r="B161">
        <v>5999.2</v>
      </c>
      <c r="C161" s="5">
        <v>0.38</v>
      </c>
    </row>
    <row r="162" spans="1:3" x14ac:dyDescent="0.3">
      <c r="A162" s="1">
        <v>43221</v>
      </c>
      <c r="B162">
        <v>6011.9</v>
      </c>
      <c r="C162" s="5">
        <v>0.4</v>
      </c>
    </row>
    <row r="163" spans="1:3" x14ac:dyDescent="0.3">
      <c r="A163" s="1">
        <v>43252</v>
      </c>
      <c r="B163">
        <v>6194.6</v>
      </c>
      <c r="C163" s="5">
        <v>0.45</v>
      </c>
    </row>
    <row r="164" spans="1:3" x14ac:dyDescent="0.3">
      <c r="A164" s="1">
        <v>43282</v>
      </c>
      <c r="B164">
        <v>6280.2</v>
      </c>
      <c r="C164" s="5">
        <v>0.36</v>
      </c>
    </row>
    <row r="165" spans="1:3" x14ac:dyDescent="0.3">
      <c r="A165" s="1">
        <v>43313</v>
      </c>
      <c r="B165">
        <v>6319.5</v>
      </c>
      <c r="C165" s="5">
        <v>0.35</v>
      </c>
    </row>
    <row r="166" spans="1:3" x14ac:dyDescent="0.3">
      <c r="A166" s="1">
        <v>43344</v>
      </c>
      <c r="B166">
        <v>6207.6</v>
      </c>
      <c r="C166" s="5">
        <v>0.39</v>
      </c>
    </row>
    <row r="167" spans="1:3" x14ac:dyDescent="0.3">
      <c r="A167" s="1">
        <v>43374</v>
      </c>
      <c r="B167">
        <v>5667.2</v>
      </c>
      <c r="C167" s="5">
        <v>0.34</v>
      </c>
    </row>
    <row r="168" spans="1:3" x14ac:dyDescent="0.3">
      <c r="A168" s="1">
        <v>43405</v>
      </c>
      <c r="B168">
        <v>5656.4</v>
      </c>
      <c r="C168" s="5">
        <v>0.38</v>
      </c>
    </row>
    <row r="169" spans="1:3" x14ac:dyDescent="0.3">
      <c r="A169" s="1">
        <v>43435</v>
      </c>
      <c r="B169">
        <v>5864.7</v>
      </c>
      <c r="C169" s="5">
        <v>0.41</v>
      </c>
    </row>
    <row r="170" spans="1:3" x14ac:dyDescent="0.3">
      <c r="A170" s="1">
        <v>43466</v>
      </c>
      <c r="B170">
        <v>6169.1</v>
      </c>
      <c r="C170" s="5">
        <v>0.57999999999999996</v>
      </c>
    </row>
    <row r="171" spans="1:3" x14ac:dyDescent="0.3">
      <c r="A171" s="1">
        <v>43497</v>
      </c>
      <c r="B171">
        <v>6180.7</v>
      </c>
      <c r="C171" s="5">
        <v>0.56000000000000005</v>
      </c>
    </row>
    <row r="172" spans="1:3" x14ac:dyDescent="0.3">
      <c r="A172" s="1">
        <v>43525</v>
      </c>
      <c r="B172">
        <v>6325.5</v>
      </c>
      <c r="C172" s="5">
        <v>0.48</v>
      </c>
    </row>
    <row r="173" spans="1:3" x14ac:dyDescent="0.3">
      <c r="A173" s="1">
        <v>43556</v>
      </c>
      <c r="B173">
        <v>6378.6</v>
      </c>
      <c r="C173" s="5">
        <v>0.63200000000000001</v>
      </c>
    </row>
    <row r="174" spans="1:3" x14ac:dyDescent="0.3">
      <c r="A174" s="1">
        <v>43586</v>
      </c>
      <c r="B174">
        <v>6396.9</v>
      </c>
      <c r="C174" s="5">
        <v>0.25575999999999999</v>
      </c>
    </row>
    <row r="175" spans="1:3" x14ac:dyDescent="0.3">
      <c r="A175" s="1">
        <v>43617</v>
      </c>
      <c r="B175">
        <v>6618.8</v>
      </c>
      <c r="C175" s="5">
        <v>0.5</v>
      </c>
    </row>
    <row r="176" spans="1:3" x14ac:dyDescent="0.3">
      <c r="A176" s="1">
        <v>43647</v>
      </c>
      <c r="B176">
        <v>6812.6</v>
      </c>
      <c r="C176" s="5">
        <v>0.6</v>
      </c>
    </row>
    <row r="177" spans="1:3" x14ac:dyDescent="0.3">
      <c r="A177" s="1">
        <v>43678</v>
      </c>
      <c r="B177">
        <v>6604.2</v>
      </c>
      <c r="C177" s="5">
        <v>0.71</v>
      </c>
    </row>
    <row r="178" spans="1:3" x14ac:dyDescent="0.3">
      <c r="A178" s="1">
        <v>43709</v>
      </c>
      <c r="B178">
        <v>6688.3</v>
      </c>
      <c r="C178" s="5">
        <v>0.68600000000000005</v>
      </c>
    </row>
    <row r="179" spans="1:3" x14ac:dyDescent="0.3">
      <c r="A179" s="1">
        <v>43739</v>
      </c>
      <c r="B179">
        <v>6663.4</v>
      </c>
      <c r="C179" s="5">
        <v>0.68630000000000002</v>
      </c>
    </row>
    <row r="180" spans="1:3" x14ac:dyDescent="0.3">
      <c r="A180" s="1">
        <v>43770</v>
      </c>
      <c r="B180">
        <v>6684.1</v>
      </c>
      <c r="C180" s="5">
        <v>0.65229999999999999</v>
      </c>
    </row>
    <row r="181" spans="1:3" x14ac:dyDescent="0.3">
      <c r="A181" s="1">
        <v>43800</v>
      </c>
      <c r="B181">
        <v>7017.2</v>
      </c>
      <c r="C181" s="5">
        <v>0.44</v>
      </c>
    </row>
    <row r="182" spans="1:3" x14ac:dyDescent="0.3">
      <c r="A182" s="1">
        <v>43831</v>
      </c>
      <c r="B182">
        <v>6441.2</v>
      </c>
      <c r="C182" s="5">
        <v>0.22</v>
      </c>
    </row>
    <row r="183" spans="1:3" x14ac:dyDescent="0.3">
      <c r="A183" s="1">
        <v>43862</v>
      </c>
      <c r="B183">
        <v>5076.8</v>
      </c>
      <c r="C183" s="5">
        <v>0.14000000000000001</v>
      </c>
    </row>
    <row r="184" spans="1:3" x14ac:dyDescent="0.3">
      <c r="A184" s="1">
        <v>43891</v>
      </c>
      <c r="B184">
        <v>5522.4</v>
      </c>
      <c r="C184" s="5">
        <v>0.30309999999999998</v>
      </c>
    </row>
    <row r="185" spans="1:3" x14ac:dyDescent="0.3">
      <c r="A185" s="1">
        <v>43922</v>
      </c>
      <c r="B185">
        <v>5676.1</v>
      </c>
      <c r="C185" s="5">
        <v>0.5</v>
      </c>
    </row>
    <row r="186" spans="1:3" x14ac:dyDescent="0.3">
      <c r="A186" s="1">
        <v>43952</v>
      </c>
      <c r="B186">
        <v>5755.7</v>
      </c>
      <c r="C186" s="5">
        <v>0.57999999999999996</v>
      </c>
    </row>
    <row r="187" spans="1:3" x14ac:dyDescent="0.3">
      <c r="A187" s="1">
        <v>43983</v>
      </c>
      <c r="B187">
        <v>5897.9</v>
      </c>
      <c r="C187" s="5">
        <v>0.56000000000000005</v>
      </c>
    </row>
    <row r="188" spans="1:3" x14ac:dyDescent="0.3">
      <c r="A188" s="1">
        <v>44013</v>
      </c>
      <c r="B188">
        <v>5927.8</v>
      </c>
      <c r="C188" s="5">
        <v>0.48</v>
      </c>
    </row>
    <row r="189" spans="1:3" x14ac:dyDescent="0.3">
      <c r="A189" s="1">
        <v>44044</v>
      </c>
      <c r="B189">
        <v>6060.5</v>
      </c>
      <c r="C189" s="5">
        <v>0.63200000000000001</v>
      </c>
    </row>
    <row r="190" spans="1:3" x14ac:dyDescent="0.3">
      <c r="A190" s="1">
        <v>44075</v>
      </c>
      <c r="B190">
        <v>5815.9</v>
      </c>
      <c r="C190" s="5">
        <v>0.25575999999999999</v>
      </c>
    </row>
    <row r="191" spans="1:3" x14ac:dyDescent="0.3">
      <c r="A191" s="1">
        <v>44105</v>
      </c>
      <c r="B191">
        <v>6517.8</v>
      </c>
      <c r="C191" s="5">
        <v>0.42</v>
      </c>
    </row>
    <row r="192" spans="1:3" x14ac:dyDescent="0.3">
      <c r="A192" s="1">
        <v>44136</v>
      </c>
      <c r="B192">
        <v>6587.1</v>
      </c>
      <c r="C192" s="5">
        <v>0.54</v>
      </c>
    </row>
    <row r="193" spans="1:3" x14ac:dyDescent="0.3">
      <c r="A193" s="1">
        <v>44166</v>
      </c>
      <c r="B193">
        <v>6607.4</v>
      </c>
      <c r="C193" s="5">
        <v>0.56999999999999995</v>
      </c>
    </row>
    <row r="194" spans="1:3" x14ac:dyDescent="0.3">
      <c r="A194" s="1">
        <v>44197</v>
      </c>
      <c r="B194">
        <v>6673.3</v>
      </c>
      <c r="C194" s="5">
        <v>0.51</v>
      </c>
    </row>
    <row r="195" spans="1:3" x14ac:dyDescent="0.3">
      <c r="A195" s="1">
        <v>44228</v>
      </c>
      <c r="B195">
        <v>6790.7</v>
      </c>
      <c r="C195" s="5">
        <v>0.51</v>
      </c>
    </row>
    <row r="196" spans="1:3" x14ac:dyDescent="0.3">
      <c r="A196" s="1">
        <v>44256</v>
      </c>
      <c r="B196">
        <v>7025.8</v>
      </c>
      <c r="C196" s="5">
        <v>0.83</v>
      </c>
    </row>
    <row r="197" spans="1:3" x14ac:dyDescent="0.3">
      <c r="A197" s="1">
        <v>44287</v>
      </c>
      <c r="B197">
        <v>7104.9</v>
      </c>
      <c r="C197" s="5">
        <v>0.77259999999999995</v>
      </c>
    </row>
    <row r="198" spans="1:3" x14ac:dyDescent="0.3">
      <c r="A198" s="1">
        <v>44317</v>
      </c>
      <c r="B198">
        <v>7161.6</v>
      </c>
      <c r="C198" s="5">
        <v>0.67</v>
      </c>
    </row>
    <row r="199" spans="1:3" x14ac:dyDescent="0.3">
      <c r="A199" s="1">
        <v>44348</v>
      </c>
      <c r="B199">
        <v>7313.5</v>
      </c>
      <c r="C199" s="5">
        <v>0.52</v>
      </c>
    </row>
    <row r="200" spans="1:3" x14ac:dyDescent="0.3">
      <c r="A200" s="1">
        <v>44378</v>
      </c>
      <c r="B200">
        <v>7392.6</v>
      </c>
      <c r="C200" s="5">
        <v>0.45</v>
      </c>
    </row>
    <row r="201" spans="1:3" x14ac:dyDescent="0.3">
      <c r="A201" s="1">
        <v>44409</v>
      </c>
      <c r="B201">
        <v>7534.9</v>
      </c>
      <c r="C201" s="5">
        <v>0.36</v>
      </c>
    </row>
    <row r="202" spans="1:3" x14ac:dyDescent="0.3">
      <c r="A202" s="1">
        <v>44440</v>
      </c>
      <c r="B202">
        <v>7332.2</v>
      </c>
      <c r="C202" s="5">
        <v>0.28000000000000003</v>
      </c>
    </row>
    <row r="203" spans="1:3" x14ac:dyDescent="0.3">
      <c r="A203" s="1">
        <v>44470</v>
      </c>
      <c r="B203">
        <v>7323.7</v>
      </c>
      <c r="C203" s="5">
        <v>0.3</v>
      </c>
    </row>
    <row r="204" spans="1:3" x14ac:dyDescent="0.3">
      <c r="A204" s="1">
        <v>44501</v>
      </c>
      <c r="B204">
        <v>7444.6</v>
      </c>
      <c r="C204" s="5">
        <v>0.23</v>
      </c>
    </row>
    <row r="205" spans="1:3" x14ac:dyDescent="0.3">
      <c r="A205" s="1">
        <v>44531</v>
      </c>
      <c r="B205">
        <v>6971.6</v>
      </c>
      <c r="C205" s="5">
        <v>0.24</v>
      </c>
    </row>
    <row r="206" spans="1:3" x14ac:dyDescent="0.3">
      <c r="A206" s="1"/>
      <c r="C206" s="5"/>
    </row>
    <row r="207" spans="1:3" x14ac:dyDescent="0.3">
      <c r="C207" s="5"/>
    </row>
    <row r="208" spans="1:3" x14ac:dyDescent="0.3">
      <c r="C208" s="5"/>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8EA1542-C132-4E15-AA1C-E013BEF1C4A2}">
  <dimension ref="A1:J18"/>
  <sheetViews>
    <sheetView zoomScale="115" zoomScaleNormal="115" workbookViewId="0">
      <selection activeCell="B18" sqref="B18"/>
    </sheetView>
  </sheetViews>
  <sheetFormatPr defaultRowHeight="14.4" x14ac:dyDescent="0.3"/>
  <cols>
    <col min="1" max="1" width="8.109375" customWidth="1"/>
    <col min="2" max="2" width="12" bestFit="1" customWidth="1"/>
    <col min="3" max="3" width="11.6640625" bestFit="1" customWidth="1"/>
    <col min="4" max="4" width="11.5546875" customWidth="1"/>
  </cols>
  <sheetData>
    <row r="1" spans="1:10" x14ac:dyDescent="0.3">
      <c r="A1" s="3" t="s">
        <v>8</v>
      </c>
      <c r="B1" s="3" t="s">
        <v>7</v>
      </c>
      <c r="C1" s="3" t="s">
        <v>9</v>
      </c>
      <c r="D1" s="3" t="s">
        <v>10</v>
      </c>
      <c r="E1" s="7"/>
      <c r="H1" s="3"/>
      <c r="I1" s="3"/>
      <c r="J1" s="3"/>
    </row>
    <row r="2" spans="1:10" x14ac:dyDescent="0.3">
      <c r="A2">
        <v>2005</v>
      </c>
      <c r="B2" s="2">
        <v>0.51</v>
      </c>
      <c r="C2" s="2">
        <v>0.65569699999999997</v>
      </c>
      <c r="D2" s="2">
        <v>0.09</v>
      </c>
    </row>
    <row r="3" spans="1:10" x14ac:dyDescent="0.3">
      <c r="A3">
        <v>2006</v>
      </c>
      <c r="B3" s="2">
        <v>0.59000000000000008</v>
      </c>
      <c r="C3" s="2">
        <v>1.0471569999999999</v>
      </c>
      <c r="D3" s="2">
        <v>0.22666600000000001</v>
      </c>
    </row>
    <row r="4" spans="1:10" x14ac:dyDescent="0.3">
      <c r="A4">
        <v>2007</v>
      </c>
      <c r="B4" s="2">
        <v>0.74</v>
      </c>
      <c r="C4" s="2">
        <v>1.233101</v>
      </c>
      <c r="D4" s="2">
        <v>0.34666600000000003</v>
      </c>
    </row>
    <row r="5" spans="1:10" x14ac:dyDescent="0.3">
      <c r="A5">
        <v>2008</v>
      </c>
      <c r="B5" s="2">
        <v>0.91999999999999993</v>
      </c>
      <c r="C5" s="2">
        <v>1.3211810000000002</v>
      </c>
      <c r="D5" s="2">
        <v>0.46</v>
      </c>
    </row>
    <row r="6" spans="1:10" x14ac:dyDescent="0.3">
      <c r="A6">
        <v>2009</v>
      </c>
      <c r="B6" s="2">
        <v>1.04</v>
      </c>
      <c r="C6" s="2">
        <v>1.0765180000000001</v>
      </c>
      <c r="D6" s="2">
        <v>0.7</v>
      </c>
    </row>
    <row r="7" spans="1:10" x14ac:dyDescent="0.3">
      <c r="A7">
        <v>2010</v>
      </c>
      <c r="B7" s="2">
        <v>1.1499999999999999</v>
      </c>
      <c r="C7" s="2">
        <v>1.0987840000000002</v>
      </c>
      <c r="D7" s="2">
        <v>0.8</v>
      </c>
    </row>
    <row r="8" spans="1:10" x14ac:dyDescent="0.3">
      <c r="A8">
        <v>2011</v>
      </c>
      <c r="B8" s="2">
        <v>1.22</v>
      </c>
      <c r="C8" s="2">
        <v>1.0553620000000001</v>
      </c>
      <c r="D8" s="2">
        <v>0.8</v>
      </c>
    </row>
    <row r="9" spans="1:10" x14ac:dyDescent="0.3">
      <c r="A9">
        <v>2012</v>
      </c>
      <c r="B9" s="2">
        <v>1.26</v>
      </c>
      <c r="C9" s="2">
        <v>1.1256269999999999</v>
      </c>
      <c r="D9" s="2">
        <v>0.83</v>
      </c>
    </row>
    <row r="10" spans="1:10" x14ac:dyDescent="0.3">
      <c r="A10">
        <v>2013</v>
      </c>
      <c r="B10" s="2">
        <v>1.33</v>
      </c>
      <c r="C10" s="2">
        <v>1.519685</v>
      </c>
      <c r="D10" s="2">
        <v>1.0564</v>
      </c>
    </row>
    <row r="11" spans="1:10" x14ac:dyDescent="0.3">
      <c r="A11">
        <v>2014</v>
      </c>
      <c r="B11" s="2">
        <v>1.37</v>
      </c>
      <c r="C11" s="2">
        <v>2.3074060000000003</v>
      </c>
      <c r="D11" s="2">
        <v>1.23733</v>
      </c>
    </row>
    <row r="12" spans="1:10" x14ac:dyDescent="0.3">
      <c r="A12">
        <v>2015</v>
      </c>
      <c r="B12" s="2">
        <v>1.3900000000000001</v>
      </c>
      <c r="C12" s="2">
        <v>2.7280250000000001</v>
      </c>
      <c r="D12" s="2">
        <v>1.6437599999999999</v>
      </c>
    </row>
    <row r="13" spans="1:10" x14ac:dyDescent="0.3">
      <c r="A13">
        <v>2016</v>
      </c>
      <c r="B13" s="2">
        <v>0.77</v>
      </c>
      <c r="C13" s="2">
        <v>1.0349490000000001</v>
      </c>
      <c r="D13" s="2">
        <v>1.701352</v>
      </c>
    </row>
    <row r="14" spans="1:10" x14ac:dyDescent="0.3">
      <c r="A14">
        <v>2017</v>
      </c>
      <c r="B14" s="2">
        <v>0.84000000000000008</v>
      </c>
      <c r="C14" s="2">
        <v>1.251223</v>
      </c>
      <c r="D14" s="2">
        <v>1.7530600000000001</v>
      </c>
    </row>
    <row r="15" spans="1:10" x14ac:dyDescent="0.3">
      <c r="A15">
        <v>2018</v>
      </c>
      <c r="B15" s="2">
        <v>0.53</v>
      </c>
      <c r="C15" s="2">
        <v>1.3541399999999999</v>
      </c>
      <c r="D15" s="2">
        <v>2.2831510000000002</v>
      </c>
    </row>
    <row r="16" spans="1:10" x14ac:dyDescent="0.3">
      <c r="A16">
        <v>2019</v>
      </c>
      <c r="B16" s="2">
        <v>1.02</v>
      </c>
      <c r="C16" s="2">
        <v>1.8029820000000001</v>
      </c>
      <c r="D16" s="2">
        <v>2.6577200000000003</v>
      </c>
    </row>
    <row r="17" spans="1:4" x14ac:dyDescent="0.3">
      <c r="A17">
        <v>2020</v>
      </c>
      <c r="B17" s="2">
        <v>0.94</v>
      </c>
      <c r="C17" s="2">
        <v>1.1937880000000001</v>
      </c>
      <c r="D17" s="2">
        <v>2.940849</v>
      </c>
    </row>
    <row r="18" spans="1:4" x14ac:dyDescent="0.3">
      <c r="A18">
        <v>2021</v>
      </c>
      <c r="B18" s="2">
        <v>1.08</v>
      </c>
      <c r="C18" s="2">
        <v>0.563303</v>
      </c>
      <c r="D18" s="2">
        <v>2.9387270000000001</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8990EF5-060A-4F5D-8004-A7C942EC8B08}">
  <dimension ref="A1:V231"/>
  <sheetViews>
    <sheetView topLeftCell="D181" zoomScaleNormal="100" workbookViewId="0">
      <selection activeCell="N208" sqref="N208"/>
    </sheetView>
  </sheetViews>
  <sheetFormatPr defaultRowHeight="14.4" x14ac:dyDescent="0.3"/>
  <cols>
    <col min="2" max="2" width="13.109375" customWidth="1"/>
    <col min="3" max="3" width="12.109375" customWidth="1"/>
    <col min="4" max="4" width="11.88671875" customWidth="1"/>
    <col min="7" max="7" width="10.44140625" customWidth="1"/>
    <col min="8" max="8" width="10.33203125" customWidth="1"/>
    <col min="9" max="9" width="11.88671875" customWidth="1"/>
    <col min="11" max="11" width="10.44140625" customWidth="1"/>
    <col min="12" max="12" width="16.44140625" bestFit="1" customWidth="1"/>
    <col min="13" max="13" width="22.5546875" customWidth="1"/>
    <col min="14" max="15" width="17.21875" bestFit="1" customWidth="1"/>
    <col min="16" max="16" width="17.5546875" customWidth="1"/>
    <col min="17" max="17" width="17.21875" bestFit="1" customWidth="1"/>
    <col min="18" max="21" width="15.109375" bestFit="1" customWidth="1"/>
  </cols>
  <sheetData>
    <row r="1" spans="1:22" ht="15" thickBot="1" x14ac:dyDescent="0.35">
      <c r="A1" t="s">
        <v>8</v>
      </c>
      <c r="B1" t="s">
        <v>7</v>
      </c>
      <c r="C1" t="s">
        <v>9</v>
      </c>
      <c r="D1" t="s">
        <v>10</v>
      </c>
      <c r="F1" s="8" t="s">
        <v>23</v>
      </c>
      <c r="G1" t="s">
        <v>97</v>
      </c>
      <c r="K1" s="4" t="s">
        <v>22</v>
      </c>
      <c r="L1" t="s">
        <v>98</v>
      </c>
    </row>
    <row r="2" spans="1:22" s="14" customFormat="1" ht="15" thickBot="1" x14ac:dyDescent="0.35">
      <c r="A2">
        <v>2005</v>
      </c>
      <c r="B2" s="2">
        <v>0.51</v>
      </c>
      <c r="C2" s="2">
        <v>0.65569699999999997</v>
      </c>
      <c r="D2" s="2">
        <v>0.09</v>
      </c>
      <c r="E2"/>
      <c r="F2" s="26" t="s">
        <v>8</v>
      </c>
      <c r="G2" s="27" t="s">
        <v>24</v>
      </c>
      <c r="H2" s="27" t="s">
        <v>25</v>
      </c>
      <c r="I2" s="28" t="s">
        <v>26</v>
      </c>
      <c r="J2"/>
      <c r="K2" s="29" t="s">
        <v>0</v>
      </c>
      <c r="L2" s="35" t="s">
        <v>31</v>
      </c>
      <c r="M2" s="32" t="s">
        <v>28</v>
      </c>
      <c r="N2" s="32" t="s">
        <v>29</v>
      </c>
      <c r="O2" s="32" t="s">
        <v>30</v>
      </c>
      <c r="P2" s="36" t="s">
        <v>85</v>
      </c>
      <c r="R2"/>
      <c r="T2" s="19"/>
      <c r="U2" s="19"/>
      <c r="V2" s="19"/>
    </row>
    <row r="3" spans="1:22" s="14" customFormat="1" x14ac:dyDescent="0.3">
      <c r="A3">
        <v>2006</v>
      </c>
      <c r="B3" s="2">
        <v>0.59000000000000008</v>
      </c>
      <c r="C3" s="2">
        <v>1.0471569999999999</v>
      </c>
      <c r="D3" s="2">
        <v>0.22666600000000001</v>
      </c>
      <c r="E3"/>
      <c r="F3">
        <v>2005</v>
      </c>
      <c r="G3" s="31"/>
      <c r="H3" s="31"/>
      <c r="I3" s="31"/>
      <c r="K3" s="1">
        <v>38353</v>
      </c>
      <c r="L3" s="33"/>
      <c r="N3" s="30"/>
      <c r="O3" s="30"/>
      <c r="S3" s="20"/>
    </row>
    <row r="4" spans="1:22" s="14" customFormat="1" x14ac:dyDescent="0.3">
      <c r="A4">
        <v>2007</v>
      </c>
      <c r="B4" s="2">
        <v>0.74</v>
      </c>
      <c r="C4" s="2">
        <v>1.233101</v>
      </c>
      <c r="D4" s="2">
        <v>0.34666600000000003</v>
      </c>
      <c r="E4"/>
      <c r="F4">
        <v>2006</v>
      </c>
      <c r="G4" s="31">
        <f>B3/B2-1</f>
        <v>0.15686274509803932</v>
      </c>
      <c r="H4" s="31">
        <f>C3/C2-1</f>
        <v>0.59701355961671321</v>
      </c>
      <c r="I4" s="31">
        <f>D3/D2-1</f>
        <v>1.5185111111111111</v>
      </c>
      <c r="K4" s="1">
        <v>38384</v>
      </c>
      <c r="L4" s="33">
        <f>100*('Price data '!B3/'Price data '!B2-1)</f>
        <v>-1.5097776073619618</v>
      </c>
      <c r="M4" s="30">
        <f>100*(Price_WOL!F3/Price_WOL!F2-1)</f>
        <v>6.6484108417802945</v>
      </c>
      <c r="N4" s="30">
        <f>100*(Price_WPL!F3/Price_WPL!F2-1)</f>
        <v>5.4721121851934562</v>
      </c>
      <c r="O4" s="30">
        <f>100*(Price_CSL!F3/Price_CSL!F2-1)</f>
        <v>3.5541655325062704</v>
      </c>
      <c r="P4" s="14">
        <f>'Price data '!C3/12</f>
        <v>4.6733333333333328E-2</v>
      </c>
      <c r="S4" s="20"/>
    </row>
    <row r="5" spans="1:22" s="14" customFormat="1" x14ac:dyDescent="0.3">
      <c r="A5">
        <v>2008</v>
      </c>
      <c r="B5" s="2">
        <v>0.91999999999999993</v>
      </c>
      <c r="C5" s="2">
        <v>1.3211810000000002</v>
      </c>
      <c r="D5" s="2">
        <v>0.46</v>
      </c>
      <c r="E5"/>
      <c r="F5">
        <v>2007</v>
      </c>
      <c r="G5" s="31">
        <f t="shared" ref="G5:I5" si="0">B4/B3-1</f>
        <v>0.25423728813559299</v>
      </c>
      <c r="H5" s="31">
        <f t="shared" si="0"/>
        <v>0.17757031658099032</v>
      </c>
      <c r="I5" s="31">
        <f t="shared" si="0"/>
        <v>0.52941332180388767</v>
      </c>
      <c r="K5" s="1">
        <v>38412</v>
      </c>
      <c r="L5" s="33">
        <f>100*('Price data '!B4/'Price data '!B3-1)</f>
        <v>-2.6302983113533629</v>
      </c>
      <c r="M5" s="30">
        <f>100*(Price_WOL!F4/Price_WOL!F3-1)</f>
        <v>3.1491148319601425</v>
      </c>
      <c r="N5" s="30">
        <f>100*(Price_WPL!F4/Price_WPL!F3-1)</f>
        <v>13.252780642586238</v>
      </c>
      <c r="O5" s="30">
        <f>100*(Price_CSL!F4/Price_CSL!F3-1)</f>
        <v>6.6458327915936977</v>
      </c>
      <c r="P5" s="14">
        <f>'Price data '!C4/12</f>
        <v>5.6666666666666671E-2</v>
      </c>
      <c r="S5" s="20"/>
    </row>
    <row r="6" spans="1:22" s="14" customFormat="1" x14ac:dyDescent="0.3">
      <c r="A6">
        <v>2009</v>
      </c>
      <c r="B6" s="2">
        <v>1.04</v>
      </c>
      <c r="C6" s="2">
        <v>1.0765180000000001</v>
      </c>
      <c r="D6" s="2">
        <v>0.7</v>
      </c>
      <c r="E6"/>
      <c r="F6">
        <v>2008</v>
      </c>
      <c r="G6" s="31">
        <f t="shared" ref="G6:I6" si="1">B5/B4-1</f>
        <v>0.2432432432432432</v>
      </c>
      <c r="H6" s="31">
        <f t="shared" si="1"/>
        <v>7.1429672022000013E-2</v>
      </c>
      <c r="I6" s="31">
        <f t="shared" si="1"/>
        <v>0.32692562870313213</v>
      </c>
      <c r="K6" s="1">
        <v>38443</v>
      </c>
      <c r="L6" s="33">
        <f>100*('Price data '!B5/'Price data '!B4-1)</f>
        <v>-0.46230352100357086</v>
      </c>
      <c r="M6" s="30">
        <f>100*(Price_WOL!F5/Price_WOL!F4-1)</f>
        <v>-3.3040498668647778</v>
      </c>
      <c r="N6" s="30">
        <f>100*(Price_WPL!F5/Price_WPL!F4-1)</f>
        <v>-3.2922022849069976</v>
      </c>
      <c r="O6" s="30">
        <f>100*(Price_CSL!F5/Price_CSL!F4-1)</f>
        <v>-7.0814805477352083</v>
      </c>
      <c r="P6" s="14">
        <f>'Price data '!C5/12</f>
        <v>5.5833333333333339E-2</v>
      </c>
      <c r="S6" s="20"/>
    </row>
    <row r="7" spans="1:22" s="14" customFormat="1" x14ac:dyDescent="0.3">
      <c r="A7">
        <v>2010</v>
      </c>
      <c r="B7" s="2">
        <v>1.1499999999999999</v>
      </c>
      <c r="C7" s="2">
        <v>1.0987840000000002</v>
      </c>
      <c r="D7" s="2">
        <v>0.8</v>
      </c>
      <c r="E7"/>
      <c r="F7">
        <v>2009</v>
      </c>
      <c r="G7" s="31">
        <f t="shared" ref="G7:I7" si="2">B6/B5-1</f>
        <v>0.13043478260869579</v>
      </c>
      <c r="H7" s="31">
        <f t="shared" si="2"/>
        <v>-0.18518507305206477</v>
      </c>
      <c r="I7" s="31">
        <f t="shared" si="2"/>
        <v>0.52173913043478248</v>
      </c>
      <c r="K7" s="1">
        <v>38473</v>
      </c>
      <c r="L7" s="33">
        <f>100*('Price data '!B6/'Price data '!B5-1)</f>
        <v>3.0929905603534813</v>
      </c>
      <c r="M7" s="30">
        <f>100*(Price_WOL!F6/Price_WOL!F5-1)</f>
        <v>5.1013942564550163</v>
      </c>
      <c r="N7" s="30">
        <f>100*(Price_WPL!F6/Price_WPL!F5-1)</f>
        <v>5.3191620230708114</v>
      </c>
      <c r="O7" s="30">
        <f>100*(Price_CSL!F6/Price_CSL!F5-1)</f>
        <v>-8.5443098297755427</v>
      </c>
      <c r="P7" s="14">
        <f>'Price data '!C6/12</f>
        <v>5.2499999999999998E-2</v>
      </c>
      <c r="S7" s="20"/>
    </row>
    <row r="8" spans="1:22" s="14" customFormat="1" x14ac:dyDescent="0.3">
      <c r="A8">
        <v>2011</v>
      </c>
      <c r="B8" s="2">
        <v>1.22</v>
      </c>
      <c r="C8" s="2">
        <v>1.0553620000000001</v>
      </c>
      <c r="D8" s="2">
        <v>0.8</v>
      </c>
      <c r="E8"/>
      <c r="F8">
        <v>2010</v>
      </c>
      <c r="G8" s="31">
        <f t="shared" ref="G8:I8" si="3">B7/B6-1</f>
        <v>0.10576923076923062</v>
      </c>
      <c r="H8" s="31">
        <f t="shared" si="3"/>
        <v>2.0683351323433685E-2</v>
      </c>
      <c r="I8" s="31">
        <f t="shared" si="3"/>
        <v>0.14285714285714302</v>
      </c>
      <c r="K8" s="1">
        <v>38504</v>
      </c>
      <c r="L8" s="33">
        <f>100*('Price data '!B7/'Price data '!B6-1)</f>
        <v>4.1666666666666741</v>
      </c>
      <c r="M8" s="30">
        <f>100*(Price_WOL!F7/Price_WOL!F6-1)</f>
        <v>2.73800336731711</v>
      </c>
      <c r="N8" s="30">
        <f>100*(Price_WPL!F7/Price_WPL!F6-1)</f>
        <v>18.181824206518527</v>
      </c>
      <c r="O8" s="30">
        <f>100*(Price_CSL!F7/Price_CSL!F6-1)</f>
        <v>16.678173164285038</v>
      </c>
      <c r="P8" s="14">
        <f>'Price data '!C7/12</f>
        <v>5.1666666666666666E-2</v>
      </c>
      <c r="S8" s="20"/>
    </row>
    <row r="9" spans="1:22" s="14" customFormat="1" x14ac:dyDescent="0.3">
      <c r="A9">
        <v>2012</v>
      </c>
      <c r="B9" s="2">
        <v>1.26</v>
      </c>
      <c r="C9" s="2">
        <v>1.1256269999999999</v>
      </c>
      <c r="D9" s="2">
        <v>0.83</v>
      </c>
      <c r="E9"/>
      <c r="F9">
        <v>2011</v>
      </c>
      <c r="G9" s="31">
        <f t="shared" ref="G9:I9" si="4">B8/B7-1</f>
        <v>6.0869565217391397E-2</v>
      </c>
      <c r="H9" s="31">
        <f t="shared" si="4"/>
        <v>-3.9518231062702136E-2</v>
      </c>
      <c r="I9" s="31">
        <f t="shared" si="4"/>
        <v>0</v>
      </c>
      <c r="K9" s="1">
        <v>38534</v>
      </c>
      <c r="L9" s="33">
        <f>100*('Price data '!B8/'Price data '!B7-1)</f>
        <v>2.6019871420222218</v>
      </c>
      <c r="M9" s="30">
        <f>100*(Price_WOL!F8/Price_WOL!F7-1)</f>
        <v>-0.66624764991038976</v>
      </c>
      <c r="N9" s="30">
        <f>100*(Price_WPL!F8/Price_WPL!F7-1)</f>
        <v>3.4188168387138562</v>
      </c>
      <c r="O9" s="30">
        <f>100*(Price_CSL!F8/Price_CSL!F7-1)</f>
        <v>3.440144421802982</v>
      </c>
      <c r="P9" s="14">
        <f>'Price data '!C8/12</f>
        <v>5.0833333333333335E-2</v>
      </c>
      <c r="S9" s="20"/>
    </row>
    <row r="10" spans="1:22" s="14" customFormat="1" x14ac:dyDescent="0.3">
      <c r="A10">
        <v>2013</v>
      </c>
      <c r="B10" s="2">
        <v>1.33</v>
      </c>
      <c r="C10" s="2">
        <v>1.519685</v>
      </c>
      <c r="D10" s="2">
        <v>1.0564</v>
      </c>
      <c r="E10"/>
      <c r="F10">
        <v>2012</v>
      </c>
      <c r="G10" s="31">
        <f t="shared" ref="G10:I10" si="5">B9/B8-1</f>
        <v>3.2786885245901676E-2</v>
      </c>
      <c r="H10" s="31">
        <f t="shared" si="5"/>
        <v>6.6579050600646728E-2</v>
      </c>
      <c r="I10" s="31">
        <f t="shared" si="5"/>
        <v>3.7499999999999867E-2</v>
      </c>
      <c r="K10" s="1">
        <v>38565</v>
      </c>
      <c r="L10" s="33">
        <f>100*('Price data '!B9/'Price data '!B8-1)</f>
        <v>1.3215457528253705</v>
      </c>
      <c r="M10" s="30">
        <f>100*(Price_WOL!F9/Price_WOL!F8-1)</f>
        <v>-0.91464836956226536</v>
      </c>
      <c r="N10" s="30">
        <f>100*(Price_WPL!F9/Price_WPL!F8-1)</f>
        <v>8.8925781134830508</v>
      </c>
      <c r="O10" s="30">
        <f>100*(Price_CSL!F9/Price_CSL!F8-1)</f>
        <v>-1.7488673024478207</v>
      </c>
      <c r="P10" s="14">
        <f>'Price data '!C9/12</f>
        <v>4.9166666666666664E-2</v>
      </c>
      <c r="S10" s="20"/>
    </row>
    <row r="11" spans="1:22" s="14" customFormat="1" x14ac:dyDescent="0.3">
      <c r="A11">
        <v>2014</v>
      </c>
      <c r="B11" s="2">
        <v>1.37</v>
      </c>
      <c r="C11" s="2">
        <v>2.3074060000000003</v>
      </c>
      <c r="D11" s="2">
        <v>1.23733</v>
      </c>
      <c r="E11"/>
      <c r="F11">
        <v>2013</v>
      </c>
      <c r="G11" s="31">
        <f t="shared" ref="G11:I11" si="6">B10/B9-1</f>
        <v>5.555555555555558E-2</v>
      </c>
      <c r="H11" s="31">
        <f t="shared" si="6"/>
        <v>0.35007866726722092</v>
      </c>
      <c r="I11" s="31">
        <f t="shared" si="6"/>
        <v>0.27277108433734942</v>
      </c>
      <c r="K11" s="1">
        <v>38596</v>
      </c>
      <c r="L11" s="33">
        <f>100*('Price data '!B10/'Price data '!B9-1)</f>
        <v>4.3716830080057445</v>
      </c>
      <c r="M11" s="30">
        <f>100*(Price_WOL!F10/Price_WOL!F9-1)</f>
        <v>2.3384721439217104</v>
      </c>
      <c r="N11" s="30">
        <f>100*(Price_WPL!F10/Price_WPL!F9-1)</f>
        <v>10.457922667838982</v>
      </c>
      <c r="O11" s="30">
        <f>100*(Price_CSL!F10/Price_CSL!F9-1)</f>
        <v>12.374354774738272</v>
      </c>
      <c r="P11" s="14">
        <f>'Price data '!C10/12</f>
        <v>4.9999999999999996E-2</v>
      </c>
      <c r="S11" s="20"/>
    </row>
    <row r="12" spans="1:22" s="14" customFormat="1" x14ac:dyDescent="0.3">
      <c r="A12">
        <v>2015</v>
      </c>
      <c r="B12" s="2">
        <v>1.3900000000000001</v>
      </c>
      <c r="C12" s="2">
        <v>2.7280250000000001</v>
      </c>
      <c r="D12" s="2">
        <v>1.6437599999999999</v>
      </c>
      <c r="E12"/>
      <c r="F12">
        <v>2014</v>
      </c>
      <c r="G12" s="31">
        <f t="shared" ref="G12:I12" si="7">B11/B10-1</f>
        <v>3.007518796992481E-2</v>
      </c>
      <c r="H12" s="31">
        <f t="shared" si="7"/>
        <v>0.51834492016437639</v>
      </c>
      <c r="I12" s="31">
        <f t="shared" si="7"/>
        <v>0.17127035213934128</v>
      </c>
      <c r="K12" s="1">
        <v>38626</v>
      </c>
      <c r="L12" s="33">
        <f>100*('Price data '!B11/'Price data '!B10-1)</f>
        <v>-3.910626562096009</v>
      </c>
      <c r="M12" s="30">
        <f>100*(Price_WOL!F11/Price_WOL!F10-1)</f>
        <v>-0.12771572121843544</v>
      </c>
      <c r="N12" s="30">
        <f>100*(Price_WPL!F11/Price_WPL!F10-1)</f>
        <v>-12.222208635647913</v>
      </c>
      <c r="O12" s="30">
        <f>100*(Price_CSL!F11/Price_CSL!F10-1)</f>
        <v>-2.3437556338326448</v>
      </c>
      <c r="P12" s="14">
        <f>'Price data '!C11/12</f>
        <v>4.9166666666666664E-2</v>
      </c>
      <c r="S12" s="20"/>
    </row>
    <row r="13" spans="1:22" s="14" customFormat="1" x14ac:dyDescent="0.3">
      <c r="A13">
        <v>2016</v>
      </c>
      <c r="B13" s="2">
        <v>0.77</v>
      </c>
      <c r="C13" s="2">
        <v>1.0349490000000001</v>
      </c>
      <c r="D13" s="2">
        <v>1.701352</v>
      </c>
      <c r="E13"/>
      <c r="F13">
        <v>2015</v>
      </c>
      <c r="G13" s="31">
        <f t="shared" ref="G13:I13" si="8">B12/B11-1</f>
        <v>1.4598540145985384E-2</v>
      </c>
      <c r="H13" s="31">
        <f t="shared" si="8"/>
        <v>0.18229084955140085</v>
      </c>
      <c r="I13" s="31">
        <f t="shared" si="8"/>
        <v>0.32847340644775436</v>
      </c>
      <c r="K13" s="1">
        <v>38657</v>
      </c>
      <c r="L13" s="33">
        <f>100*('Price data '!B12/'Price data '!B11-1)</f>
        <v>6.8098751037065197</v>
      </c>
      <c r="M13" s="30">
        <f>100*(Price_WOL!F12/Price_WOL!F11-1)</f>
        <v>4.1640839009946751</v>
      </c>
      <c r="N13" s="30">
        <f>100*(Price_WPL!F12/Price_WPL!F11-1)</f>
        <v>10.601240652257227</v>
      </c>
      <c r="O13" s="30">
        <f>100*(Price_CSL!F12/Price_CSL!F11-1)</f>
        <v>5.6000207178592554</v>
      </c>
      <c r="P13" s="14">
        <f>'Price data '!C12/12</f>
        <v>4.9166666666666664E-2</v>
      </c>
      <c r="S13" s="20"/>
    </row>
    <row r="14" spans="1:22" s="14" customFormat="1" x14ac:dyDescent="0.3">
      <c r="A14">
        <v>2017</v>
      </c>
      <c r="B14" s="2">
        <v>0.84000000000000008</v>
      </c>
      <c r="C14" s="2">
        <v>1.251223</v>
      </c>
      <c r="D14" s="2">
        <v>1.7530600000000001</v>
      </c>
      <c r="E14"/>
      <c r="F14">
        <v>2016</v>
      </c>
      <c r="G14" s="31">
        <f t="shared" ref="G14:I14" si="9">B13/B12-1</f>
        <v>-0.4460431654676259</v>
      </c>
      <c r="H14" s="31">
        <f t="shared" si="9"/>
        <v>-0.62062334472741265</v>
      </c>
      <c r="I14" s="31">
        <f t="shared" si="9"/>
        <v>3.5036745023604432E-2</v>
      </c>
      <c r="K14" s="1">
        <v>38687</v>
      </c>
      <c r="L14" s="33">
        <f>100*('Price data '!B13/'Price data '!B12-1)</f>
        <v>3.4891044212117528</v>
      </c>
      <c r="M14" s="30">
        <f>100*(Price_WOL!F13/Price_WOL!F12-1)</f>
        <v>-0.94062133488941324</v>
      </c>
      <c r="N14" s="30">
        <f>100*(Price_WPL!F13/Price_WPL!F12-1)</f>
        <v>12.131646099793159</v>
      </c>
      <c r="O14" s="30">
        <f>100*(Price_CSL!F13/Price_CSL!F12-1)</f>
        <v>7.323213893689462</v>
      </c>
      <c r="P14" s="14">
        <f>'Price data '!C13/12</f>
        <v>5.0833333333333335E-2</v>
      </c>
      <c r="S14" s="20"/>
    </row>
    <row r="15" spans="1:22" s="14" customFormat="1" x14ac:dyDescent="0.3">
      <c r="A15">
        <v>2018</v>
      </c>
      <c r="B15" s="2">
        <v>0.53</v>
      </c>
      <c r="C15" s="2">
        <v>1.3541399999999999</v>
      </c>
      <c r="D15" s="2">
        <v>2.2831510000000002</v>
      </c>
      <c r="E15"/>
      <c r="F15">
        <v>2017</v>
      </c>
      <c r="G15" s="31">
        <f t="shared" ref="G15:I15" si="10">B14/B13-1</f>
        <v>9.090909090909105E-2</v>
      </c>
      <c r="H15" s="31">
        <f t="shared" si="10"/>
        <v>0.20897068357957727</v>
      </c>
      <c r="I15" s="31">
        <f t="shared" si="10"/>
        <v>3.0392299771005771E-2</v>
      </c>
      <c r="K15" s="1">
        <v>38718</v>
      </c>
      <c r="L15" s="33">
        <f>100*('Price data '!B14/'Price data '!B13-1)</f>
        <v>-0.16837065887699287</v>
      </c>
      <c r="M15" s="30">
        <f>100*(Price_WOL!F14/Price_WOL!F13-1)</f>
        <v>2.3738931875847635</v>
      </c>
      <c r="N15" s="30">
        <f>100*(Price_WPL!F14/Price_WPL!F13-1)</f>
        <v>15.386536988481359</v>
      </c>
      <c r="O15" s="30">
        <f>100*(Price_CSL!F14/Price_CSL!F13-1)</f>
        <v>2.3529305959991031</v>
      </c>
      <c r="P15" s="14">
        <f>'Price data '!C14/12</f>
        <v>4.9166666666666664E-2</v>
      </c>
      <c r="S15" s="20"/>
    </row>
    <row r="16" spans="1:22" s="14" customFormat="1" x14ac:dyDescent="0.3">
      <c r="A16">
        <v>2019</v>
      </c>
      <c r="B16" s="2">
        <v>1.02</v>
      </c>
      <c r="C16" s="2">
        <v>1.8029820000000001</v>
      </c>
      <c r="D16" s="2">
        <v>2.6577200000000003</v>
      </c>
      <c r="E16"/>
      <c r="F16">
        <v>2018</v>
      </c>
      <c r="G16" s="31">
        <f t="shared" ref="G16:I16" si="11">B15/B14-1</f>
        <v>-0.36904761904761907</v>
      </c>
      <c r="H16" s="31">
        <f t="shared" si="11"/>
        <v>8.2253123543924556E-2</v>
      </c>
      <c r="I16" s="31">
        <f t="shared" si="11"/>
        <v>0.30238040911320785</v>
      </c>
      <c r="K16" s="1">
        <v>38749</v>
      </c>
      <c r="L16" s="33">
        <f>100*('Price data '!B15/'Price data '!B14-1)</f>
        <v>4.2346534452278872</v>
      </c>
      <c r="M16" s="30">
        <f>100*(Price_WOL!F15/Price_WOL!F14-1)</f>
        <v>6.666720530450565</v>
      </c>
      <c r="N16" s="30">
        <f>100*(Price_WPL!F15/Price_WPL!F14-1)</f>
        <v>-10.459954497029599</v>
      </c>
      <c r="O16" s="30">
        <f>100*(Price_CSL!F15/Price_CSL!F14-1)</f>
        <v>21.149429203529891</v>
      </c>
      <c r="P16" s="14">
        <f>'Price data '!C15/12</f>
        <v>3.1666666666666669E-2</v>
      </c>
      <c r="S16" s="20"/>
    </row>
    <row r="17" spans="1:19" s="14" customFormat="1" x14ac:dyDescent="0.3">
      <c r="A17">
        <v>2020</v>
      </c>
      <c r="B17" s="2">
        <v>0.94</v>
      </c>
      <c r="C17" s="2">
        <v>1.1937880000000001</v>
      </c>
      <c r="D17" s="2">
        <v>2.940849</v>
      </c>
      <c r="E17"/>
      <c r="F17">
        <v>2019</v>
      </c>
      <c r="G17" s="31">
        <f t="shared" ref="G17:I17" si="12">B16/B15-1</f>
        <v>0.92452830188679247</v>
      </c>
      <c r="H17" s="31">
        <f t="shared" si="12"/>
        <v>0.33145908104036526</v>
      </c>
      <c r="I17" s="31">
        <f t="shared" si="12"/>
        <v>0.16405791820164328</v>
      </c>
      <c r="K17" s="1">
        <v>38777</v>
      </c>
      <c r="L17" s="33">
        <f>100*('Price data '!B16/'Price data '!B15-1)</f>
        <v>2.5167163771760537</v>
      </c>
      <c r="M17" s="30">
        <f>100*(Price_WOL!F16/Price_WOL!F15-1)</f>
        <v>2.3369360547219387</v>
      </c>
      <c r="N17" s="30">
        <f>100*(Price_WPL!F16/Price_WPL!F15-1)</f>
        <v>13.869658825891239</v>
      </c>
      <c r="O17" s="30">
        <f>100*(Price_CSL!F16/Price_CSL!F15-1)</f>
        <v>3.7950792210465156</v>
      </c>
      <c r="P17" s="14">
        <f>'Price data '!C16/12</f>
        <v>4.8333333333333332E-2</v>
      </c>
      <c r="S17" s="20"/>
    </row>
    <row r="18" spans="1:19" s="14" customFormat="1" x14ac:dyDescent="0.3">
      <c r="A18">
        <v>2021</v>
      </c>
      <c r="B18" s="2">
        <v>1.08</v>
      </c>
      <c r="C18" s="2">
        <v>0.563303</v>
      </c>
      <c r="D18" s="2">
        <v>2.9387270000000001</v>
      </c>
      <c r="E18"/>
      <c r="F18">
        <v>2020</v>
      </c>
      <c r="G18" s="31">
        <f t="shared" ref="G18:I18" si="13">B17/B16-1</f>
        <v>-7.8431372549019662E-2</v>
      </c>
      <c r="H18" s="31">
        <f t="shared" si="13"/>
        <v>-0.33788135433409761</v>
      </c>
      <c r="I18" s="31">
        <f t="shared" si="13"/>
        <v>0.10653078578631292</v>
      </c>
      <c r="K18" s="1">
        <v>38808</v>
      </c>
      <c r="L18" s="33">
        <f>100*('Price data '!B17/'Price data '!B16-1)</f>
        <v>-2.0613067619989489</v>
      </c>
      <c r="M18" s="30">
        <f>100*(Price_WOL!F17/Price_WOL!F16-1)</f>
        <v>0.54739722044510053</v>
      </c>
      <c r="N18" s="30">
        <f>100*(Price_WPL!F17/Price_WPL!F16-1)</f>
        <v>2.9023670661950218</v>
      </c>
      <c r="O18" s="30">
        <f>100*(Price_CSL!F17/Price_CSL!F16-1)</f>
        <v>6.0272193968951671</v>
      </c>
      <c r="P18" s="14">
        <f>'Price data '!C17/12</f>
        <v>3.4999999999999996E-2</v>
      </c>
      <c r="S18" s="20"/>
    </row>
    <row r="19" spans="1:19" s="14" customFormat="1" x14ac:dyDescent="0.3">
      <c r="A19"/>
      <c r="B19"/>
      <c r="C19"/>
      <c r="D19"/>
      <c r="E19"/>
      <c r="F19">
        <v>2021</v>
      </c>
      <c r="G19" s="31">
        <f t="shared" ref="G19" si="14">B18/B17-1</f>
        <v>0.14893617021276606</v>
      </c>
      <c r="H19" s="31">
        <f t="shared" ref="H19" si="15">C18/C17-1</f>
        <v>-0.52813816188468976</v>
      </c>
      <c r="I19" s="31">
        <f t="shared" ref="I19" si="16">D18/D17-1</f>
        <v>-7.2156033852810442E-4</v>
      </c>
      <c r="K19" s="1">
        <v>38838</v>
      </c>
      <c r="L19" s="33">
        <f>100*('Price data '!B18/'Price data '!B17-1)</f>
        <v>-2.8871543957750823</v>
      </c>
      <c r="M19" s="30">
        <f>100*(Price_WOL!F18/Price_WOL!F17-1)</f>
        <v>-0.3215199812758085</v>
      </c>
      <c r="N19" s="30">
        <f>100*(Price_WPL!F18/Price_WPL!F17-1)</f>
        <v>-5.9829059098159494</v>
      </c>
      <c r="O19" s="30">
        <f>100*(Price_CSL!F18/Price_CSL!F17-1)</f>
        <v>-10.745268502091221</v>
      </c>
      <c r="P19" s="14">
        <f>'Price data '!C18/12</f>
        <v>4.5000000000000005E-2</v>
      </c>
      <c r="S19" s="20"/>
    </row>
    <row r="20" spans="1:19" s="14" customFormat="1" x14ac:dyDescent="0.3">
      <c r="A20"/>
      <c r="B20"/>
      <c r="C20"/>
      <c r="D20"/>
      <c r="E20"/>
      <c r="F20" s="25" t="s">
        <v>27</v>
      </c>
      <c r="G20" s="31">
        <f>AVERAGE(G3:G18)</f>
        <v>8.0423217314745291E-2</v>
      </c>
      <c r="H20" s="31">
        <f>AVERAGE(H3:H18)</f>
        <v>9.489768480762481E-2</v>
      </c>
      <c r="I20" s="31">
        <f>AVERAGE(I3:I18)</f>
        <v>0.29919062238201838</v>
      </c>
      <c r="K20" s="1">
        <v>38869</v>
      </c>
      <c r="L20" s="33">
        <f>100*('Price data '!B19/'Price data '!B18-1)</f>
        <v>1.4435092068696642</v>
      </c>
      <c r="M20" s="30">
        <f>100*(Price_WOL!F19/Price_WOL!F18-1)</f>
        <v>8.3333207092846973</v>
      </c>
      <c r="N20" s="30">
        <f>100*(Price_WPL!F19/Price_WPL!F18-1)</f>
        <v>0</v>
      </c>
      <c r="O20" s="30">
        <f>100*(Price_CSL!F19/Price_CSL!F18-1)</f>
        <v>4.3689490461816582</v>
      </c>
      <c r="P20" s="14">
        <f>'Price data '!C19/12</f>
        <v>4.7499999999999994E-2</v>
      </c>
      <c r="S20" s="20"/>
    </row>
    <row r="21" spans="1:19" s="14" customFormat="1" x14ac:dyDescent="0.3">
      <c r="A21"/>
      <c r="B21"/>
      <c r="C21"/>
      <c r="D21"/>
      <c r="E21"/>
      <c r="K21" s="1">
        <v>38899</v>
      </c>
      <c r="L21" s="33">
        <f>100*('Price data '!B20/'Price data '!B19-1)</f>
        <v>-1.7284534578923427</v>
      </c>
      <c r="M21" s="30">
        <f>100*(Price_WOL!F20/Price_WOL!F19-1)</f>
        <v>-5.5086586660292429</v>
      </c>
      <c r="N21" s="30">
        <f>100*(Price_WPL!F20/Price_WPL!F19-1)</f>
        <v>-2.7500145986357416</v>
      </c>
      <c r="O21" s="30">
        <f>100*(Price_CSL!F20/Price_CSL!F19-1)</f>
        <v>-1.860462430124199</v>
      </c>
      <c r="P21" s="14">
        <f>'Price data '!C20/12</f>
        <v>4.2500000000000003E-2</v>
      </c>
      <c r="S21" s="20"/>
    </row>
    <row r="22" spans="1:19" s="14" customFormat="1" x14ac:dyDescent="0.3">
      <c r="A22"/>
      <c r="B22"/>
      <c r="C22"/>
      <c r="D22"/>
      <c r="E22"/>
      <c r="F22"/>
      <c r="G22"/>
      <c r="H22"/>
      <c r="I22"/>
      <c r="J22"/>
      <c r="K22" s="1">
        <v>38930</v>
      </c>
      <c r="L22" s="33">
        <f>100*('Price data '!B21/'Price data '!B20-1)</f>
        <v>2.5911515783562544</v>
      </c>
      <c r="M22" s="30">
        <f>100*(Price_WOL!F21/Price_WOL!F20-1)</f>
        <v>8.7184684301383051</v>
      </c>
      <c r="N22" s="30">
        <f>100*(Price_WPL!F21/Price_WPL!F20-1)</f>
        <v>-1.2385851579380214</v>
      </c>
      <c r="O22" s="30">
        <f>100*(Price_CSL!F21/Price_CSL!F20-1)</f>
        <v>-3.6018727814161156</v>
      </c>
      <c r="P22" s="14">
        <f>'Price data '!C21/12</f>
        <v>6.9166666666666668E-2</v>
      </c>
      <c r="S22" s="20"/>
    </row>
    <row r="23" spans="1:19" s="14" customFormat="1" x14ac:dyDescent="0.3">
      <c r="A23"/>
      <c r="B23"/>
      <c r="C23"/>
      <c r="D23"/>
      <c r="E23"/>
      <c r="F23"/>
      <c r="G23"/>
      <c r="H23"/>
      <c r="I23"/>
      <c r="J23"/>
      <c r="K23" s="1">
        <v>38961</v>
      </c>
      <c r="L23" s="33">
        <f>100*('Price data '!B22/'Price data '!B21-1)</f>
        <v>0.75653907807797793</v>
      </c>
      <c r="M23" s="30">
        <f>100*(Price_WOL!F22/Price_WOL!F21-1)</f>
        <v>-2.1256101693343687</v>
      </c>
      <c r="N23" s="30">
        <f>100*(Price_WPL!F22/Price_WPL!F21-1)</f>
        <v>-6.0317485571398937</v>
      </c>
      <c r="O23" s="30">
        <f>100*(Price_CSL!F22/Price_CSL!F21-1)</f>
        <v>6.253662280489225</v>
      </c>
      <c r="P23" s="14">
        <f>'Price data '!C22/12</f>
        <v>6.4383333333333334E-2</v>
      </c>
      <c r="S23" s="20"/>
    </row>
    <row r="24" spans="1:19" s="14" customFormat="1" x14ac:dyDescent="0.3">
      <c r="A24"/>
      <c r="B24"/>
      <c r="C24"/>
      <c r="D24"/>
      <c r="E24"/>
      <c r="F24"/>
      <c r="G24"/>
      <c r="H24"/>
      <c r="I24"/>
      <c r="J24"/>
      <c r="K24" s="1">
        <v>38991</v>
      </c>
      <c r="L24" s="33">
        <f>100*('Price data '!B23/'Price data '!B22-1)</f>
        <v>4.4682873828602254</v>
      </c>
      <c r="M24" s="30">
        <f>100*(Price_WOL!F23/Price_WOL!F22-1)</f>
        <v>3.6940865062165429</v>
      </c>
      <c r="N24" s="30">
        <f>100*(Price_WPL!F23/Price_WPL!F22-1)</f>
        <v>-4.331200267029689</v>
      </c>
      <c r="O24" s="30">
        <f>100*(Price_CSL!F23/Price_CSL!F22-1)</f>
        <v>4.6672837122935684</v>
      </c>
      <c r="P24" s="14">
        <f>'Price data '!C23/12</f>
        <v>5.5833333333333339E-2</v>
      </c>
      <c r="S24" s="20"/>
    </row>
    <row r="25" spans="1:19" s="14" customFormat="1" x14ac:dyDescent="0.3">
      <c r="A25"/>
      <c r="B25"/>
      <c r="C25"/>
      <c r="D25"/>
      <c r="E25"/>
      <c r="F25"/>
      <c r="G25"/>
      <c r="H25"/>
      <c r="I25"/>
      <c r="J25"/>
      <c r="K25" s="1">
        <v>39022</v>
      </c>
      <c r="L25" s="33">
        <f>100*('Price data '!B24/'Price data '!B23-1)</f>
        <v>5.3023549513409041</v>
      </c>
      <c r="M25" s="30">
        <f>100*(Price_WOL!F24/Price_WOL!F23-1)</f>
        <v>6.3315895540223099</v>
      </c>
      <c r="N25" s="30">
        <f>100*(Price_WPL!F24/Price_WPL!F23-1)</f>
        <v>2.6625641583155613E-2</v>
      </c>
      <c r="O25" s="30">
        <f>100*(Price_CSL!F24/Price_CSL!F23-1)</f>
        <v>5.7229749776112726</v>
      </c>
      <c r="P25" s="14">
        <f>'Price data '!C24/12</f>
        <v>4.3333333333333335E-2</v>
      </c>
      <c r="S25" s="20"/>
    </row>
    <row r="26" spans="1:19" s="14" customFormat="1" x14ac:dyDescent="0.3">
      <c r="A26"/>
      <c r="B26"/>
      <c r="C26"/>
      <c r="D26"/>
      <c r="E26"/>
      <c r="F26"/>
      <c r="G26"/>
      <c r="H26"/>
      <c r="I26"/>
      <c r="J26"/>
      <c r="K26" s="1">
        <v>39052</v>
      </c>
      <c r="L26" s="33">
        <f>100*('Price data '!B25/'Price data '!B24-1)</f>
        <v>1.8254290199121614</v>
      </c>
      <c r="M26" s="30">
        <f>100*(Price_WOL!F25/Price_WOL!F24-1)</f>
        <v>8.6363362950724323</v>
      </c>
      <c r="N26" s="30">
        <f>100*(Price_WPL!F25/Price_WPL!F24-1)</f>
        <v>1.464341695245408</v>
      </c>
      <c r="O26" s="30">
        <f>100*(Price_CSL!F25/Price_CSL!F24-1)</f>
        <v>10.236051886530429</v>
      </c>
      <c r="P26" s="14">
        <f>'Price data '!C25/12</f>
        <v>3.7499999999999999E-2</v>
      </c>
      <c r="S26" s="20"/>
    </row>
    <row r="27" spans="1:19" s="14" customFormat="1" x14ac:dyDescent="0.3">
      <c r="A27"/>
      <c r="B27"/>
      <c r="C27"/>
      <c r="D27"/>
      <c r="E27"/>
      <c r="F27"/>
      <c r="G27"/>
      <c r="H27"/>
      <c r="I27"/>
      <c r="J27"/>
      <c r="K27" s="1">
        <v>39083</v>
      </c>
      <c r="L27" s="33">
        <f>100*('Price data '!B26/'Price data '!B25-1)</f>
        <v>1.0236602348702828</v>
      </c>
      <c r="M27" s="30">
        <f>100*(Price_WOL!F26/Price_WOL!F25-1)</f>
        <v>-0.62760712284666287</v>
      </c>
      <c r="N27" s="30">
        <f>100*(Price_WPL!F26/Price_WPL!F25-1)</f>
        <v>-1.9942342460912643</v>
      </c>
      <c r="O27" s="30">
        <f>100*(Price_CSL!F26/Price_CSL!F25-1)</f>
        <v>6.2108186562467083</v>
      </c>
      <c r="P27" s="14">
        <f>'Price data '!C26/12</f>
        <v>0.03</v>
      </c>
      <c r="S27" s="20"/>
    </row>
    <row r="28" spans="1:19" s="14" customFormat="1" x14ac:dyDescent="0.3">
      <c r="A28"/>
      <c r="B28"/>
      <c r="C28"/>
      <c r="D28"/>
      <c r="E28"/>
      <c r="F28"/>
      <c r="G28"/>
      <c r="H28"/>
      <c r="I28"/>
      <c r="J28"/>
      <c r="K28" s="1">
        <v>39114</v>
      </c>
      <c r="L28" s="33">
        <f>100*('Price data '!B27/'Price data '!B26-1)</f>
        <v>2.7878268324046385</v>
      </c>
      <c r="M28" s="30">
        <f>100*(Price_WOL!F27/Price_WOL!F26-1)</f>
        <v>14.526342632219237</v>
      </c>
      <c r="N28" s="30">
        <f>100*(Price_WPL!F27/Price_WPL!F26-1)</f>
        <v>-0.24097747032488792</v>
      </c>
      <c r="O28" s="30">
        <f>100*(Price_CSL!F27/Price_CSL!F26-1)</f>
        <v>11.839246790064252</v>
      </c>
      <c r="P28" s="14">
        <f>'Price data '!C27/12</f>
        <v>2.3333333333333334E-2</v>
      </c>
      <c r="S28" s="20"/>
    </row>
    <row r="29" spans="1:19" s="14" customFormat="1" x14ac:dyDescent="0.3">
      <c r="A29"/>
      <c r="B29"/>
      <c r="C29"/>
      <c r="D29"/>
      <c r="E29"/>
      <c r="F29"/>
      <c r="G29"/>
      <c r="H29"/>
      <c r="I29"/>
      <c r="J29"/>
      <c r="K29" s="1">
        <v>39142</v>
      </c>
      <c r="L29" s="33">
        <f>100*('Price data '!B28/'Price data '!B27-1)</f>
        <v>1.1909726276459143</v>
      </c>
      <c r="M29" s="30">
        <f>100*(Price_WOL!F28/Price_WOL!F27-1)</f>
        <v>-3.6778682239202443E-2</v>
      </c>
      <c r="N29" s="30">
        <f>100*(Price_WPL!F28/Price_WPL!F27-1)</f>
        <v>8.1740528379919297</v>
      </c>
      <c r="O29" s="30">
        <f>100*(Price_CSL!F28/Price_CSL!F27-1)</f>
        <v>6.0785432970667186</v>
      </c>
      <c r="P29" s="14">
        <f>'Price data '!C28/12</f>
        <v>2.4999999999999998E-2</v>
      </c>
      <c r="S29" s="20"/>
    </row>
    <row r="30" spans="1:19" s="14" customFormat="1" x14ac:dyDescent="0.3">
      <c r="A30"/>
      <c r="B30"/>
      <c r="C30"/>
      <c r="D30"/>
      <c r="E30"/>
      <c r="F30"/>
      <c r="G30"/>
      <c r="H30"/>
      <c r="I30"/>
      <c r="J30"/>
      <c r="K30" s="1">
        <v>39173</v>
      </c>
      <c r="L30" s="33">
        <f>100*('Price data '!B29/'Price data '!B28-1)</f>
        <v>1.6549905217176253</v>
      </c>
      <c r="M30" s="30">
        <f>100*(Price_WOL!F29/Price_WOL!F28-1)</f>
        <v>5.430461886442961</v>
      </c>
      <c r="N30" s="30">
        <f>100*(Price_WPL!F29/Price_WPL!F28-1)</f>
        <v>-0.1772780017122777</v>
      </c>
      <c r="O30" s="30">
        <f>100*(Price_CSL!F29/Price_CSL!F28-1)</f>
        <v>6.6161671497410701</v>
      </c>
      <c r="P30" s="14">
        <f>'Price data '!C29/12</f>
        <v>1.9166666666666669E-2</v>
      </c>
      <c r="S30" s="20"/>
    </row>
    <row r="31" spans="1:19" s="14" customFormat="1" x14ac:dyDescent="0.3">
      <c r="A31"/>
      <c r="B31"/>
      <c r="C31"/>
      <c r="D31"/>
      <c r="E31"/>
      <c r="F31"/>
      <c r="G31"/>
      <c r="H31"/>
      <c r="I31"/>
      <c r="J31"/>
      <c r="K31" s="1">
        <v>39203</v>
      </c>
      <c r="L31" s="33">
        <f>100*('Price data '!B30/'Price data '!B29-1)</f>
        <v>2.3772073489111367</v>
      </c>
      <c r="M31" s="30">
        <f>100*(Price_WOL!F30/Price_WOL!F29-1)</f>
        <v>-2.791498795782521</v>
      </c>
      <c r="N31" s="30">
        <f>100*(Price_WPL!F30/Price_WPL!F29-1)</f>
        <v>9.0817103025178536</v>
      </c>
      <c r="O31" s="30">
        <f>100*(Price_CSL!F30/Price_CSL!F29-1)</f>
        <v>2.1768847419548321</v>
      </c>
      <c r="P31" s="14">
        <f>'Price data '!C30/12</f>
        <v>0.02</v>
      </c>
      <c r="S31" s="20"/>
    </row>
    <row r="32" spans="1:19" s="14" customFormat="1" x14ac:dyDescent="0.3">
      <c r="A32"/>
      <c r="B32"/>
      <c r="C32"/>
      <c r="D32"/>
      <c r="E32"/>
      <c r="F32"/>
      <c r="G32"/>
      <c r="H32"/>
      <c r="I32"/>
      <c r="J32"/>
      <c r="K32" s="1">
        <v>39234</v>
      </c>
      <c r="L32" s="33">
        <f>100*('Price data '!B31/'Price data '!B30-1)</f>
        <v>-0.61138829492358715</v>
      </c>
      <c r="M32" s="30">
        <f>100*(Price_WOL!F31/Price_WOL!F30-1)</f>
        <v>-1.8538410689467044</v>
      </c>
      <c r="N32" s="30">
        <f>100*(Price_WPL!F31/Price_WPL!F30-1)</f>
        <v>6.395310584164382</v>
      </c>
      <c r="O32" s="30">
        <f>100*(Price_CSL!F31/Price_CSL!F30-1)</f>
        <v>-1.3231550984202256</v>
      </c>
      <c r="P32" s="14">
        <f>'Price data '!C31/12</f>
        <v>2.8333333333333335E-2</v>
      </c>
      <c r="S32" s="20"/>
    </row>
    <row r="33" spans="1:19" s="14" customFormat="1" x14ac:dyDescent="0.3">
      <c r="A33"/>
      <c r="B33"/>
      <c r="C33"/>
      <c r="D33"/>
      <c r="E33"/>
      <c r="F33"/>
      <c r="G33"/>
      <c r="H33"/>
      <c r="I33"/>
      <c r="J33"/>
      <c r="K33" s="1">
        <v>39264</v>
      </c>
      <c r="L33" s="33">
        <f>100*('Price data '!B32/'Price data '!B31-1)</f>
        <v>-2.0829017195493127</v>
      </c>
      <c r="M33" s="30">
        <f>100*(Price_WOL!F32/Price_WOL!F31-1)</f>
        <v>1.0740158057534588</v>
      </c>
      <c r="N33" s="30">
        <f>100*(Price_WPL!F32/Price_WPL!F31-1)</f>
        <v>-5.3770230637837919</v>
      </c>
      <c r="O33" s="30">
        <f>100*(Price_CSL!F32/Price_CSL!F31-1)</f>
        <v>1.0795695873784039</v>
      </c>
      <c r="P33" s="14">
        <f>'Price data '!C32/12</f>
        <v>3.1666666666666669E-2</v>
      </c>
      <c r="S33" s="20"/>
    </row>
    <row r="34" spans="1:19" s="14" customFormat="1" x14ac:dyDescent="0.3">
      <c r="A34"/>
      <c r="B34"/>
      <c r="C34"/>
      <c r="D34"/>
      <c r="E34"/>
      <c r="F34"/>
      <c r="G34"/>
      <c r="H34"/>
      <c r="I34"/>
      <c r="J34"/>
      <c r="K34" s="1">
        <v>39295</v>
      </c>
      <c r="L34" s="33">
        <f>100*('Price data '!B33/'Price data '!B32-1)</f>
        <v>1.6763777220793585</v>
      </c>
      <c r="M34" s="30">
        <f>100*(Price_WOL!F33/Price_WOL!F32-1)</f>
        <v>9.6372498962586928</v>
      </c>
      <c r="N34" s="30">
        <f>100*(Price_WPL!F33/Price_WPL!F32-1)</f>
        <v>4.6431090325800062</v>
      </c>
      <c r="O34" s="30">
        <f>100*(Price_CSL!F33/Price_CSL!F32-1)</f>
        <v>10.399092516139174</v>
      </c>
      <c r="P34" s="14">
        <f>'Price data '!C33/12</f>
        <v>3.4166666666666665E-2</v>
      </c>
      <c r="S34" s="20"/>
    </row>
    <row r="35" spans="1:19" s="14" customFormat="1" x14ac:dyDescent="0.3">
      <c r="A35"/>
      <c r="B35"/>
      <c r="C35"/>
      <c r="D35"/>
      <c r="E35"/>
      <c r="F35"/>
      <c r="G35"/>
      <c r="H35"/>
      <c r="I35"/>
      <c r="J35"/>
      <c r="K35" s="1">
        <v>39326</v>
      </c>
      <c r="L35" s="33">
        <f>100*('Price data '!B34/'Price data '!B33-1)</f>
        <v>5.1318990907926798</v>
      </c>
      <c r="M35" s="30">
        <f>100*(Price_WOL!F34/Price_WOL!F33-1)</f>
        <v>0.65713149216495292</v>
      </c>
      <c r="N35" s="30">
        <f>100*(Price_WPL!F34/Price_WPL!F33-1)</f>
        <v>12.121419525588539</v>
      </c>
      <c r="O35" s="30">
        <f>100*(Price_CSL!F34/Price_CSL!F33-1)</f>
        <v>9.2667946619037433</v>
      </c>
      <c r="P35" s="14">
        <f>'Price data '!C34/12</f>
        <v>5.1666666666666666E-2</v>
      </c>
      <c r="S35" s="20"/>
    </row>
    <row r="36" spans="1:19" s="14" customFormat="1" x14ac:dyDescent="0.3">
      <c r="A36"/>
      <c r="B36"/>
      <c r="C36"/>
      <c r="D36"/>
      <c r="E36"/>
      <c r="F36"/>
      <c r="G36"/>
      <c r="H36"/>
      <c r="I36"/>
      <c r="J36"/>
      <c r="K36" s="1">
        <v>39356</v>
      </c>
      <c r="L36" s="33">
        <f>100*('Price data '!B35/'Price data '!B34-1)</f>
        <v>2.8365662779012757</v>
      </c>
      <c r="M36" s="30">
        <f>100*(Price_WOL!F35/Price_WOL!F34-1)</f>
        <v>12.588341419849458</v>
      </c>
      <c r="N36" s="30">
        <f>100*(Price_WPL!F35/Price_WPL!F34-1)</f>
        <v>3.5856773131923703</v>
      </c>
      <c r="O36" s="30">
        <f>100*(Price_CSL!F35/Price_CSL!F34-1)</f>
        <v>2.6073274043929118</v>
      </c>
      <c r="P36" s="14">
        <f>'Price data '!C35/12</f>
        <v>5.1666666666666666E-2</v>
      </c>
      <c r="S36" s="20"/>
    </row>
    <row r="37" spans="1:19" s="14" customFormat="1" x14ac:dyDescent="0.3">
      <c r="A37"/>
      <c r="B37"/>
      <c r="C37"/>
      <c r="D37"/>
      <c r="E37"/>
      <c r="F37"/>
      <c r="G37"/>
      <c r="H37"/>
      <c r="I37"/>
      <c r="J37"/>
      <c r="K37" s="1">
        <v>39387</v>
      </c>
      <c r="L37" s="33">
        <f>100*('Price data '!B36/'Price data '!B35-1)</f>
        <v>-6.1340519092107026</v>
      </c>
      <c r="M37" s="30">
        <f>100*(Price_WOL!F36/Price_WOL!F35-1)</f>
        <v>1.1958056139113493</v>
      </c>
      <c r="N37" s="30">
        <f>100*(Price_WPL!F36/Price_WPL!F35-1)</f>
        <v>-6.7500301652880896</v>
      </c>
      <c r="O37" s="30">
        <f>100*(Price_CSL!F36/Price_CSL!F35-1)</f>
        <v>-4.4657756369923423</v>
      </c>
      <c r="P37" s="14">
        <f>'Price data '!C36/12</f>
        <v>4.1666666666666664E-2</v>
      </c>
      <c r="S37" s="20"/>
    </row>
    <row r="38" spans="1:19" s="14" customFormat="1" x14ac:dyDescent="0.3">
      <c r="A38"/>
      <c r="B38"/>
      <c r="C38"/>
      <c r="D38"/>
      <c r="E38"/>
      <c r="F38"/>
      <c r="G38"/>
      <c r="H38"/>
      <c r="I38"/>
      <c r="J38"/>
      <c r="K38" s="1">
        <v>39417</v>
      </c>
      <c r="L38" s="33">
        <f>100*('Price data '!B37/'Price data '!B36-1)</f>
        <v>-10.874160068140959</v>
      </c>
      <c r="M38" s="30">
        <f>100*(Price_WOL!F37/Price_WOL!F36-1)</f>
        <v>0.41359001935021844</v>
      </c>
      <c r="N38" s="30">
        <f>100*(Price_WPL!F37/Price_WPL!F36-1)</f>
        <v>3.9183377702071365</v>
      </c>
      <c r="O38" s="30">
        <f>100*(Price_CSL!F37/Price_CSL!F36-1)</f>
        <v>4.2730350723273469</v>
      </c>
      <c r="P38" s="14">
        <f>'Price data '!C37/12</f>
        <v>4.9999999999999996E-2</v>
      </c>
      <c r="S38" s="20"/>
    </row>
    <row r="39" spans="1:19" s="14" customFormat="1" x14ac:dyDescent="0.3">
      <c r="A39"/>
      <c r="B39"/>
      <c r="C39"/>
      <c r="D39"/>
      <c r="E39"/>
      <c r="F39"/>
      <c r="G39"/>
      <c r="H39"/>
      <c r="I39"/>
      <c r="J39"/>
      <c r="K39" s="1">
        <v>39448</v>
      </c>
      <c r="L39" s="33">
        <f>100*('Price data '!B38/'Price data '!B37-1)</f>
        <v>-1.385742602293627</v>
      </c>
      <c r="M39" s="30">
        <f>100*(Price_WOL!F38/Price_WOL!F37-1)</f>
        <v>-15.269183971678901</v>
      </c>
      <c r="N39" s="30">
        <f>100*(Price_WPL!F38/Price_WPL!F37-1)</f>
        <v>-8.0174540378245567</v>
      </c>
      <c r="O39" s="30">
        <f>100*(Price_CSL!F38/Price_CSL!F37-1)</f>
        <v>-6.0506045118714269</v>
      </c>
      <c r="P39" s="14">
        <f>'Price data '!C38/12</f>
        <v>5.9166666666666666E-2</v>
      </c>
      <c r="S39" s="20"/>
    </row>
    <row r="40" spans="1:19" s="14" customFormat="1" x14ac:dyDescent="0.3">
      <c r="A40"/>
      <c r="B40"/>
      <c r="C40"/>
      <c r="D40"/>
      <c r="E40"/>
      <c r="F40"/>
      <c r="G40"/>
      <c r="H40"/>
      <c r="I40"/>
      <c r="J40"/>
      <c r="K40" s="1">
        <v>39479</v>
      </c>
      <c r="L40" s="33">
        <f>100*('Price data '!B39/'Price data '!B38-1)</f>
        <v>-3.8836345363507552</v>
      </c>
      <c r="M40" s="30">
        <f>100*(Price_WOL!F39/Price_WOL!F38-1)</f>
        <v>0.65969886474601669</v>
      </c>
      <c r="N40" s="30">
        <f>100*(Price_WPL!F39/Price_WPL!F38-1)</f>
        <v>22.97735769859446</v>
      </c>
      <c r="O40" s="30">
        <f>100*(Price_CSL!F39/Price_CSL!F38-1)</f>
        <v>6.8501197757563581</v>
      </c>
      <c r="P40" s="14">
        <f>'Price data '!C39/12</f>
        <v>5.7166666666666671E-2</v>
      </c>
      <c r="S40" s="20"/>
    </row>
    <row r="41" spans="1:19" s="14" customFormat="1" x14ac:dyDescent="0.3">
      <c r="A41"/>
      <c r="B41"/>
      <c r="C41"/>
      <c r="D41"/>
      <c r="E41"/>
      <c r="F41"/>
      <c r="G41"/>
      <c r="H41"/>
      <c r="I41"/>
      <c r="J41"/>
      <c r="K41" s="1">
        <v>39508</v>
      </c>
      <c r="L41" s="33">
        <f>100*('Price data '!B40/'Price data '!B39-1)</f>
        <v>4.4756054297290682</v>
      </c>
      <c r="M41" s="30">
        <f>100*(Price_WOL!F40/Price_WOL!F39-1)</f>
        <v>3.4515518990696492E-2</v>
      </c>
      <c r="N41" s="30">
        <f>100*(Price_WPL!F40/Price_WPL!F39-1)</f>
        <v>-3.4201475446444585</v>
      </c>
      <c r="O41" s="30">
        <f>100*(Price_CSL!F40/Price_CSL!F39-1)</f>
        <v>1.1232835394359153</v>
      </c>
      <c r="P41" s="14">
        <f>'Price data '!C40/12</f>
        <v>5.7191666666666668E-2</v>
      </c>
      <c r="S41" s="20"/>
    </row>
    <row r="42" spans="1:19" s="14" customFormat="1" x14ac:dyDescent="0.3">
      <c r="A42"/>
      <c r="B42"/>
      <c r="C42"/>
      <c r="D42"/>
      <c r="E42"/>
      <c r="F42"/>
      <c r="G42"/>
      <c r="H42"/>
      <c r="I42"/>
      <c r="J42"/>
      <c r="K42" s="1">
        <v>39539</v>
      </c>
      <c r="L42" s="33">
        <f>100*('Price data '!B41/'Price data '!B40-1)</f>
        <v>0.62819458841192333</v>
      </c>
      <c r="M42" s="30">
        <f>100*(Price_WOL!F41/Price_WOL!F40-1)</f>
        <v>0.50430951485385123</v>
      </c>
      <c r="N42" s="30">
        <f>100*(Price_WPL!F41/Price_WPL!F40-1)</f>
        <v>2.5687785491884885</v>
      </c>
      <c r="O42" s="30">
        <f>100*(Price_CSL!F41/Price_CSL!F40-1)</f>
        <v>8.526262839264076</v>
      </c>
      <c r="P42" s="14">
        <f>'Price data '!C41/12</f>
        <v>5.4358333333333335E-2</v>
      </c>
      <c r="S42" s="20"/>
    </row>
    <row r="43" spans="1:19" s="14" customFormat="1" x14ac:dyDescent="0.3">
      <c r="A43"/>
      <c r="B43"/>
      <c r="C43"/>
      <c r="D43"/>
      <c r="E43"/>
      <c r="F43"/>
      <c r="G43"/>
      <c r="H43"/>
      <c r="I43"/>
      <c r="J43"/>
      <c r="K43" s="1">
        <v>39569</v>
      </c>
      <c r="L43" s="33">
        <f>100*('Price data '!B42/'Price data '!B41-1)</f>
        <v>0.42891014199322175</v>
      </c>
      <c r="M43" s="30">
        <f>100*(Price_WOL!F42/Price_WOL!F41-1)</f>
        <v>-3.4146539912020324</v>
      </c>
      <c r="N43" s="30">
        <f>100*(Price_WPL!F42/Price_WPL!F41-1)</f>
        <v>16.279061484755353</v>
      </c>
      <c r="O43" s="30">
        <f>100*(Price_CSL!F42/Price_CSL!F41-1)</f>
        <v>2.5131698457103724E-2</v>
      </c>
      <c r="P43" s="14">
        <f>'Price data '!C42/12</f>
        <v>3.6666666666666667E-2</v>
      </c>
      <c r="S43" s="20"/>
    </row>
    <row r="44" spans="1:19" s="14" customFormat="1" x14ac:dyDescent="0.3">
      <c r="A44"/>
      <c r="B44"/>
      <c r="C44"/>
      <c r="D44"/>
      <c r="E44"/>
      <c r="F44"/>
      <c r="G44"/>
      <c r="H44"/>
      <c r="I44"/>
      <c r="J44"/>
      <c r="K44" s="1">
        <v>39600</v>
      </c>
      <c r="L44" s="33">
        <f>100*('Price data '!B43/'Price data '!B42-1)</f>
        <v>-7.7705271720869273</v>
      </c>
      <c r="M44" s="30">
        <f>100*(Price_WOL!F43/Price_WOL!F42-1)</f>
        <v>-11.796536757575549</v>
      </c>
      <c r="N44" s="30">
        <f>100*(Price_WPL!F43/Price_WPL!F42-1)</f>
        <v>3.8461541827404133</v>
      </c>
      <c r="O44" s="30">
        <f>100*(Price_CSL!F43/Price_CSL!F42-1)</f>
        <v>-10.301492898479047</v>
      </c>
      <c r="P44" s="14">
        <f>'Price data '!C43/12</f>
        <v>1.8333333333333333E-2</v>
      </c>
      <c r="S44" s="20"/>
    </row>
    <row r="45" spans="1:19" s="14" customFormat="1" x14ac:dyDescent="0.3">
      <c r="A45"/>
      <c r="B45"/>
      <c r="C45"/>
      <c r="D45"/>
      <c r="E45"/>
      <c r="F45"/>
      <c r="G45"/>
      <c r="H45"/>
      <c r="I45"/>
      <c r="J45"/>
      <c r="K45" s="1">
        <v>39630</v>
      </c>
      <c r="L45" s="33">
        <f>100*('Price data '!B44/'Price data '!B43-1)</f>
        <v>-4.5615784326884512</v>
      </c>
      <c r="M45" s="30">
        <f>100*(Price_WOL!F44/Price_WOL!F43-1)</f>
        <v>3.0674673016201526</v>
      </c>
      <c r="N45" s="30">
        <f>100*(Price_WPL!F44/Price_WPL!F43-1)</f>
        <v>-20.296293399860467</v>
      </c>
      <c r="O45" s="30">
        <f>100*(Price_CSL!F44/Price_CSL!F43-1)</f>
        <v>-3.0812443922574317</v>
      </c>
      <c r="P45" s="14">
        <f>'Price data '!C44/12</f>
        <v>1.1666666666666667E-2</v>
      </c>
      <c r="S45" s="20"/>
    </row>
    <row r="46" spans="1:19" s="14" customFormat="1" x14ac:dyDescent="0.3">
      <c r="A46"/>
      <c r="B46"/>
      <c r="C46"/>
      <c r="D46"/>
      <c r="E46"/>
      <c r="F46"/>
      <c r="G46"/>
      <c r="H46"/>
      <c r="I46"/>
      <c r="J46"/>
      <c r="K46" s="1">
        <v>39661</v>
      </c>
      <c r="L46" s="33">
        <f>100*('Price data '!B45/'Price data '!B44-1)</f>
        <v>3.1783662152931491</v>
      </c>
      <c r="M46" s="30">
        <f>100*(Price_WOL!F45/Price_WOL!F44-1)</f>
        <v>12.53971241794174</v>
      </c>
      <c r="N46" s="30">
        <f>100*(Price_WPL!F45/Price_WPL!F44-1)</f>
        <v>17.193309021847057</v>
      </c>
      <c r="O46" s="30">
        <f>100*(Price_CSL!F45/Price_CSL!F44-1)</f>
        <v>18.641604082651387</v>
      </c>
      <c r="P46" s="14">
        <f>'Price data '!C45/12</f>
        <v>2.5258333333333331E-2</v>
      </c>
      <c r="S46" s="20"/>
    </row>
    <row r="47" spans="1:19" s="14" customFormat="1" x14ac:dyDescent="0.3">
      <c r="A47"/>
      <c r="B47"/>
      <c r="C47"/>
      <c r="D47"/>
      <c r="E47"/>
      <c r="F47"/>
      <c r="G47"/>
      <c r="H47"/>
      <c r="I47"/>
      <c r="J47"/>
      <c r="K47" s="1">
        <v>39692</v>
      </c>
      <c r="L47" s="33">
        <f>100*('Price data '!B46/'Price data '!B45-1)</f>
        <v>-10.419425188877639</v>
      </c>
      <c r="M47" s="30">
        <f>100*(Price_WOL!F46/Price_WOL!F45-1)</f>
        <v>-4.0902735251074791</v>
      </c>
      <c r="N47" s="30">
        <f>100*(Price_WPL!F46/Price_WPL!F45-1)</f>
        <v>-19.111813068966587</v>
      </c>
      <c r="O47" s="30">
        <f>100*(Price_CSL!F46/Price_CSL!F45-1)</f>
        <v>-9.1351804633759475</v>
      </c>
      <c r="P47" s="14">
        <f>'Price data '!C46/12</f>
        <v>4.1666666666666664E-2</v>
      </c>
      <c r="S47" s="20"/>
    </row>
    <row r="48" spans="1:19" s="14" customFormat="1" x14ac:dyDescent="0.3">
      <c r="A48"/>
      <c r="B48"/>
      <c r="C48"/>
      <c r="D48"/>
      <c r="E48"/>
      <c r="F48"/>
      <c r="G48"/>
      <c r="H48"/>
      <c r="I48"/>
      <c r="J48"/>
      <c r="K48" s="1">
        <v>39722</v>
      </c>
      <c r="L48" s="33">
        <f>100*('Price data '!B47/'Price data '!B46-1)</f>
        <v>-12.661667210085859</v>
      </c>
      <c r="M48" s="30">
        <f>100*(Price_WOL!F47/Price_WOL!F46-1)</f>
        <v>3.9836968850912369</v>
      </c>
      <c r="N48" s="30">
        <f>100*(Price_WPL!F47/Price_WPL!F46-1)</f>
        <v>-16.827035559797043</v>
      </c>
      <c r="O48" s="30">
        <f>100*(Price_CSL!F47/Price_CSL!F46-1)</f>
        <v>-1.8369174749724437</v>
      </c>
      <c r="P48" s="14">
        <f>'Price data '!C47/12</f>
        <v>4.8333333333333332E-2</v>
      </c>
      <c r="S48" s="20"/>
    </row>
    <row r="49" spans="1:19" s="14" customFormat="1" x14ac:dyDescent="0.3">
      <c r="A49"/>
      <c r="B49"/>
      <c r="C49"/>
      <c r="D49"/>
      <c r="E49"/>
      <c r="F49"/>
      <c r="G49"/>
      <c r="H49"/>
      <c r="I49"/>
      <c r="J49"/>
      <c r="K49" s="1">
        <v>39753</v>
      </c>
      <c r="L49" s="33">
        <f>100*('Price data '!B48/'Price data '!B47-1)</f>
        <v>-7.3593827775012439</v>
      </c>
      <c r="M49" s="30">
        <f>100*(Price_WOL!F48/Price_WOL!F47-1)</f>
        <v>-3.5971235290205295</v>
      </c>
      <c r="N49" s="30">
        <f>100*(Price_WPL!F48/Price_WPL!F47-1)</f>
        <v>-13.920695342583954</v>
      </c>
      <c r="O49" s="30">
        <f>100*(Price_CSL!F48/Price_CSL!F47-1)</f>
        <v>-4.6703235083663479</v>
      </c>
      <c r="P49" s="14">
        <f>'Price data '!C48/12</f>
        <v>4.6666666666666669E-2</v>
      </c>
      <c r="S49" s="20"/>
    </row>
    <row r="50" spans="1:19" s="14" customFormat="1" x14ac:dyDescent="0.3">
      <c r="A50"/>
      <c r="B50"/>
      <c r="C50"/>
      <c r="D50"/>
      <c r="E50"/>
      <c r="F50"/>
      <c r="G50"/>
      <c r="H50"/>
      <c r="I50"/>
      <c r="J50"/>
      <c r="K50" s="1">
        <v>39783</v>
      </c>
      <c r="L50" s="33">
        <f>100*('Price data '!B49/'Price data '!B48-1)</f>
        <v>-4.8787040270800386</v>
      </c>
      <c r="M50" s="30">
        <f>100*(Price_WOL!F49/Price_WOL!F48-1)</f>
        <v>-0.48509444015587544</v>
      </c>
      <c r="N50" s="30">
        <f>100*(Price_WPL!F49/Price_WPL!F48-1)</f>
        <v>1.8030418320847508</v>
      </c>
      <c r="O50" s="30">
        <f>100*(Price_CSL!F49/Price_CSL!F48-1)</f>
        <v>-2.8818571614726229</v>
      </c>
      <c r="P50" s="14">
        <f>'Price data '!C49/12</f>
        <v>0.04</v>
      </c>
      <c r="S50" s="20"/>
    </row>
    <row r="51" spans="1:19" s="14" customFormat="1" x14ac:dyDescent="0.3">
      <c r="A51"/>
      <c r="B51"/>
      <c r="C51"/>
      <c r="D51"/>
      <c r="E51"/>
      <c r="F51"/>
      <c r="G51"/>
      <c r="H51"/>
      <c r="I51"/>
      <c r="J51"/>
      <c r="K51" s="1">
        <v>39814</v>
      </c>
      <c r="L51" s="33">
        <f>100*('Price data '!B50/'Price data '!B49-1)</f>
        <v>-5.5412771485864321</v>
      </c>
      <c r="M51" s="30">
        <f>100*(Price_WOL!F50/Price_WOL!F49-1)</f>
        <v>3.8620244094251799</v>
      </c>
      <c r="N51" s="30">
        <f>100*(Price_WPL!F50/Price_WPL!F49-1)</f>
        <v>-3.5967450893876096</v>
      </c>
      <c r="O51" s="30">
        <f>100*(Price_CSL!F50/Price_CSL!F49-1)</f>
        <v>11.27595420374905</v>
      </c>
      <c r="P51" s="14">
        <f>'Price data '!C50/12</f>
        <v>5.2666666666666667E-2</v>
      </c>
      <c r="S51" s="20"/>
    </row>
    <row r="52" spans="1:19" s="14" customFormat="1" x14ac:dyDescent="0.3">
      <c r="A52"/>
      <c r="B52"/>
      <c r="C52"/>
      <c r="D52"/>
      <c r="E52"/>
      <c r="F52"/>
      <c r="G52"/>
      <c r="H52"/>
      <c r="I52"/>
      <c r="J52"/>
      <c r="K52" s="1">
        <v>39845</v>
      </c>
      <c r="L52" s="33">
        <f>100*('Price data '!B51/'Price data '!B50-1)</f>
        <v>7.1042009268948991</v>
      </c>
      <c r="M52" s="30">
        <f>100*(Price_WOL!F51/Price_WOL!F50-1)</f>
        <v>-5.6317577504767513</v>
      </c>
      <c r="N52" s="30">
        <f>100*(Price_WPL!F51/Price_WPL!F50-1)</f>
        <v>1.1871299131477553</v>
      </c>
      <c r="O52" s="30">
        <f>100*(Price_CSL!F51/Price_CSL!F50-1)</f>
        <v>-2.2399654218644649</v>
      </c>
      <c r="P52" s="14">
        <f>'Price data '!C51/12</f>
        <v>2.1313333333333333E-2</v>
      </c>
      <c r="S52" s="20"/>
    </row>
    <row r="53" spans="1:19" s="14" customFormat="1" x14ac:dyDescent="0.3">
      <c r="A53"/>
      <c r="B53"/>
      <c r="C53"/>
      <c r="D53"/>
      <c r="E53"/>
      <c r="F53"/>
      <c r="G53"/>
      <c r="H53"/>
      <c r="I53"/>
      <c r="J53"/>
      <c r="K53" s="1">
        <v>39873</v>
      </c>
      <c r="L53" s="33">
        <f>100*('Price data '!B52/'Price data '!B51-1)</f>
        <v>5.5386505122693386</v>
      </c>
      <c r="M53" s="30">
        <f>100*(Price_WOL!F52/Price_WOL!F51-1)</f>
        <v>-4.3228922796632263</v>
      </c>
      <c r="N53" s="30">
        <f>100*(Price_WPL!F52/Price_WPL!F51-1)</f>
        <v>8.2080248206026329</v>
      </c>
      <c r="O53" s="30">
        <f>100*(Price_CSL!F52/Price_CSL!F51-1)</f>
        <v>-11.374815380558568</v>
      </c>
      <c r="P53" s="14">
        <f>'Price data '!C52/12</f>
        <v>1.8333333333333333E-2</v>
      </c>
      <c r="S53" s="20"/>
    </row>
    <row r="54" spans="1:19" s="14" customFormat="1" x14ac:dyDescent="0.3">
      <c r="A54"/>
      <c r="B54"/>
      <c r="C54"/>
      <c r="D54"/>
      <c r="E54"/>
      <c r="F54"/>
      <c r="G54"/>
      <c r="H54"/>
      <c r="I54"/>
      <c r="J54"/>
      <c r="K54" s="1">
        <v>39904</v>
      </c>
      <c r="L54" s="33">
        <f>100*('Price data '!B53/'Price data '!B52-1)</f>
        <v>0.44253405634175902</v>
      </c>
      <c r="M54" s="30">
        <f>100*(Price_WOL!F53/Price_WOL!F52-1)</f>
        <v>8.9721525778659448</v>
      </c>
      <c r="N54" s="30">
        <f>100*(Price_WPL!F53/Price_WPL!F52-1)</f>
        <v>0.73492034335844725</v>
      </c>
      <c r="O54" s="30">
        <f>100*(Price_CSL!F53/Price_CSL!F52-1)</f>
        <v>6.8517170791872806</v>
      </c>
      <c r="P54" s="14">
        <f>'Price data '!C53/12</f>
        <v>3.0833333333333334E-2</v>
      </c>
      <c r="S54" s="20"/>
    </row>
    <row r="55" spans="1:19" s="14" customFormat="1" x14ac:dyDescent="0.3">
      <c r="A55"/>
      <c r="B55"/>
      <c r="C55"/>
      <c r="D55"/>
      <c r="E55"/>
      <c r="F55"/>
      <c r="G55"/>
      <c r="H55"/>
      <c r="I55"/>
      <c r="J55"/>
      <c r="K55" s="1">
        <v>39934</v>
      </c>
      <c r="L55" s="33">
        <f>100*('Price data '!B54/'Price data '!B53-1)</f>
        <v>0.54697766529812064</v>
      </c>
      <c r="M55" s="30">
        <f>100*(Price_WOL!F54/Price_WOL!F53-1)</f>
        <v>-5.1272638563305994</v>
      </c>
      <c r="N55" s="30">
        <f>100*(Price_WPL!F54/Price_WPL!F53-1)</f>
        <v>12.949448086502379</v>
      </c>
      <c r="O55" s="30">
        <f>100*(Price_CSL!F54/Price_CSL!F53-1)</f>
        <v>-15.165600168460136</v>
      </c>
      <c r="P55" s="14">
        <f>'Price data '!C54/12</f>
        <v>3.1666666666666669E-2</v>
      </c>
      <c r="S55" s="20"/>
    </row>
    <row r="56" spans="1:19" s="14" customFormat="1" x14ac:dyDescent="0.3">
      <c r="A56"/>
      <c r="B56"/>
      <c r="C56"/>
      <c r="D56"/>
      <c r="E56"/>
      <c r="F56"/>
      <c r="G56"/>
      <c r="H56"/>
      <c r="I56"/>
      <c r="J56"/>
      <c r="K56" s="1">
        <v>39965</v>
      </c>
      <c r="L56" s="33">
        <f>100*('Price data '!B55/'Price data '!B54-1)</f>
        <v>3.585646935568354</v>
      </c>
      <c r="M56" s="30">
        <f>100*(Price_WOL!F55/Price_WOL!F54-1)</f>
        <v>3.9842567944907925</v>
      </c>
      <c r="N56" s="30">
        <f>100*(Price_WPL!F55/Price_WPL!F54-1)</f>
        <v>-0.32295380195087597</v>
      </c>
      <c r="O56" s="30">
        <f>100*(Price_CSL!F55/Price_CSL!F54-1)</f>
        <v>10.102750712226772</v>
      </c>
      <c r="P56" s="14">
        <f>'Price data '!C55/12</f>
        <v>3.3333333333333333E-2</v>
      </c>
      <c r="S56" s="20"/>
    </row>
    <row r="57" spans="1:19" s="14" customFormat="1" x14ac:dyDescent="0.3">
      <c r="A57"/>
      <c r="B57"/>
      <c r="C57"/>
      <c r="D57"/>
      <c r="E57"/>
      <c r="F57"/>
      <c r="G57"/>
      <c r="H57"/>
      <c r="I57"/>
      <c r="J57"/>
      <c r="K57" s="1">
        <v>39995</v>
      </c>
      <c r="L57" s="33">
        <f>100*('Price data '!B56/'Price data '!B55-1)</f>
        <v>7.3099193405648633</v>
      </c>
      <c r="M57" s="30">
        <f>100*(Price_WOL!F56/Price_WOL!F55-1)</f>
        <v>3.3763093372408903</v>
      </c>
      <c r="N57" s="30">
        <f>100*(Price_WPL!F56/Price_WPL!F55-1)</f>
        <v>5.7625653716516734</v>
      </c>
      <c r="O57" s="30">
        <f>100*(Price_CSL!F56/Price_CSL!F55-1)</f>
        <v>-4.9766628902303438</v>
      </c>
      <c r="P57" s="14">
        <f>'Price data '!C56/12</f>
        <v>3.7499999999999999E-2</v>
      </c>
      <c r="S57" s="20"/>
    </row>
    <row r="58" spans="1:19" s="14" customFormat="1" x14ac:dyDescent="0.3">
      <c r="A58"/>
      <c r="B58"/>
      <c r="C58"/>
      <c r="D58"/>
      <c r="E58"/>
      <c r="F58"/>
      <c r="G58"/>
      <c r="H58"/>
      <c r="I58"/>
      <c r="J58"/>
      <c r="K58" s="1">
        <v>40026</v>
      </c>
      <c r="L58" s="33">
        <f>100*('Price data '!B57/'Price data '!B56-1)</f>
        <v>5.5402921771913416</v>
      </c>
      <c r="M58" s="30">
        <f>100*(Price_WOL!F57/Price_WOL!F56-1)</f>
        <v>2.8256737459423364</v>
      </c>
      <c r="N58" s="30">
        <f>100*(Price_WPL!F57/Price_WPL!F56-1)</f>
        <v>7.2210009840902645</v>
      </c>
      <c r="O58" s="30">
        <f>100*(Price_CSL!F57/Price_CSL!F56-1)</f>
        <v>5.4337140689576513</v>
      </c>
      <c r="P58" s="14">
        <f>'Price data '!C57/12</f>
        <v>0.03</v>
      </c>
      <c r="S58" s="20"/>
    </row>
    <row r="59" spans="1:19" s="14" customFormat="1" x14ac:dyDescent="0.3">
      <c r="A59"/>
      <c r="B59"/>
      <c r="C59"/>
      <c r="D59"/>
      <c r="E59"/>
      <c r="F59"/>
      <c r="G59"/>
      <c r="H59"/>
      <c r="I59"/>
      <c r="J59"/>
      <c r="K59" s="1">
        <v>40057</v>
      </c>
      <c r="L59" s="33">
        <f>100*('Price data '!B58/'Price data '!B57-1)</f>
        <v>5.9044948460973412</v>
      </c>
      <c r="M59" s="30">
        <f>100*(Price_WOL!F58/Price_WOL!F57-1)</f>
        <v>4.3897059984354669</v>
      </c>
      <c r="N59" s="30">
        <f>100*(Price_WPL!F58/Price_WPL!F57-1)</f>
        <v>7.643403120352521</v>
      </c>
      <c r="O59" s="30">
        <f>100*(Price_CSL!F58/Price_CSL!F57-1)</f>
        <v>3.880778427502074</v>
      </c>
      <c r="P59" s="14">
        <f>'Price data '!C58/12</f>
        <v>2.9166666666666664E-2</v>
      </c>
      <c r="S59" s="20"/>
    </row>
    <row r="60" spans="1:19" s="14" customFormat="1" x14ac:dyDescent="0.3">
      <c r="A60"/>
      <c r="B60"/>
      <c r="C60"/>
      <c r="D60"/>
      <c r="E60"/>
      <c r="F60"/>
      <c r="G60"/>
      <c r="H60"/>
      <c r="I60"/>
      <c r="J60"/>
      <c r="K60" s="1">
        <v>40087</v>
      </c>
      <c r="L60" s="33">
        <f>100*('Price data '!B59/'Price data '!B58-1)</f>
        <v>-2.1165359642465797</v>
      </c>
      <c r="M60" s="30">
        <f>100*(Price_WOL!F59/Price_WOL!F58-1)</f>
        <v>-0.15439518042873468</v>
      </c>
      <c r="N60" s="30">
        <f>100*(Price_WPL!F59/Price_WPL!F58-1)</f>
        <v>-8.4979959414069661</v>
      </c>
      <c r="O60" s="30">
        <f>100*(Price_CSL!F59/Price_CSL!F58-1)</f>
        <v>-4.7439438310329933</v>
      </c>
      <c r="P60" s="14">
        <f>'Price data '!C59/12</f>
        <v>3.2500000000000001E-2</v>
      </c>
      <c r="S60" s="20"/>
    </row>
    <row r="61" spans="1:19" s="14" customFormat="1" x14ac:dyDescent="0.3">
      <c r="A61"/>
      <c r="B61"/>
      <c r="C61"/>
      <c r="D61"/>
      <c r="E61"/>
      <c r="F61"/>
      <c r="G61"/>
      <c r="H61"/>
      <c r="I61"/>
      <c r="J61"/>
      <c r="K61" s="1">
        <v>40118</v>
      </c>
      <c r="L61" s="33">
        <f>100*('Price data '!B60/'Price data '!B59-1)</f>
        <v>4.8974844934527972</v>
      </c>
      <c r="M61" s="30">
        <f>100*(Price_WOL!F60/Price_WOL!F59-1)</f>
        <v>-2.0258487867106045</v>
      </c>
      <c r="N61" s="30">
        <f>100*(Price_WPL!F60/Price_WPL!F59-1)</f>
        <v>2.2012546945372025</v>
      </c>
      <c r="O61" s="30">
        <f>100*(Price_CSL!F60/Price_CSL!F59-1)</f>
        <v>0.12696177937825404</v>
      </c>
      <c r="P61" s="14">
        <f>'Price data '!C60/12</f>
        <v>2.6666666666666668E-2</v>
      </c>
      <c r="S61" s="20"/>
    </row>
    <row r="62" spans="1:19" s="14" customFormat="1" x14ac:dyDescent="0.3">
      <c r="A62"/>
      <c r="B62"/>
      <c r="C62"/>
      <c r="D62"/>
      <c r="E62"/>
      <c r="F62"/>
      <c r="G62"/>
      <c r="H62"/>
      <c r="I62"/>
      <c r="J62"/>
      <c r="K62" s="1">
        <v>40148</v>
      </c>
      <c r="L62" s="33">
        <f>100*('Price data '!B61/'Price data '!B60-1)</f>
        <v>-6.179936763437766</v>
      </c>
      <c r="M62" s="30">
        <f>100*(Price_WOL!F61/Price_WOL!F60-1)</f>
        <v>-0.17824854643020416</v>
      </c>
      <c r="N62" s="30">
        <f>100*(Price_WPL!F61/Price_WPL!F60-1)</f>
        <v>-2.3661654621156547</v>
      </c>
      <c r="O62" s="30">
        <f>100*(Price_CSL!F61/Price_CSL!F60-1)</f>
        <v>3.012053700138817</v>
      </c>
      <c r="P62" s="14">
        <f>'Price data '!C61/12</f>
        <v>2.8333333333333335E-2</v>
      </c>
      <c r="S62" s="20"/>
    </row>
    <row r="63" spans="1:19" s="14" customFormat="1" x14ac:dyDescent="0.3">
      <c r="A63"/>
      <c r="B63"/>
      <c r="C63"/>
      <c r="D63"/>
      <c r="E63"/>
      <c r="F63"/>
      <c r="G63"/>
      <c r="H63"/>
      <c r="I63"/>
      <c r="J63"/>
      <c r="K63" s="1">
        <v>40179</v>
      </c>
      <c r="L63" s="33">
        <f>100*('Price data '!B62/'Price data '!B61-1)</f>
        <v>1.4902836134453645</v>
      </c>
      <c r="M63" s="30">
        <f>100*(Price_WOL!F62/Price_WOL!F61-1)</f>
        <v>-7.6428593633790953</v>
      </c>
      <c r="N63" s="30">
        <f>100*(Price_WPL!F62/Price_WPL!F61-1)</f>
        <v>-10.317799339066447</v>
      </c>
      <c r="O63" s="30">
        <f>100*(Price_CSL!F62/Price_CSL!F61-1)</f>
        <v>-4.0320203849582459</v>
      </c>
      <c r="P63" s="14">
        <f>'Price data '!C62/12</f>
        <v>4.6666666666666669E-2</v>
      </c>
      <c r="S63" s="20"/>
    </row>
    <row r="64" spans="1:19" s="14" customFormat="1" x14ac:dyDescent="0.3">
      <c r="A64"/>
      <c r="B64"/>
      <c r="C64"/>
      <c r="D64"/>
      <c r="E64"/>
      <c r="F64"/>
      <c r="G64"/>
      <c r="H64"/>
      <c r="I64"/>
      <c r="J64"/>
      <c r="K64" s="1">
        <v>40210</v>
      </c>
      <c r="L64" s="33">
        <f>100*('Price data '!B63/'Price data '!B62-1)</f>
        <v>5.1275416693619791</v>
      </c>
      <c r="M64" s="30">
        <f>100*(Price_WOL!F63/Price_WOL!F62-1)</f>
        <v>3.7896412737264962</v>
      </c>
      <c r="N64" s="30">
        <f>100*(Price_WPL!F63/Price_WPL!F62-1)</f>
        <v>2.4568976505656703</v>
      </c>
      <c r="O64" s="30">
        <f>100*(Price_CSL!F63/Price_CSL!F62-1)</f>
        <v>10.295075990827463</v>
      </c>
      <c r="P64" s="14">
        <f>'Price data '!C63/12</f>
        <v>5.4166666666666669E-2</v>
      </c>
      <c r="S64" s="20"/>
    </row>
    <row r="65" spans="1:19" s="14" customFormat="1" x14ac:dyDescent="0.3">
      <c r="A65"/>
      <c r="B65"/>
      <c r="C65"/>
      <c r="D65"/>
      <c r="E65"/>
      <c r="F65"/>
      <c r="G65"/>
      <c r="H65"/>
      <c r="I65"/>
      <c r="J65"/>
      <c r="K65" s="1">
        <v>40238</v>
      </c>
      <c r="L65" s="33">
        <f>100*('Price data '!B64/'Price data '!B63-1)</f>
        <v>-1.3967798174546298</v>
      </c>
      <c r="M65" s="30">
        <f>100*(Price_WOL!F64/Price_WOL!F63-1)</f>
        <v>4.3219053148519704</v>
      </c>
      <c r="N65" s="30">
        <f>100*(Price_WPL!F64/Price_WPL!F63-1)</f>
        <v>8.1392372387556264</v>
      </c>
      <c r="O65" s="30">
        <f>100*(Price_CSL!F64/Price_CSL!F63-1)</f>
        <v>5.9319449885505859</v>
      </c>
      <c r="P65" s="14">
        <f>'Price data '!C64/12</f>
        <v>5.2499999999999998E-2</v>
      </c>
      <c r="S65" s="20"/>
    </row>
    <row r="66" spans="1:19" s="14" customFormat="1" x14ac:dyDescent="0.3">
      <c r="A66"/>
      <c r="B66"/>
      <c r="C66"/>
      <c r="D66"/>
      <c r="E66"/>
      <c r="F66"/>
      <c r="G66"/>
      <c r="H66"/>
      <c r="I66"/>
      <c r="J66"/>
      <c r="K66" s="1">
        <v>40269</v>
      </c>
      <c r="L66" s="33">
        <f>100*('Price data '!B65/'Price data '!B64-1)</f>
        <v>-2.6771227690643551</v>
      </c>
      <c r="M66" s="30">
        <f>100*(Price_WOL!F65/Price_WOL!F64-1)</f>
        <v>-1.3797096849531565</v>
      </c>
      <c r="N66" s="30">
        <f>100*(Price_WPL!F65/Price_WPL!F64-1)</f>
        <v>-1.9549182828851874</v>
      </c>
      <c r="O66" s="30">
        <f>100*(Price_CSL!F65/Price_CSL!F64-1)</f>
        <v>-10.215160873100126</v>
      </c>
      <c r="P66" s="14">
        <f>'Price data '!C65/12</f>
        <v>4.9166666666666664E-2</v>
      </c>
      <c r="S66" s="20"/>
    </row>
    <row r="67" spans="1:19" s="14" customFormat="1" x14ac:dyDescent="0.3">
      <c r="A67"/>
      <c r="B67"/>
      <c r="C67"/>
      <c r="D67"/>
      <c r="E67"/>
      <c r="F67"/>
      <c r="G67"/>
      <c r="H67"/>
      <c r="I67"/>
      <c r="J67"/>
      <c r="K67" s="1">
        <v>40299</v>
      </c>
      <c r="L67" s="33">
        <f>100*('Price data '!B66/'Price data '!B65-1)</f>
        <v>-5.3219911513882057</v>
      </c>
      <c r="M67" s="30">
        <f>100*(Price_WOL!F66/Price_WOL!F65-1)</f>
        <v>-1.6605326356566419</v>
      </c>
      <c r="N67" s="30">
        <f>100*(Price_WPL!F66/Price_WPL!F65-1)</f>
        <v>-5.3964799762402098</v>
      </c>
      <c r="O67" s="30">
        <f>100*(Price_CSL!F66/Price_CSL!F65-1)</f>
        <v>-2.3463965838101841</v>
      </c>
      <c r="P67" s="14">
        <f>'Price data '!C66/12</f>
        <v>4.5833333333333337E-2</v>
      </c>
      <c r="S67" s="20"/>
    </row>
    <row r="68" spans="1:19" s="14" customFormat="1" x14ac:dyDescent="0.3">
      <c r="A68"/>
      <c r="B68"/>
      <c r="C68"/>
      <c r="D68"/>
      <c r="E68"/>
      <c r="F68"/>
      <c r="G68"/>
      <c r="H68"/>
      <c r="I68"/>
      <c r="J68"/>
      <c r="K68" s="1">
        <v>40330</v>
      </c>
      <c r="L68" s="33">
        <f>100*('Price data '!B67/'Price data '!B66-1)</f>
        <v>-2.8941011806668637</v>
      </c>
      <c r="M68" s="30">
        <f>100*(Price_WOL!F67/Price_WOL!F66-1)</f>
        <v>1.3883994888406859</v>
      </c>
      <c r="N68" s="30">
        <f>100*(Price_WPL!F67/Price_WPL!F66-1)</f>
        <v>-2.5843806680563852</v>
      </c>
      <c r="O68" s="30">
        <f>100*(Price_CSL!F67/Price_CSL!F66-1)</f>
        <v>3.0034863108853393</v>
      </c>
      <c r="P68" s="14">
        <f>'Price data '!C67/12</f>
        <v>4.3333333333333335E-2</v>
      </c>
      <c r="S68" s="20"/>
    </row>
    <row r="69" spans="1:19" s="14" customFormat="1" x14ac:dyDescent="0.3">
      <c r="A69"/>
      <c r="B69"/>
      <c r="C69"/>
      <c r="D69"/>
      <c r="E69"/>
      <c r="F69"/>
      <c r="G69"/>
      <c r="H69"/>
      <c r="I69"/>
      <c r="J69"/>
      <c r="K69" s="1">
        <v>40360</v>
      </c>
      <c r="L69" s="33">
        <f>100*('Price data '!B68/'Price data '!B67-1)</f>
        <v>4.4635592235266808</v>
      </c>
      <c r="M69" s="30">
        <f>100*(Price_WOL!F68/Price_WOL!F67-1)</f>
        <v>-4.5522051445001761</v>
      </c>
      <c r="N69" s="30">
        <f>100*(Price_WPL!F68/Price_WPL!F67-1)</f>
        <v>-0.57363054750334541</v>
      </c>
      <c r="O69" s="30">
        <f>100*(Price_CSL!F68/Price_CSL!F67-1)</f>
        <v>1.7188317737996339</v>
      </c>
      <c r="P69" s="14">
        <f>'Price data '!C68/12</f>
        <v>5.0833333333333335E-2</v>
      </c>
      <c r="S69" s="20"/>
    </row>
    <row r="70" spans="1:19" s="14" customFormat="1" x14ac:dyDescent="0.3">
      <c r="A70"/>
      <c r="B70"/>
      <c r="C70"/>
      <c r="D70"/>
      <c r="E70"/>
      <c r="F70"/>
      <c r="G70"/>
      <c r="H70"/>
      <c r="I70"/>
      <c r="J70"/>
      <c r="K70" s="1">
        <v>40391</v>
      </c>
      <c r="L70" s="33">
        <f>100*('Price data '!B69/'Price data '!B68-1)</f>
        <v>-1.9873150105708337</v>
      </c>
      <c r="M70" s="30">
        <f>100*(Price_WOL!F69/Price_WOL!F68-1)</f>
        <v>7.638624984604192</v>
      </c>
      <c r="N70" s="30">
        <f>100*(Price_WPL!F69/Price_WPL!F68-1)</f>
        <v>0.64902061868252758</v>
      </c>
      <c r="O70" s="30">
        <f>100*(Price_CSL!F69/Price_CSL!F68-1)</f>
        <v>-0.54313618782984019</v>
      </c>
      <c r="P70" s="14">
        <f>'Price data '!C69/12</f>
        <v>4.9166666666666664E-2</v>
      </c>
      <c r="S70" s="20"/>
    </row>
    <row r="71" spans="1:19" s="14" customFormat="1" x14ac:dyDescent="0.3">
      <c r="A71"/>
      <c r="B71"/>
      <c r="C71"/>
      <c r="D71"/>
      <c r="E71"/>
      <c r="F71"/>
      <c r="G71"/>
      <c r="H71"/>
      <c r="I71"/>
      <c r="J71"/>
      <c r="K71" s="1">
        <v>40422</v>
      </c>
      <c r="L71" s="33">
        <f>100*('Price data '!B70/'Price data '!B69-1)</f>
        <v>4.0574905771763259</v>
      </c>
      <c r="M71" s="30">
        <f>100*(Price_WOL!F70/Price_WOL!F69-1)</f>
        <v>3.8904842468385548</v>
      </c>
      <c r="N71" s="30">
        <f>100*(Price_WPL!F70/Price_WPL!F69-1)</f>
        <v>6.1847894411382942</v>
      </c>
      <c r="O71" s="30">
        <f>100*(Price_CSL!F70/Price_CSL!F69-1)</f>
        <v>0.27306219276033161</v>
      </c>
      <c r="P71" s="14">
        <f>'Price data '!C70/12</f>
        <v>4.9999999999999996E-2</v>
      </c>
      <c r="S71" s="20"/>
    </row>
    <row r="72" spans="1:19" s="14" customFormat="1" x14ac:dyDescent="0.3">
      <c r="A72"/>
      <c r="B72"/>
      <c r="C72"/>
      <c r="D72"/>
      <c r="E72"/>
      <c r="F72"/>
      <c r="G72"/>
      <c r="H72"/>
      <c r="I72"/>
      <c r="J72"/>
      <c r="K72" s="1">
        <v>40452</v>
      </c>
      <c r="L72" s="33">
        <f>100*('Price data '!B71/'Price data '!B70-1)</f>
        <v>-0.35566999061728</v>
      </c>
      <c r="M72" s="30">
        <f>100*(Price_WOL!F71/Price_WOL!F70-1)</f>
        <v>0.4784335963328834</v>
      </c>
      <c r="N72" s="30">
        <f>100*(Price_WPL!F71/Price_WPL!F70-1)</f>
        <v>-0.86600619711665328</v>
      </c>
      <c r="O72" s="30">
        <f>100*(Price_CSL!F71/Price_CSL!F70-1)</f>
        <v>0.72904193317377963</v>
      </c>
      <c r="P72" s="14">
        <f>'Price data '!C71/12</f>
        <v>4.9166666666666664E-2</v>
      </c>
      <c r="S72" s="20"/>
    </row>
    <row r="73" spans="1:19" s="14" customFormat="1" x14ac:dyDescent="0.3">
      <c r="A73"/>
      <c r="B73"/>
      <c r="C73"/>
      <c r="D73"/>
      <c r="E73"/>
      <c r="F73"/>
      <c r="G73"/>
      <c r="H73"/>
      <c r="I73"/>
      <c r="J73"/>
      <c r="K73" s="1">
        <v>40483</v>
      </c>
      <c r="L73" s="33">
        <f>100*('Price data '!B72/'Price data '!B71-1)</f>
        <v>3.9110060000875801</v>
      </c>
      <c r="M73" s="30">
        <f>100*(Price_WOL!F72/Price_WOL!F71-1)</f>
        <v>-5.1146528911855116</v>
      </c>
      <c r="N73" s="30">
        <f>100*(Price_WPL!F72/Price_WPL!F71-1)</f>
        <v>-3.8160931379359608</v>
      </c>
      <c r="O73" s="30">
        <f>100*(Price_CSL!F72/Price_CSL!F71-1)</f>
        <v>6.3356689104148822</v>
      </c>
      <c r="P73" s="14">
        <f>'Price data '!C72/12</f>
        <v>4.9166666666666664E-2</v>
      </c>
      <c r="S73" s="20"/>
    </row>
    <row r="74" spans="1:19" s="14" customFormat="1" x14ac:dyDescent="0.3">
      <c r="A74"/>
      <c r="B74"/>
      <c r="C74"/>
      <c r="D74"/>
      <c r="E74"/>
      <c r="F74"/>
      <c r="G74"/>
      <c r="H74"/>
      <c r="I74"/>
      <c r="J74"/>
      <c r="K74" s="1">
        <v>40513</v>
      </c>
      <c r="L74" s="33">
        <f>100*('Price data '!B73/'Price data '!B72-1)</f>
        <v>0.18334316783275018</v>
      </c>
      <c r="M74" s="30">
        <f>100*(Price_WOL!F73/Price_WOL!F72-1)</f>
        <v>0.26026795205349451</v>
      </c>
      <c r="N74" s="30">
        <f>100*(Price_WPL!F73/Price_WPL!F72-1)</f>
        <v>1.7208556282333864</v>
      </c>
      <c r="O74" s="30">
        <f>100*(Price_CSL!F73/Price_CSL!F72-1)</f>
        <v>3.9530569276978511</v>
      </c>
      <c r="P74" s="14">
        <f>'Price data '!C73/12</f>
        <v>5.0833333333333335E-2</v>
      </c>
      <c r="S74" s="20"/>
    </row>
    <row r="75" spans="1:19" s="14" customFormat="1" x14ac:dyDescent="0.3">
      <c r="A75"/>
      <c r="B75"/>
      <c r="C75"/>
      <c r="D75"/>
      <c r="E75"/>
      <c r="F75"/>
      <c r="G75"/>
      <c r="H75"/>
      <c r="I75"/>
      <c r="J75"/>
      <c r="K75" s="1">
        <v>40544</v>
      </c>
      <c r="L75" s="33">
        <f>100*('Price data '!B74/'Price data '!B73-1)</f>
        <v>1.6365510423021146</v>
      </c>
      <c r="M75" s="30">
        <f>100*(Price_WOL!F74/Price_WOL!F73-1)</f>
        <v>-1.0382014620959557</v>
      </c>
      <c r="N75" s="30">
        <f>100*(Price_WPL!F74/Price_WPL!F73-1)</f>
        <v>-2.2086293461761608</v>
      </c>
      <c r="O75" s="30">
        <f>100*(Price_CSL!F74/Price_CSL!F73-1)</f>
        <v>2.5350946252978845</v>
      </c>
      <c r="P75" s="14">
        <f>'Price data '!C74/12</f>
        <v>4.9166666666666664E-2</v>
      </c>
      <c r="S75" s="20"/>
    </row>
    <row r="76" spans="1:19" s="14" customFormat="1" x14ac:dyDescent="0.3">
      <c r="A76"/>
      <c r="B76"/>
      <c r="C76"/>
      <c r="D76"/>
      <c r="E76"/>
      <c r="F76"/>
      <c r="G76"/>
      <c r="H76"/>
      <c r="I76"/>
      <c r="J76"/>
      <c r="K76" s="1">
        <v>40575</v>
      </c>
      <c r="L76" s="33">
        <f>100*('Price data '!B75/'Price data '!B74-1)</f>
        <v>0.12831922511744587</v>
      </c>
      <c r="M76" s="30">
        <f>100*(Price_WOL!F75/Price_WOL!F74-1)</f>
        <v>0.71187536042969235</v>
      </c>
      <c r="N76" s="30">
        <f>100*(Price_WPL!F75/Price_WPL!F74-1)</f>
        <v>2.3065581878335184</v>
      </c>
      <c r="O76" s="30">
        <f>100*(Price_CSL!F75/Price_CSL!F74-1)</f>
        <v>-4.3268037910371699</v>
      </c>
      <c r="P76" s="14">
        <f>'Price data '!C75/12</f>
        <v>3.1666666666666669E-2</v>
      </c>
      <c r="S76" s="20"/>
    </row>
    <row r="77" spans="1:19" s="14" customFormat="1" x14ac:dyDescent="0.3">
      <c r="A77"/>
      <c r="B77"/>
      <c r="C77"/>
      <c r="D77"/>
      <c r="E77"/>
      <c r="F77"/>
      <c r="G77"/>
      <c r="H77"/>
      <c r="I77"/>
      <c r="J77"/>
      <c r="K77" s="1">
        <v>40603</v>
      </c>
      <c r="L77" s="33">
        <f>100*('Price data '!B76/'Price data '!B75-1)</f>
        <v>-0.30385084437462018</v>
      </c>
      <c r="M77" s="30">
        <f>100*(Price_WOL!F76/Price_WOL!F75-1)</f>
        <v>0</v>
      </c>
      <c r="N77" s="30">
        <f>100*(Price_WPL!F76/Price_WPL!F75-1)</f>
        <v>11.339175793023482</v>
      </c>
      <c r="O77" s="30">
        <f>100*(Price_CSL!F76/Price_CSL!F75-1)</f>
        <v>0.36518691229396882</v>
      </c>
      <c r="P77" s="14">
        <f>'Price data '!C76/12</f>
        <v>4.8333333333333332E-2</v>
      </c>
      <c r="S77" s="20"/>
    </row>
    <row r="78" spans="1:19" s="14" customFormat="1" x14ac:dyDescent="0.3">
      <c r="A78"/>
      <c r="B78"/>
      <c r="C78"/>
      <c r="D78"/>
      <c r="E78"/>
      <c r="F78"/>
      <c r="G78"/>
      <c r="H78"/>
      <c r="I78"/>
      <c r="J78"/>
      <c r="K78" s="1">
        <v>40634</v>
      </c>
      <c r="L78" s="33">
        <f>100*('Price data '!B77/'Price data '!B76-1)</f>
        <v>-0.28819041300380821</v>
      </c>
      <c r="M78" s="30">
        <f>100*(Price_WOL!F77/Price_WOL!F76-1)</f>
        <v>0.82247136957696032</v>
      </c>
      <c r="N78" s="30">
        <f>100*(Price_WPL!F77/Price_WPL!F76-1)</f>
        <v>0</v>
      </c>
      <c r="O78" s="30">
        <f>100*(Price_CSL!F77/Price_CSL!F76-1)</f>
        <v>-2.9109993420981528</v>
      </c>
      <c r="P78" s="14">
        <f>'Price data '!C77/12</f>
        <v>3.4999999999999996E-2</v>
      </c>
      <c r="S78" s="20"/>
    </row>
    <row r="79" spans="1:19" s="14" customFormat="1" x14ac:dyDescent="0.3">
      <c r="A79"/>
      <c r="B79"/>
      <c r="C79"/>
      <c r="D79"/>
      <c r="E79"/>
      <c r="F79"/>
      <c r="G79"/>
      <c r="H79"/>
      <c r="I79"/>
      <c r="J79"/>
      <c r="K79" s="1">
        <v>40664</v>
      </c>
      <c r="L79" s="33">
        <f>100*('Price data '!B78/'Price data '!B77-1)</f>
        <v>-2.1000977273199828</v>
      </c>
      <c r="M79" s="30">
        <f>100*(Price_WOL!F78/Price_WOL!F77-1)</f>
        <v>3.3949270695414091</v>
      </c>
      <c r="N79" s="30">
        <f>100*(Price_WPL!F78/Price_WPL!F77-1)</f>
        <v>-0.36323400780391424</v>
      </c>
      <c r="O79" s="30">
        <f>100*(Price_CSL!F78/Price_CSL!F77-1)</f>
        <v>-1.3099959289842977</v>
      </c>
      <c r="P79" s="14">
        <f>'Price data '!C78/12</f>
        <v>4.5000000000000005E-2</v>
      </c>
      <c r="S79" s="20"/>
    </row>
    <row r="80" spans="1:19" s="14" customFormat="1" x14ac:dyDescent="0.3">
      <c r="A80"/>
      <c r="B80"/>
      <c r="C80"/>
      <c r="D80"/>
      <c r="E80"/>
      <c r="F80"/>
      <c r="G80"/>
      <c r="H80"/>
      <c r="I80"/>
      <c r="J80"/>
      <c r="K80" s="1">
        <v>40695</v>
      </c>
      <c r="L80" s="33">
        <f>100*('Price data '!B79/'Price data '!B78-1)</f>
        <v>-2.1239088418325114</v>
      </c>
      <c r="M80" s="30">
        <f>100*(Price_WOL!F79/Price_WOL!F78-1)</f>
        <v>1.2404374567761556</v>
      </c>
      <c r="N80" s="30">
        <f>100*(Price_WPL!F79/Price_WPL!F78-1)</f>
        <v>-12.0737751540007</v>
      </c>
      <c r="O80" s="30">
        <f>100*(Price_CSL!F79/Price_CSL!F78-1)</f>
        <v>-2.4778987103659667</v>
      </c>
      <c r="P80" s="14">
        <f>'Price data '!C79/12</f>
        <v>4.7499999999999994E-2</v>
      </c>
      <c r="S80" s="20"/>
    </row>
    <row r="81" spans="1:19" s="14" customFormat="1" x14ac:dyDescent="0.3">
      <c r="A81"/>
      <c r="B81"/>
      <c r="C81"/>
      <c r="D81"/>
      <c r="E81"/>
      <c r="F81"/>
      <c r="G81"/>
      <c r="H81"/>
      <c r="I81"/>
      <c r="J81"/>
      <c r="K81" s="1">
        <v>40725</v>
      </c>
      <c r="L81" s="33">
        <f>100*('Price data '!B80/'Price data '!B79-1)</f>
        <v>-3.9862856150858161</v>
      </c>
      <c r="M81" s="30">
        <f>100*(Price_WOL!F80/Price_WOL!F79-1)</f>
        <v>-2.9189224889441645</v>
      </c>
      <c r="N81" s="30">
        <f>100*(Price_WPL!F80/Price_WPL!F79-1)</f>
        <v>-6.4634117323989937</v>
      </c>
      <c r="O81" s="30">
        <f>100*(Price_CSL!F80/Price_CSL!F79-1)</f>
        <v>-7.1687930240595499</v>
      </c>
      <c r="P81" s="14">
        <f>'Price data '!C80/12</f>
        <v>4.2500000000000003E-2</v>
      </c>
      <c r="S81" s="20"/>
    </row>
    <row r="82" spans="1:19" s="14" customFormat="1" x14ac:dyDescent="0.3">
      <c r="A82"/>
      <c r="B82"/>
      <c r="C82"/>
      <c r="D82"/>
      <c r="E82"/>
      <c r="F82"/>
      <c r="G82"/>
      <c r="H82"/>
      <c r="I82"/>
      <c r="J82"/>
      <c r="K82" s="1">
        <v>40756</v>
      </c>
      <c r="L82" s="33">
        <f>100*('Price data '!B81/'Price data '!B80-1)</f>
        <v>-2.8951769651494041</v>
      </c>
      <c r="M82" s="30">
        <f>100*(Price_WOL!F81/Price_WOL!F80-1)</f>
        <v>-6.3845736245706108</v>
      </c>
      <c r="N82" s="30">
        <f>100*(Price_WPL!F81/Price_WPL!F80-1)</f>
        <v>-8.2659906476757037</v>
      </c>
      <c r="O82" s="30">
        <f>100*(Price_CSL!F81/Price_CSL!F80-1)</f>
        <v>-8.3740626887351404</v>
      </c>
      <c r="P82" s="14">
        <f>'Price data '!C81/12</f>
        <v>6.9166666666666668E-2</v>
      </c>
      <c r="S82" s="20"/>
    </row>
    <row r="83" spans="1:19" s="14" customFormat="1" x14ac:dyDescent="0.3">
      <c r="A83"/>
      <c r="B83"/>
      <c r="C83"/>
      <c r="D83"/>
      <c r="E83"/>
      <c r="F83"/>
      <c r="G83"/>
      <c r="H83"/>
      <c r="I83"/>
      <c r="J83"/>
      <c r="K83" s="1">
        <v>40787</v>
      </c>
      <c r="L83" s="33">
        <f>100*('Price data '!B82/'Price data '!B81-1)</f>
        <v>-6.7008029791690955</v>
      </c>
      <c r="M83" s="30">
        <f>100*(Price_WOL!F82/Price_WOL!F81-1)</f>
        <v>-1.4274288709393179</v>
      </c>
      <c r="N83" s="30">
        <f>100*(Price_WPL!F82/Price_WPL!F81-1)</f>
        <v>-6.2881587643416665</v>
      </c>
      <c r="O83" s="30">
        <f>100*(Price_CSL!F82/Price_CSL!F81-1)</f>
        <v>5.5476625191939188</v>
      </c>
      <c r="P83" s="14">
        <f>'Price data '!C82/12</f>
        <v>6.4383333333333334E-2</v>
      </c>
      <c r="S83" s="20"/>
    </row>
    <row r="84" spans="1:19" s="14" customFormat="1" x14ac:dyDescent="0.3">
      <c r="A84"/>
      <c r="B84"/>
      <c r="C84"/>
      <c r="D84"/>
      <c r="E84"/>
      <c r="F84"/>
      <c r="G84"/>
      <c r="H84"/>
      <c r="I84"/>
      <c r="J84"/>
      <c r="K84" s="1">
        <v>40817</v>
      </c>
      <c r="L84" s="33">
        <f>100*('Price data '!B83/'Price data '!B82-1)</f>
        <v>7.221972758569084</v>
      </c>
      <c r="M84" s="30">
        <f>100*(Price_WOL!F83/Price_WOL!F82-1)</f>
        <v>-1.680031146621519</v>
      </c>
      <c r="N84" s="30">
        <f>100*(Price_WPL!F83/Price_WPL!F82-1)</f>
        <v>12.561594563081924</v>
      </c>
      <c r="O84" s="30">
        <f>100*(Price_CSL!F83/Price_CSL!F82-1)</f>
        <v>-1.117804244361309</v>
      </c>
      <c r="P84" s="14">
        <f>'Price data '!C83/12</f>
        <v>5.5833333333333339E-2</v>
      </c>
      <c r="S84" s="20"/>
    </row>
    <row r="85" spans="1:19" s="14" customFormat="1" x14ac:dyDescent="0.3">
      <c r="A85"/>
      <c r="B85"/>
      <c r="C85"/>
      <c r="D85"/>
      <c r="E85"/>
      <c r="F85"/>
      <c r="G85"/>
      <c r="H85"/>
      <c r="I85"/>
      <c r="J85"/>
      <c r="K85" s="1">
        <v>40848</v>
      </c>
      <c r="L85" s="33">
        <f>100*('Price data '!B84/'Price data '!B83-1)</f>
        <v>-5.6187617784602573</v>
      </c>
      <c r="M85" s="30">
        <f>100*(Price_WOL!F84/Price_WOL!F83-1)</f>
        <v>3.4019128530150766</v>
      </c>
      <c r="N85" s="30">
        <f>100*(Price_WPL!F84/Price_WPL!F83-1)</f>
        <v>-10.284486219377209</v>
      </c>
      <c r="O85" s="30">
        <f>100*(Price_CSL!F84/Price_CSL!F83-1)</f>
        <v>8.0734558419399249</v>
      </c>
      <c r="P85" s="14">
        <f>'Price data '!C84/12</f>
        <v>4.3333333333333335E-2</v>
      </c>
      <c r="S85" s="20"/>
    </row>
    <row r="86" spans="1:19" s="14" customFormat="1" x14ac:dyDescent="0.3">
      <c r="A86"/>
      <c r="B86"/>
      <c r="C86"/>
      <c r="D86"/>
      <c r="E86"/>
      <c r="F86"/>
      <c r="G86"/>
      <c r="H86"/>
      <c r="I86"/>
      <c r="J86"/>
      <c r="K86" s="1">
        <v>40878</v>
      </c>
      <c r="L86" s="33">
        <f>100*('Price data '!B85/'Price data '!B84-1)</f>
        <v>5.0806093773110517</v>
      </c>
      <c r="M86" s="30">
        <f>100*(Price_WOL!F85/Price_WOL!F84-1)</f>
        <v>1.949632935261425</v>
      </c>
      <c r="N86" s="30">
        <f>100*(Price_WPL!F85/Price_WPL!F84-1)</f>
        <v>-6.6463364941959817</v>
      </c>
      <c r="O86" s="30">
        <f>100*(Price_CSL!F85/Price_CSL!F84-1)</f>
        <v>2.5969752742429852</v>
      </c>
      <c r="P86" s="14">
        <f>'Price data '!C85/12</f>
        <v>3.7499999999999999E-2</v>
      </c>
      <c r="S86" s="20"/>
    </row>
    <row r="87" spans="1:19" s="14" customFormat="1" x14ac:dyDescent="0.3">
      <c r="A87"/>
      <c r="B87"/>
      <c r="C87"/>
      <c r="D87"/>
      <c r="E87"/>
      <c r="F87"/>
      <c r="G87"/>
      <c r="H87"/>
      <c r="I87"/>
      <c r="J87"/>
      <c r="K87" s="1">
        <v>40909</v>
      </c>
      <c r="L87" s="33">
        <f>100*('Price data '!B86/'Price data '!B85-1)</f>
        <v>0.83984329181034933</v>
      </c>
      <c r="M87" s="30">
        <f>100*(Price_WOL!F86/Price_WOL!F85-1)</f>
        <v>-1.2350681301371957</v>
      </c>
      <c r="N87" s="30">
        <f>100*(Price_WPL!F86/Price_WPL!F85-1)</f>
        <v>11.724362072375417</v>
      </c>
      <c r="O87" s="30">
        <f>100*(Price_CSL!F86/Price_CSL!F85-1)</f>
        <v>-2.7187580134220624</v>
      </c>
      <c r="P87" s="14">
        <f>'Price data '!C86/12</f>
        <v>0.03</v>
      </c>
      <c r="S87" s="20"/>
    </row>
    <row r="88" spans="1:19" s="14" customFormat="1" x14ac:dyDescent="0.3">
      <c r="A88"/>
      <c r="B88"/>
      <c r="C88"/>
      <c r="D88"/>
      <c r="E88"/>
      <c r="F88"/>
      <c r="G88"/>
      <c r="H88"/>
      <c r="I88"/>
      <c r="J88"/>
      <c r="K88" s="1">
        <v>40940</v>
      </c>
      <c r="L88" s="33">
        <f>100*('Price data '!B87/'Price data '!B86-1)</f>
        <v>0.85378620448992582</v>
      </c>
      <c r="M88" s="30">
        <f>100*(Price_WOL!F87/Price_WOL!F86-1)</f>
        <v>2.0976156947746238</v>
      </c>
      <c r="N88" s="30">
        <f>100*(Price_WPL!F87/Price_WPL!F86-1)</f>
        <v>8.8570492592976002</v>
      </c>
      <c r="O88" s="30">
        <f>100*(Price_CSL!F87/Price_CSL!F86-1)</f>
        <v>5.3003456357688883</v>
      </c>
      <c r="P88" s="14">
        <f>'Price data '!C87/12</f>
        <v>2.3333333333333334E-2</v>
      </c>
      <c r="S88" s="20"/>
    </row>
    <row r="89" spans="1:19" s="14" customFormat="1" x14ac:dyDescent="0.3">
      <c r="A89"/>
      <c r="B89"/>
      <c r="C89"/>
      <c r="D89"/>
      <c r="E89"/>
      <c r="F89"/>
      <c r="G89"/>
      <c r="H89"/>
      <c r="I89"/>
      <c r="J89"/>
      <c r="K89" s="1">
        <v>40969</v>
      </c>
      <c r="L89" s="33">
        <f>100*('Price data '!B88/'Price data '!B87-1)</f>
        <v>1.4163129728732349</v>
      </c>
      <c r="M89" s="30">
        <f>100*(Price_WOL!F88/Price_WOL!F87-1)</f>
        <v>2.6471911054260833</v>
      </c>
      <c r="N89" s="30">
        <f>100*(Price_WPL!F88/Price_WPL!F87-1)</f>
        <v>-5.2499045475240314</v>
      </c>
      <c r="O89" s="30">
        <f>100*(Price_CSL!F88/Price_CSL!F87-1)</f>
        <v>9.4875128140393894</v>
      </c>
      <c r="P89" s="14">
        <f>'Price data '!C88/12</f>
        <v>2.4999999999999998E-2</v>
      </c>
      <c r="S89" s="20"/>
    </row>
    <row r="90" spans="1:19" s="14" customFormat="1" x14ac:dyDescent="0.3">
      <c r="A90"/>
      <c r="B90"/>
      <c r="C90"/>
      <c r="D90"/>
      <c r="E90"/>
      <c r="F90"/>
      <c r="G90"/>
      <c r="H90"/>
      <c r="I90"/>
      <c r="J90"/>
      <c r="K90" s="1">
        <v>41000</v>
      </c>
      <c r="L90" s="33">
        <f>100*('Price data '!B89/'Price data '!B88-1)</f>
        <v>-6.6619660646863643</v>
      </c>
      <c r="M90" s="30">
        <f>100*(Price_WOL!F89/Price_WOL!F88-1)</f>
        <v>2.2192705426770765</v>
      </c>
      <c r="N90" s="30">
        <f>100*(Price_WPL!F89/Price_WPL!F88-1)</f>
        <v>0.3160276569638798</v>
      </c>
      <c r="O90" s="30">
        <f>100*(Price_CSL!F89/Price_CSL!F88-1)</f>
        <v>3.253717333351358</v>
      </c>
      <c r="P90" s="14">
        <f>'Price data '!C89/12</f>
        <v>1.9166666666666669E-2</v>
      </c>
      <c r="S90" s="20"/>
    </row>
    <row r="91" spans="1:19" s="14" customFormat="1" x14ac:dyDescent="0.3">
      <c r="A91"/>
      <c r="B91"/>
      <c r="C91"/>
      <c r="D91"/>
      <c r="E91"/>
      <c r="F91"/>
      <c r="G91"/>
      <c r="H91"/>
      <c r="I91"/>
      <c r="J91"/>
      <c r="K91" s="1">
        <v>41030</v>
      </c>
      <c r="L91" s="33">
        <f>100*('Price data '!B90/'Price data '!B89-1)</f>
        <v>-0.66769013329434079</v>
      </c>
      <c r="M91" s="30">
        <f>100*(Price_WOL!F90/Price_WOL!F89-1)</f>
        <v>1.9275406830048691</v>
      </c>
      <c r="N91" s="30">
        <f>100*(Price_WPL!F90/Price_WPL!F89-1)</f>
        <v>-7.8751494521641536</v>
      </c>
      <c r="O91" s="30">
        <f>100*(Price_CSL!F90/Price_CSL!F89-1)</f>
        <v>2.700468827742375</v>
      </c>
      <c r="P91" s="14">
        <f>'Price data '!C90/12</f>
        <v>0.02</v>
      </c>
      <c r="S91" s="20"/>
    </row>
    <row r="92" spans="1:19" s="14" customFormat="1" x14ac:dyDescent="0.3">
      <c r="A92"/>
      <c r="B92"/>
      <c r="C92"/>
      <c r="D92"/>
      <c r="E92"/>
      <c r="F92"/>
      <c r="G92"/>
      <c r="H92"/>
      <c r="I92"/>
      <c r="J92"/>
      <c r="K92" s="1">
        <v>41061</v>
      </c>
      <c r="L92" s="33">
        <f>100*('Price data '!B91/'Price data '!B90-1)</f>
        <v>0.4489365355837327</v>
      </c>
      <c r="M92" s="30">
        <f>100*(Price_WOL!F91/Price_WOL!F90-1)</f>
        <v>1.361597797278491</v>
      </c>
      <c r="N92" s="30">
        <f>100*(Price_WPL!F91/Price_WPL!F90-1)</f>
        <v>-3.5747869731862725</v>
      </c>
      <c r="O92" s="30">
        <f>100*(Price_CSL!F91/Price_CSL!F90-1)</f>
        <v>4.7011873656277459</v>
      </c>
      <c r="P92" s="14">
        <f>'Price data '!C91/12</f>
        <v>2.8333333333333335E-2</v>
      </c>
      <c r="S92" s="20"/>
    </row>
    <row r="93" spans="1:19" s="14" customFormat="1" x14ac:dyDescent="0.3">
      <c r="A93"/>
      <c r="B93"/>
      <c r="C93"/>
      <c r="D93"/>
      <c r="E93"/>
      <c r="F93"/>
      <c r="G93"/>
      <c r="H93"/>
      <c r="I93"/>
      <c r="J93"/>
      <c r="K93" s="1">
        <v>41091</v>
      </c>
      <c r="L93" s="33">
        <f>100*('Price data '!B92/'Price data '!B91-1)</f>
        <v>4.2641527865969753</v>
      </c>
      <c r="M93" s="30">
        <f>100*(Price_WOL!F92/Price_WOL!F91-1)</f>
        <v>6.6044652568355788</v>
      </c>
      <c r="N93" s="30">
        <f>100*(Price_WPL!F92/Price_WPL!F91-1)</f>
        <v>8.8008061916809091</v>
      </c>
      <c r="O93" s="30">
        <f>100*(Price_CSL!F92/Price_CSL!F91-1)</f>
        <v>8.3206737914586881</v>
      </c>
      <c r="P93" s="14">
        <f>'Price data '!C92/12</f>
        <v>3.1666666666666669E-2</v>
      </c>
      <c r="S93" s="20"/>
    </row>
    <row r="94" spans="1:19" s="14" customFormat="1" x14ac:dyDescent="0.3">
      <c r="A94"/>
      <c r="B94"/>
      <c r="C94"/>
      <c r="D94"/>
      <c r="E94"/>
      <c r="F94"/>
      <c r="G94"/>
      <c r="H94"/>
      <c r="I94"/>
      <c r="J94"/>
      <c r="K94" s="1">
        <v>41122</v>
      </c>
      <c r="L94" s="33">
        <f>100*('Price data '!B93/'Price data '!B92-1)</f>
        <v>1.1009088353789886</v>
      </c>
      <c r="M94" s="30">
        <f>100*(Price_WOL!F93/Price_WOL!F92-1)</f>
        <v>3.6751673140923424</v>
      </c>
      <c r="N94" s="30">
        <f>100*(Price_WPL!F93/Price_WPL!F92-1)</f>
        <v>1.6296160248016944</v>
      </c>
      <c r="O94" s="30">
        <f>100*(Price_CSL!F93/Price_CSL!F92-1)</f>
        <v>4.0515019217855164</v>
      </c>
      <c r="P94" s="14">
        <f>'Price data '!C93/12</f>
        <v>3.4166666666666665E-2</v>
      </c>
      <c r="S94" s="20"/>
    </row>
    <row r="95" spans="1:19" s="14" customFormat="1" x14ac:dyDescent="0.3">
      <c r="A95"/>
      <c r="B95"/>
      <c r="C95"/>
      <c r="D95"/>
      <c r="E95"/>
      <c r="F95"/>
      <c r="G95"/>
      <c r="H95"/>
      <c r="I95"/>
      <c r="J95"/>
      <c r="K95" s="1">
        <v>41153</v>
      </c>
      <c r="L95" s="33">
        <f>100*('Price data '!B94/'Price data '!B93-1)</f>
        <v>1.6519160372550079</v>
      </c>
      <c r="M95" s="30">
        <f>100*(Price_WOL!F94/Price_WOL!F93-1)</f>
        <v>-2.9034220585671178</v>
      </c>
      <c r="N95" s="30">
        <f>100*(Price_WPL!F94/Price_WPL!F93-1)</f>
        <v>-1.623367536200726</v>
      </c>
      <c r="O95" s="30">
        <f>100*(Price_CSL!F94/Price_CSL!F93-1)</f>
        <v>3.5336635930957039</v>
      </c>
      <c r="P95" s="14">
        <f>'Price data '!C94/12</f>
        <v>4.8333333333333332E-2</v>
      </c>
      <c r="S95" s="20"/>
    </row>
    <row r="96" spans="1:19" s="14" customFormat="1" x14ac:dyDescent="0.3">
      <c r="A96"/>
      <c r="B96"/>
      <c r="C96"/>
      <c r="D96"/>
      <c r="E96"/>
      <c r="F96"/>
      <c r="G96"/>
      <c r="H96"/>
      <c r="I96"/>
      <c r="J96"/>
      <c r="K96" s="1">
        <v>41183</v>
      </c>
      <c r="L96" s="33">
        <f>100*('Price data '!B95/'Price data '!B94-1)</f>
        <v>2.9561253561253498</v>
      </c>
      <c r="M96" s="30">
        <f>100*(Price_WOL!F95/Price_WOL!F94-1)</f>
        <v>4.5995601779207362</v>
      </c>
      <c r="N96" s="30">
        <f>100*(Price_WPL!F95/Price_WPL!F94-1)</f>
        <v>3.8020025250315781</v>
      </c>
      <c r="O96" s="30">
        <f>100*(Price_CSL!F95/Price_CSL!F94-1)</f>
        <v>4.3887420750180928</v>
      </c>
      <c r="P96" s="14">
        <f>'Price data '!C95/12</f>
        <v>4.6666666666666669E-2</v>
      </c>
      <c r="S96" s="20"/>
    </row>
    <row r="97" spans="1:19" s="14" customFormat="1" x14ac:dyDescent="0.3">
      <c r="A97"/>
      <c r="B97"/>
      <c r="C97"/>
      <c r="D97"/>
      <c r="E97"/>
      <c r="F97"/>
      <c r="G97"/>
      <c r="H97"/>
      <c r="I97"/>
      <c r="J97"/>
      <c r="K97" s="1">
        <v>41214</v>
      </c>
      <c r="L97" s="33">
        <f>100*('Price data '!B96/'Price data '!B95-1)</f>
        <v>2.9199504117595199</v>
      </c>
      <c r="M97" s="30">
        <f>100*(Price_WOL!F96/Price_WOL!F95-1)</f>
        <v>0.56850079636132644</v>
      </c>
      <c r="N97" s="30">
        <f>100*(Price_WPL!F96/Price_WPL!F95-1)</f>
        <v>-1.744164454374364</v>
      </c>
      <c r="O97" s="30">
        <f>100*(Price_CSL!F96/Price_CSL!F95-1)</f>
        <v>8.8421090483435947</v>
      </c>
      <c r="P97" s="14">
        <f>'Price data '!C96/12</f>
        <v>0.04</v>
      </c>
      <c r="S97" s="20"/>
    </row>
    <row r="98" spans="1:19" s="14" customFormat="1" x14ac:dyDescent="0.3">
      <c r="A98"/>
      <c r="B98"/>
      <c r="C98"/>
      <c r="D98"/>
      <c r="E98"/>
      <c r="F98"/>
      <c r="G98"/>
      <c r="H98"/>
      <c r="I98"/>
      <c r="J98"/>
      <c r="K98" s="1">
        <v>41244</v>
      </c>
      <c r="L98" s="33">
        <f>100*('Price data '!B97/'Price data '!B96-1)</f>
        <v>4.9407412187304933</v>
      </c>
      <c r="M98" s="30">
        <f>100*(Price_WOL!F97/Price_WOL!F96-1)</f>
        <v>0.17074965694361399</v>
      </c>
      <c r="N98" s="30">
        <f>100*(Price_WPL!F97/Price_WPL!F96-1)</f>
        <v>0.23668438894892674</v>
      </c>
      <c r="O98" s="30">
        <f>100*(Price_CSL!F97/Price_CSL!F96-1)</f>
        <v>4.2553086236863047</v>
      </c>
      <c r="P98" s="14">
        <f>'Price data '!C97/12</f>
        <v>5.2666666666666667E-2</v>
      </c>
      <c r="S98" s="20"/>
    </row>
    <row r="99" spans="1:19" s="14" customFormat="1" x14ac:dyDescent="0.3">
      <c r="A99"/>
      <c r="B99"/>
      <c r="C99"/>
      <c r="D99"/>
      <c r="E99"/>
      <c r="F99"/>
      <c r="G99"/>
      <c r="H99"/>
      <c r="I99"/>
      <c r="J99"/>
      <c r="K99" s="1">
        <v>41275</v>
      </c>
      <c r="L99" s="33">
        <f>100*('Price data '!B98/'Price data '!B97-1)</f>
        <v>4.6179388374190333</v>
      </c>
      <c r="M99" s="30">
        <f>100*(Price_WOL!F98/Price_WOL!F97-1)</f>
        <v>6.512101351307531</v>
      </c>
      <c r="N99" s="30">
        <f>100*(Price_WPL!F98/Price_WPL!F97-1)</f>
        <v>4.6930527235475861</v>
      </c>
      <c r="O99" s="30">
        <f>100*(Price_CSL!F98/Price_CSL!F97-1)</f>
        <v>1.9295105165889614</v>
      </c>
      <c r="P99" s="14">
        <f>'Price data '!C98/12</f>
        <v>2.1313333333333333E-2</v>
      </c>
      <c r="S99" s="20"/>
    </row>
    <row r="100" spans="1:19" s="14" customFormat="1" x14ac:dyDescent="0.3">
      <c r="A100"/>
      <c r="B100"/>
      <c r="C100"/>
      <c r="D100"/>
      <c r="E100"/>
      <c r="F100"/>
      <c r="G100"/>
      <c r="H100"/>
      <c r="I100"/>
      <c r="J100"/>
      <c r="K100" s="1">
        <v>41306</v>
      </c>
      <c r="L100" s="33">
        <f>100*('Price data '!B99/'Price data '!B98-1)</f>
        <v>-2.6958719460825731</v>
      </c>
      <c r="M100" s="30">
        <f>100*(Price_WOL!F99/Price_WOL!F98-1)</f>
        <v>11.811780914087834</v>
      </c>
      <c r="N100" s="30">
        <f>100*(Price_WPL!F99/Price_WPL!F98-1)</f>
        <v>5.7231174640470561</v>
      </c>
      <c r="O100" s="30">
        <f>100*(Price_CSL!F99/Price_CSL!F98-1)</f>
        <v>9.2100468840540692</v>
      </c>
      <c r="P100" s="14">
        <f>'Price data '!C99/12</f>
        <v>1.8333333333333333E-2</v>
      </c>
      <c r="S100" s="20"/>
    </row>
    <row r="101" spans="1:19" s="14" customFormat="1" x14ac:dyDescent="0.3">
      <c r="A101"/>
      <c r="B101"/>
      <c r="C101"/>
      <c r="D101"/>
      <c r="E101"/>
      <c r="F101"/>
      <c r="G101"/>
      <c r="H101"/>
      <c r="I101"/>
      <c r="J101"/>
      <c r="K101" s="1">
        <v>41334</v>
      </c>
      <c r="L101" s="33">
        <f>100*('Price data '!B100/'Price data '!B99-1)</f>
        <v>4.5243128964059132</v>
      </c>
      <c r="M101" s="30">
        <f>100*(Price_WOL!F100/Price_WOL!F99-1)</f>
        <v>-3.2636500796630941</v>
      </c>
      <c r="N101" s="30">
        <f>100*(Price_WPL!F100/Price_WPL!F99-1)</f>
        <v>-2.8427283496907263</v>
      </c>
      <c r="O101" s="30">
        <f>100*(Price_CSL!F100/Price_CSL!F99-1)</f>
        <v>-1.2833417575798367</v>
      </c>
      <c r="P101" s="14">
        <f>'Price data '!C100/12</f>
        <v>3.0833333333333334E-2</v>
      </c>
      <c r="S101" s="20"/>
    </row>
    <row r="102" spans="1:19" s="14" customFormat="1" x14ac:dyDescent="0.3">
      <c r="A102"/>
      <c r="B102"/>
      <c r="C102"/>
      <c r="D102"/>
      <c r="E102"/>
      <c r="F102"/>
      <c r="G102"/>
      <c r="H102"/>
      <c r="I102"/>
      <c r="J102"/>
      <c r="K102" s="1">
        <v>41365</v>
      </c>
      <c r="L102" s="33">
        <f>100*('Price data '!B101/'Price data '!B100-1)</f>
        <v>-4.5673447372476357</v>
      </c>
      <c r="M102" s="30">
        <f>100*(Price_WOL!F101/Price_WOL!F100-1)</f>
        <v>9.639370412059689</v>
      </c>
      <c r="N102" s="30">
        <f>100*(Price_WPL!F101/Price_WPL!F100-1)</f>
        <v>4.8576079107742087</v>
      </c>
      <c r="O102" s="30">
        <f>100*(Price_CSL!F101/Price_CSL!F100-1)</f>
        <v>7.1679375523565403</v>
      </c>
      <c r="P102" s="14">
        <f>'Price data '!C101/12</f>
        <v>3.1666666666666669E-2</v>
      </c>
      <c r="S102" s="20"/>
    </row>
    <row r="103" spans="1:19" s="14" customFormat="1" x14ac:dyDescent="0.3">
      <c r="A103"/>
      <c r="B103"/>
      <c r="C103"/>
      <c r="D103"/>
      <c r="E103"/>
      <c r="F103"/>
      <c r="G103"/>
      <c r="H103"/>
      <c r="I103"/>
      <c r="J103"/>
      <c r="K103" s="1">
        <v>41395</v>
      </c>
      <c r="L103" s="33">
        <f>100*('Price data '!B102/'Price data '!B101-1)</f>
        <v>-8.6292162047596932</v>
      </c>
      <c r="M103" s="30">
        <f>100*(Price_WOL!F102/Price_WOL!F101-1)</f>
        <v>-9.3655589123867067</v>
      </c>
      <c r="N103" s="30">
        <f>100*(Price_WPL!F102/Price_WPL!F101-1)</f>
        <v>-2.633721127429367</v>
      </c>
      <c r="O103" s="30">
        <f>100*(Price_CSL!F102/Price_CSL!F101-1)</f>
        <v>-5.3367288338688201</v>
      </c>
      <c r="P103" s="14">
        <f>'Price data '!C102/12</f>
        <v>3.3333333333333333E-2</v>
      </c>
      <c r="S103" s="20"/>
    </row>
    <row r="104" spans="1:19" s="14" customFormat="1" x14ac:dyDescent="0.3">
      <c r="A104"/>
      <c r="B104"/>
      <c r="C104"/>
      <c r="D104"/>
      <c r="E104"/>
      <c r="F104"/>
      <c r="G104"/>
      <c r="H104"/>
      <c r="I104"/>
      <c r="J104"/>
      <c r="K104" s="1">
        <v>41426</v>
      </c>
      <c r="L104" s="33">
        <f>100*('Price data '!B103/'Price data '!B102-1)</f>
        <v>6.0972915654133431</v>
      </c>
      <c r="M104" s="30">
        <f>100*(Price_WOL!F103/Price_WOL!F102-1)</f>
        <v>-0.57573697246370292</v>
      </c>
      <c r="N104" s="30">
        <f>100*(Price_WPL!F103/Price_WPL!F102-1)</f>
        <v>-2.7229857803754531</v>
      </c>
      <c r="O104" s="30">
        <f>100*(Price_CSL!F103/Price_CSL!F102-1)</f>
        <v>3.3221562258492598</v>
      </c>
      <c r="P104" s="14">
        <f>'Price data '!C103/12</f>
        <v>3.7499999999999999E-2</v>
      </c>
      <c r="S104" s="20"/>
    </row>
    <row r="105" spans="1:19" s="14" customFormat="1" x14ac:dyDescent="0.3">
      <c r="A105"/>
      <c r="B105"/>
      <c r="C105"/>
      <c r="D105"/>
      <c r="E105"/>
      <c r="F105"/>
      <c r="G105"/>
      <c r="H105"/>
      <c r="I105"/>
      <c r="J105"/>
      <c r="K105" s="1">
        <v>41456</v>
      </c>
      <c r="L105" s="33">
        <f>100*('Price data '!B104/'Price data '!B103-1)</f>
        <v>5.2034314746179033</v>
      </c>
      <c r="M105" s="30">
        <f>100*(Price_WOL!F104/Price_WOL!F103-1)</f>
        <v>1.5543612676222729</v>
      </c>
      <c r="N105" s="30">
        <f>100*(Price_WPL!F104/Price_WPL!F103-1)</f>
        <v>7.3693100227895547</v>
      </c>
      <c r="O105" s="30">
        <f>100*(Price_CSL!F104/Price_CSL!F103-1)</f>
        <v>7.2913186665942487</v>
      </c>
      <c r="P105" s="14">
        <f>'Price data '!C104/12</f>
        <v>0.03</v>
      </c>
      <c r="S105" s="20"/>
    </row>
    <row r="106" spans="1:19" s="14" customFormat="1" x14ac:dyDescent="0.3">
      <c r="A106"/>
      <c r="B106"/>
      <c r="C106"/>
      <c r="D106"/>
      <c r="E106"/>
      <c r="F106"/>
      <c r="G106"/>
      <c r="H106"/>
      <c r="I106"/>
      <c r="J106"/>
      <c r="K106" s="1">
        <v>41487</v>
      </c>
      <c r="L106" s="33">
        <f>100*('Price data '!B105/'Price data '!B104-1)</f>
        <v>1.648688767936668</v>
      </c>
      <c r="M106" s="30">
        <f>100*(Price_WOL!F105/Price_WOL!F104-1)</f>
        <v>7.0528445076654789</v>
      </c>
      <c r="N106" s="30">
        <f>100*(Price_WPL!F105/Price_WPL!F104-1)</f>
        <v>1.5695670298457864</v>
      </c>
      <c r="O106" s="30">
        <f>100*(Price_CSL!F105/Price_CSL!F104-1)</f>
        <v>2.9060097039596222</v>
      </c>
      <c r="P106" s="14">
        <f>'Price data '!C105/12</f>
        <v>2.9166666666666664E-2</v>
      </c>
      <c r="S106" s="20"/>
    </row>
    <row r="107" spans="1:19" s="14" customFormat="1" x14ac:dyDescent="0.3">
      <c r="A107"/>
      <c r="B107"/>
      <c r="C107"/>
      <c r="D107"/>
      <c r="E107"/>
      <c r="F107"/>
      <c r="G107"/>
      <c r="H107"/>
      <c r="I107"/>
      <c r="J107"/>
      <c r="K107" s="1">
        <v>41518</v>
      </c>
      <c r="L107" s="33">
        <f>100*('Price data '!B106/'Price data '!B105-1)</f>
        <v>1.6180536625257869</v>
      </c>
      <c r="M107" s="30">
        <f>100*(Price_WOL!F106/Price_WOL!F105-1)</f>
        <v>-1.8783192508094571</v>
      </c>
      <c r="N107" s="30">
        <f>100*(Price_WPL!F106/Price_WPL!F105-1)</f>
        <v>2.8386224276882865</v>
      </c>
      <c r="O107" s="30">
        <f>100*(Price_CSL!F106/Price_CSL!F105-1)</f>
        <v>-5.8685075967347844</v>
      </c>
      <c r="P107" s="14">
        <f>'Price data '!C106/12</f>
        <v>3.2500000000000001E-2</v>
      </c>
      <c r="S107" s="20"/>
    </row>
    <row r="108" spans="1:19" s="14" customFormat="1" x14ac:dyDescent="0.3">
      <c r="A108"/>
      <c r="B108"/>
      <c r="C108"/>
      <c r="D108"/>
      <c r="E108"/>
      <c r="F108"/>
      <c r="G108"/>
      <c r="H108"/>
      <c r="I108"/>
      <c r="J108"/>
      <c r="K108" s="1">
        <v>41548</v>
      </c>
      <c r="L108" s="33">
        <f>100*('Price data '!B107/'Price data '!B106-1)</f>
        <v>3.9586886125428711</v>
      </c>
      <c r="M108" s="30">
        <f>100*(Price_WOL!F107/Price_WOL!F106-1)</f>
        <v>1.7652068762489703</v>
      </c>
      <c r="N108" s="30">
        <f>100*(Price_WPL!F107/Price_WPL!F106-1)</f>
        <v>1.3312398937758596</v>
      </c>
      <c r="O108" s="30">
        <f>100*(Price_CSL!F107/Price_CSL!F106-1)</f>
        <v>9.5280077087989135</v>
      </c>
      <c r="P108" s="14">
        <f>'Price data '!C107/12</f>
        <v>2.6666666666666668E-2</v>
      </c>
      <c r="S108" s="20"/>
    </row>
    <row r="109" spans="1:19" s="14" customFormat="1" x14ac:dyDescent="0.3">
      <c r="A109"/>
      <c r="B109"/>
      <c r="C109"/>
      <c r="D109"/>
      <c r="E109"/>
      <c r="F109"/>
      <c r="G109"/>
      <c r="H109"/>
      <c r="I109"/>
      <c r="J109"/>
      <c r="K109" s="1">
        <v>41579</v>
      </c>
      <c r="L109" s="33">
        <f>100*('Price data '!B108/'Price data '!B107-1)</f>
        <v>-1.3510275550640549</v>
      </c>
      <c r="M109" s="30">
        <f>100*(Price_WOL!F108/Price_WOL!F107-1)</f>
        <v>-3.4670645868796313</v>
      </c>
      <c r="N109" s="30">
        <f>100*(Price_WPL!F108/Price_WPL!F107-1)</f>
        <v>-3.6578923445461875</v>
      </c>
      <c r="O109" s="30">
        <f>100*(Price_CSL!F108/Price_CSL!F107-1)</f>
        <v>-1.1078868819828447</v>
      </c>
      <c r="P109" s="14">
        <f>'Price data '!C108/12</f>
        <v>0.03</v>
      </c>
      <c r="S109" s="20"/>
    </row>
    <row r="110" spans="1:19" s="14" customFormat="1" x14ac:dyDescent="0.3">
      <c r="A110"/>
      <c r="B110"/>
      <c r="C110"/>
      <c r="D110"/>
      <c r="E110"/>
      <c r="F110"/>
      <c r="G110"/>
      <c r="H110"/>
      <c r="I110"/>
      <c r="J110"/>
      <c r="K110" s="1">
        <v>41609</v>
      </c>
      <c r="L110" s="33">
        <f>100*('Price data '!B109/'Price data '!B108-1)</f>
        <v>-3.0137139867717933</v>
      </c>
      <c r="M110" s="30">
        <f>100*(Price_WOL!F109/Price_WOL!F108-1)</f>
        <v>0.47489793040818018</v>
      </c>
      <c r="N110" s="30">
        <f>100*(Price_WPL!F109/Price_WPL!F108-1)</f>
        <v>4.0106583604165191</v>
      </c>
      <c r="O110" s="30">
        <f>100*(Price_CSL!F109/Price_CSL!F108-1)</f>
        <v>0.33460651171759448</v>
      </c>
      <c r="P110" s="14">
        <f>'Price data '!C109/12</f>
        <v>2.3333333333333334E-2</v>
      </c>
      <c r="S110" s="20"/>
    </row>
    <row r="111" spans="1:19" s="14" customFormat="1" x14ac:dyDescent="0.3">
      <c r="A111"/>
      <c r="B111"/>
      <c r="C111"/>
      <c r="D111"/>
      <c r="E111"/>
      <c r="F111"/>
      <c r="G111"/>
      <c r="H111"/>
      <c r="I111"/>
      <c r="J111"/>
      <c r="K111" s="1">
        <v>41640</v>
      </c>
      <c r="L111" s="33">
        <f>100*('Price data '!B110/'Price data '!B109-1)</f>
        <v>4.1206727157140577</v>
      </c>
      <c r="M111" s="30">
        <f>100*(Price_WOL!F110/Price_WOL!F109-1)</f>
        <v>0.64993744334227443</v>
      </c>
      <c r="N111" s="30">
        <f>100*(Price_WPL!F110/Price_WPL!F109-1)</f>
        <v>-3.9074514546836192</v>
      </c>
      <c r="O111" s="30">
        <f>100*(Price_CSL!F110/Price_CSL!F109-1)</f>
        <v>1.8851772574366432</v>
      </c>
      <c r="P111" s="14">
        <f>'Price data '!C110/12</f>
        <v>2.4999999999999998E-2</v>
      </c>
      <c r="S111" s="20"/>
    </row>
    <row r="112" spans="1:19" s="14" customFormat="1" x14ac:dyDescent="0.3">
      <c r="A112"/>
      <c r="B112"/>
      <c r="C112"/>
      <c r="D112"/>
      <c r="E112"/>
      <c r="F112"/>
      <c r="G112"/>
      <c r="H112"/>
      <c r="I112"/>
      <c r="J112"/>
      <c r="K112" s="1">
        <v>41671</v>
      </c>
      <c r="L112" s="33">
        <f>100*('Price data '!B111/'Price data '!B110-1)</f>
        <v>-0.18502072232089439</v>
      </c>
      <c r="M112" s="30">
        <f>100*(Price_WOL!F111/Price_WOL!F110-1)</f>
        <v>5.8702473240901609</v>
      </c>
      <c r="N112" s="30">
        <f>100*(Price_WPL!F111/Price_WPL!F110-1)</f>
        <v>1.5249027554878447</v>
      </c>
      <c r="O112" s="30">
        <f>100*(Price_CSL!F111/Price_CSL!F110-1)</f>
        <v>2.7611233272987201</v>
      </c>
      <c r="P112" s="14">
        <f>'Price data '!C111/12</f>
        <v>1.9166666666666669E-2</v>
      </c>
      <c r="S112" s="20"/>
    </row>
    <row r="113" spans="1:19" s="14" customFormat="1" x14ac:dyDescent="0.3">
      <c r="A113"/>
      <c r="B113"/>
      <c r="C113"/>
      <c r="D113"/>
      <c r="E113"/>
      <c r="F113"/>
      <c r="G113"/>
      <c r="H113"/>
      <c r="I113"/>
      <c r="J113"/>
      <c r="K113" s="1">
        <v>41699</v>
      </c>
      <c r="L113" s="33">
        <f>100*('Price data '!B112/'Price data '!B111-1)</f>
        <v>1.7479795358493311</v>
      </c>
      <c r="M113" s="30">
        <f>100*(Price_WOL!F112/Price_WOL!F111-1)</f>
        <v>-0.97031958293378739</v>
      </c>
      <c r="N113" s="30">
        <f>100*(Price_WPL!F112/Price_WPL!F111-1)</f>
        <v>5.9278476723739315</v>
      </c>
      <c r="O113" s="30">
        <f>100*(Price_CSL!F112/Price_CSL!F111-1)</f>
        <v>-3.6564435370359583</v>
      </c>
      <c r="P113" s="14">
        <f>'Price data '!C112/12</f>
        <v>0.02</v>
      </c>
      <c r="S113" s="20"/>
    </row>
    <row r="114" spans="1:19" s="14" customFormat="1" x14ac:dyDescent="0.3">
      <c r="A114"/>
      <c r="B114"/>
      <c r="C114"/>
      <c r="D114"/>
      <c r="E114"/>
      <c r="F114"/>
      <c r="G114"/>
      <c r="H114"/>
      <c r="I114"/>
      <c r="J114"/>
      <c r="K114" s="1">
        <v>41730</v>
      </c>
      <c r="L114" s="33">
        <f>100*('Price data '!B113/'Price data '!B112-1)</f>
        <v>2.5505091909416855E-2</v>
      </c>
      <c r="M114" s="30">
        <f>100*(Price_WOL!F113/Price_WOL!F112-1)</f>
        <v>6.3831544178364785</v>
      </c>
      <c r="N114" s="30">
        <f>100*(Price_WPL!F113/Price_WPL!F112-1)</f>
        <v>4.5617448768128455</v>
      </c>
      <c r="O114" s="30">
        <f>100*(Price_CSL!F113/Price_CSL!F112-1)</f>
        <v>-0.81266172529743663</v>
      </c>
      <c r="P114" s="14">
        <f>'Price data '!C113/12</f>
        <v>2.8333333333333335E-2</v>
      </c>
      <c r="S114" s="20"/>
    </row>
    <row r="115" spans="1:19" s="14" customFormat="1" x14ac:dyDescent="0.3">
      <c r="A115"/>
      <c r="B115"/>
      <c r="C115"/>
      <c r="D115"/>
      <c r="E115"/>
      <c r="F115"/>
      <c r="G115"/>
      <c r="H115"/>
      <c r="I115"/>
      <c r="J115"/>
      <c r="K115" s="1">
        <v>41760</v>
      </c>
      <c r="L115" s="33">
        <f>100*('Price data '!B114/'Price data '!B113-1)</f>
        <v>3.6426554958568502E-2</v>
      </c>
      <c r="M115" s="30">
        <f>100*(Price_WOL!F114/Price_WOL!F113-1)</f>
        <v>0.56270890956979791</v>
      </c>
      <c r="N115" s="30">
        <f>100*(Price_WPL!F114/Price_WPL!F113-1)</f>
        <v>3.3578328319331829</v>
      </c>
      <c r="O115" s="30">
        <f>100*(Price_CSL!F114/Price_CSL!F113-1)</f>
        <v>3.1565106578017588</v>
      </c>
      <c r="P115" s="14">
        <f>'Price data '!C114/12</f>
        <v>3.1666666666666669E-2</v>
      </c>
      <c r="S115" s="20"/>
    </row>
    <row r="116" spans="1:19" s="14" customFormat="1" x14ac:dyDescent="0.3">
      <c r="A116"/>
      <c r="B116"/>
      <c r="C116"/>
      <c r="D116"/>
      <c r="E116"/>
      <c r="F116"/>
      <c r="G116"/>
      <c r="H116"/>
      <c r="I116"/>
      <c r="J116"/>
      <c r="K116" s="1">
        <v>41791</v>
      </c>
      <c r="L116" s="33">
        <f>100*('Price data '!B115/'Price data '!B114-1)</f>
        <v>-1.7624032771961784</v>
      </c>
      <c r="M116" s="30">
        <f>100*(Price_WOL!F115/Price_WOL!F114-1)</f>
        <v>-6.1550630489345393</v>
      </c>
      <c r="N116" s="30">
        <f>100*(Price_WPL!F115/Price_WPL!F114-1)</f>
        <v>-2.6084839359797662</v>
      </c>
      <c r="O116" s="30">
        <f>100*(Price_CSL!F115/Price_CSL!F114-1)</f>
        <v>-5.7231891251845246</v>
      </c>
      <c r="P116" s="14">
        <f>'Price data '!C115/12</f>
        <v>3.4166666666666665E-2</v>
      </c>
      <c r="S116" s="20"/>
    </row>
    <row r="117" spans="1:19" s="14" customFormat="1" x14ac:dyDescent="0.3">
      <c r="A117"/>
      <c r="B117"/>
      <c r="C117"/>
      <c r="D117"/>
      <c r="E117"/>
      <c r="F117"/>
      <c r="G117"/>
      <c r="H117"/>
      <c r="I117"/>
      <c r="J117"/>
      <c r="K117" s="1">
        <v>41821</v>
      </c>
      <c r="L117" s="33">
        <f>100*('Price data '!B116/'Price data '!B115-1)</f>
        <v>4.3960931853142204</v>
      </c>
      <c r="M117" s="30">
        <f>100*(Price_WOL!F116/Price_WOL!F115-1)</f>
        <v>4.9119661910004497</v>
      </c>
      <c r="N117" s="30">
        <f>100*(Price_WPL!F116/Price_WPL!F115-1)</f>
        <v>3.5305595038023219</v>
      </c>
      <c r="O117" s="30">
        <f>100*(Price_CSL!F116/Price_CSL!F115-1)</f>
        <v>1.8782890905145067</v>
      </c>
      <c r="P117" s="14">
        <f>'Price data '!C116/12</f>
        <v>4.8333333333333332E-2</v>
      </c>
      <c r="S117" s="20"/>
    </row>
    <row r="118" spans="1:19" s="14" customFormat="1" x14ac:dyDescent="0.3">
      <c r="A118"/>
      <c r="B118"/>
      <c r="C118"/>
      <c r="D118"/>
      <c r="E118"/>
      <c r="F118"/>
      <c r="G118"/>
      <c r="H118"/>
      <c r="I118"/>
      <c r="J118"/>
      <c r="K118" s="1">
        <v>41852</v>
      </c>
      <c r="L118" s="33">
        <f>100*('Price data '!B117/'Price data '!B116-1)</f>
        <v>-0.12426991425376066</v>
      </c>
      <c r="M118" s="30">
        <f>100*(Price_WOL!F117/Price_WOL!F116-1)</f>
        <v>-2.1380265750124972</v>
      </c>
      <c r="N118" s="30">
        <f>100*(Price_WPL!F117/Price_WPL!F116-1)</f>
        <v>0.42333576397839412</v>
      </c>
      <c r="O118" s="30">
        <f>100*(Price_CSL!F117/Price_CSL!F116-1)</f>
        <v>8.9528033655034136</v>
      </c>
      <c r="P118" s="14">
        <f>'Price data '!C117/12</f>
        <v>4.6666666666666669E-2</v>
      </c>
      <c r="S118" s="20"/>
    </row>
    <row r="119" spans="1:19" s="14" customFormat="1" x14ac:dyDescent="0.3">
      <c r="A119"/>
      <c r="B119"/>
      <c r="C119"/>
      <c r="D119"/>
      <c r="E119"/>
      <c r="F119"/>
      <c r="G119"/>
      <c r="H119"/>
      <c r="I119"/>
      <c r="J119"/>
      <c r="K119" s="1">
        <v>41883</v>
      </c>
      <c r="L119" s="33">
        <f>100*('Price data '!B118/'Price data '!B117-1)</f>
        <v>-5.9208304449065885</v>
      </c>
      <c r="M119" s="30">
        <f>100*(Price_WOL!F118/Price_WOL!F117-1)</f>
        <v>-5.3097452702438481</v>
      </c>
      <c r="N119" s="30">
        <f>100*(Price_WPL!F118/Price_WPL!F117-1)</f>
        <v>-2.286597556817338</v>
      </c>
      <c r="O119" s="30">
        <f>100*(Price_CSL!F118/Price_CSL!F117-1)</f>
        <v>0.40610355802792597</v>
      </c>
      <c r="P119" s="14">
        <f>'Price data '!C118/12</f>
        <v>0.04</v>
      </c>
      <c r="S119" s="20"/>
    </row>
    <row r="120" spans="1:19" s="14" customFormat="1" x14ac:dyDescent="0.3">
      <c r="A120"/>
      <c r="B120"/>
      <c r="C120"/>
      <c r="D120"/>
      <c r="E120"/>
      <c r="F120"/>
      <c r="G120"/>
      <c r="H120"/>
      <c r="I120"/>
      <c r="J120"/>
      <c r="K120" s="1">
        <v>41913</v>
      </c>
      <c r="L120" s="33">
        <f>100*('Price data '!B119/'Price data '!B118-1)</f>
        <v>4.4192110036275656</v>
      </c>
      <c r="M120" s="30">
        <f>100*(Price_WOL!F119/Price_WOL!F118-1)</f>
        <v>7.2571165139728278</v>
      </c>
      <c r="N120" s="30">
        <f>100*(Price_WPL!F119/Price_WPL!F118-1)</f>
        <v>-1.1576237169771186</v>
      </c>
      <c r="O120" s="30">
        <f>100*(Price_CSL!F119/Price_CSL!F118-1)</f>
        <v>9.0800966884356349</v>
      </c>
      <c r="P120" s="14">
        <f>'Price data '!C119/12</f>
        <v>5.2666666666666667E-2</v>
      </c>
      <c r="S120" s="20"/>
    </row>
    <row r="121" spans="1:19" s="14" customFormat="1" x14ac:dyDescent="0.3">
      <c r="A121"/>
      <c r="B121"/>
      <c r="C121"/>
      <c r="D121"/>
      <c r="E121"/>
      <c r="F121"/>
      <c r="G121"/>
      <c r="H121"/>
      <c r="I121"/>
      <c r="J121"/>
      <c r="K121" s="1">
        <v>41944</v>
      </c>
      <c r="L121" s="33">
        <f>100*('Price data '!B120/'Price data '!B119-1)</f>
        <v>-2.0844265112996863</v>
      </c>
      <c r="M121" s="30">
        <f>100*(Price_WOL!F120/Price_WOL!F119-1)</f>
        <v>-13.555556410998481</v>
      </c>
      <c r="N121" s="30">
        <f>100*(Price_WPL!F120/Price_WPL!F119-1)</f>
        <v>-10.914527792956841</v>
      </c>
      <c r="O121" s="30">
        <f>100*(Price_CSL!F120/Price_CSL!F119-1)</f>
        <v>2.9679451294152281</v>
      </c>
      <c r="P121" s="14">
        <f>'Price data '!C120/12</f>
        <v>2.1313333333333333E-2</v>
      </c>
      <c r="S121" s="20"/>
    </row>
    <row r="122" spans="1:19" s="14" customFormat="1" x14ac:dyDescent="0.3">
      <c r="A122"/>
      <c r="B122"/>
      <c r="C122"/>
      <c r="D122"/>
      <c r="E122"/>
      <c r="F122"/>
      <c r="G122"/>
      <c r="H122"/>
      <c r="I122"/>
      <c r="J122"/>
      <c r="K122" s="1">
        <v>41974</v>
      </c>
      <c r="L122" s="33">
        <f>100*('Price data '!B121/'Price data '!B120-1)</f>
        <v>3.2671163263420455</v>
      </c>
      <c r="M122" s="30">
        <f>100*(Price_WOL!F121/Price_WOL!F120-1)</f>
        <v>-1.4138926025388354</v>
      </c>
      <c r="N122" s="30">
        <f>100*(Price_WPL!F121/Price_WPL!F120-1)</f>
        <v>6.3216651925527723</v>
      </c>
      <c r="O122" s="30">
        <f>100*(Price_CSL!F121/Price_CSL!F120-1)</f>
        <v>4.9775974920195365</v>
      </c>
      <c r="P122" s="14">
        <f>'Price data '!C121/12</f>
        <v>4.1666666666666664E-2</v>
      </c>
      <c r="S122" s="20"/>
    </row>
    <row r="123" spans="1:19" s="14" customFormat="1" x14ac:dyDescent="0.3">
      <c r="A123"/>
      <c r="B123"/>
      <c r="C123"/>
      <c r="D123"/>
      <c r="E123"/>
      <c r="F123"/>
      <c r="G123"/>
      <c r="H123"/>
      <c r="I123"/>
      <c r="J123"/>
      <c r="K123" s="1">
        <v>42005</v>
      </c>
      <c r="L123" s="33">
        <f>100*('Price data '!B122/'Price data '!B121-1)</f>
        <v>6.0930873431991772</v>
      </c>
      <c r="M123" s="30">
        <f>100*(Price_WOL!F122/Price_WOL!F121-1)</f>
        <v>3.5854070946328198</v>
      </c>
      <c r="N123" s="30">
        <f>100*(Price_WPL!F122/Price_WPL!F121-1)</f>
        <v>-9.8131910984014858</v>
      </c>
      <c r="O123" s="30">
        <f>100*(Price_CSL!F122/Price_CSL!F121-1)</f>
        <v>1.4651630342965571</v>
      </c>
      <c r="P123" s="14">
        <f>'Price data '!C122/12</f>
        <v>4.9999999999999996E-2</v>
      </c>
      <c r="S123" s="20"/>
    </row>
    <row r="124" spans="1:19" s="14" customFormat="1" x14ac:dyDescent="0.3">
      <c r="A124"/>
      <c r="B124"/>
      <c r="C124"/>
      <c r="D124"/>
      <c r="E124"/>
      <c r="F124"/>
      <c r="G124"/>
      <c r="H124"/>
      <c r="I124"/>
      <c r="J124"/>
      <c r="K124" s="1">
        <v>42036</v>
      </c>
      <c r="L124" s="33">
        <f>100*('Price data '!B123/'Price data '!B122-1)</f>
        <v>-0.62913237080016726</v>
      </c>
      <c r="M124" s="30">
        <f>100*(Price_WOL!F123/Price_WOL!F122-1)</f>
        <v>-3.3669008975109493</v>
      </c>
      <c r="N124" s="30">
        <f>100*(Price_WPL!F123/Price_WPL!F122-1)</f>
        <v>2.6254134049021882</v>
      </c>
      <c r="O124" s="30">
        <f>100*(Price_CSL!F123/Price_CSL!F122-1)</f>
        <v>4.877751064466862</v>
      </c>
      <c r="P124" s="14">
        <f>'Price data '!C123/12</f>
        <v>5.9166666666666666E-2</v>
      </c>
      <c r="S124" s="20"/>
    </row>
    <row r="125" spans="1:19" s="14" customFormat="1" x14ac:dyDescent="0.3">
      <c r="A125"/>
      <c r="B125"/>
      <c r="C125"/>
      <c r="D125"/>
      <c r="E125"/>
      <c r="F125"/>
      <c r="G125"/>
      <c r="H125"/>
      <c r="I125"/>
      <c r="J125"/>
      <c r="K125" s="1">
        <v>42064</v>
      </c>
      <c r="L125" s="33">
        <f>100*('Price data '!B124/'Price data '!B123-1)</f>
        <v>-1.7211236527200136</v>
      </c>
      <c r="M125" s="30">
        <f>100*(Price_WOL!F124/Price_WOL!F123-1)</f>
        <v>-3.9726334961737164</v>
      </c>
      <c r="N125" s="30">
        <f>100*(Price_WPL!F124/Price_WPL!F123-1)</f>
        <v>3.351208658070548</v>
      </c>
      <c r="O125" s="30">
        <f>100*(Price_CSL!F124/Price_CSL!F123-1)</f>
        <v>-0.13009060007581619</v>
      </c>
      <c r="P125" s="14">
        <f>'Price data '!C124/12</f>
        <v>5.7166666666666671E-2</v>
      </c>
      <c r="S125" s="20"/>
    </row>
    <row r="126" spans="1:19" s="14" customFormat="1" x14ac:dyDescent="0.3">
      <c r="A126"/>
      <c r="B126"/>
      <c r="C126"/>
      <c r="D126"/>
      <c r="E126"/>
      <c r="F126"/>
      <c r="G126"/>
      <c r="H126"/>
      <c r="I126"/>
      <c r="J126"/>
      <c r="K126" s="1">
        <v>42095</v>
      </c>
      <c r="L126" s="33">
        <f>100*('Price data '!B125/'Price data '!B124-1)</f>
        <v>-0.17270858879812057</v>
      </c>
      <c r="M126" s="30">
        <f>100*(Price_WOL!F125/Price_WOL!F124-1)</f>
        <v>2.3022196191063271</v>
      </c>
      <c r="N126" s="30">
        <f>100*(Price_WPL!F125/Price_WPL!F124-1)</f>
        <v>1.5353448679421344</v>
      </c>
      <c r="O126" s="30">
        <f>100*(Price_CSL!F125/Price_CSL!F124-1)</f>
        <v>-0.43832283635448777</v>
      </c>
      <c r="P126" s="14">
        <f>'Price data '!C125/12</f>
        <v>5.7191666666666668E-2</v>
      </c>
      <c r="S126" s="20"/>
    </row>
    <row r="127" spans="1:19" s="14" customFormat="1" x14ac:dyDescent="0.3">
      <c r="A127"/>
      <c r="B127"/>
      <c r="C127"/>
      <c r="D127"/>
      <c r="E127"/>
      <c r="F127"/>
      <c r="G127"/>
      <c r="H127"/>
      <c r="I127"/>
      <c r="J127"/>
      <c r="K127" s="1">
        <v>42125</v>
      </c>
      <c r="L127" s="33">
        <f>100*('Price data '!B126/'Price data '!B125-1)</f>
        <v>-5.0172142350490834E-2</v>
      </c>
      <c r="M127" s="30">
        <f>100*(Price_WOL!F126/Price_WOL!F125-1)</f>
        <v>-5.0203315732472165</v>
      </c>
      <c r="N127" s="30">
        <f>100*(Price_WPL!F126/Price_WPL!F125-1)</f>
        <v>4.5078339507016452</v>
      </c>
      <c r="O127" s="30">
        <f>100*(Price_CSL!F126/Price_CSL!F125-1)</f>
        <v>2.7698336238752619</v>
      </c>
      <c r="P127" s="14">
        <f>'Price data '!C126/12</f>
        <v>5.4358333333333335E-2</v>
      </c>
      <c r="S127" s="20"/>
    </row>
    <row r="128" spans="1:19" s="14" customFormat="1" x14ac:dyDescent="0.3">
      <c r="A128"/>
      <c r="B128"/>
      <c r="C128"/>
      <c r="D128"/>
      <c r="E128"/>
      <c r="F128"/>
      <c r="G128"/>
      <c r="H128"/>
      <c r="I128"/>
      <c r="J128"/>
      <c r="K128" s="1">
        <v>42156</v>
      </c>
      <c r="L128" s="33">
        <f>100*('Price data '!B127/'Price data '!B126-1)</f>
        <v>-5.5009347088555094</v>
      </c>
      <c r="M128" s="30">
        <f>100*(Price_WOL!F127/Price_WOL!F126-1)</f>
        <v>-3.714284998258266</v>
      </c>
      <c r="N128" s="30">
        <f>100*(Price_WPL!F127/Price_WPL!F126-1)</f>
        <v>-6.5519981746870233</v>
      </c>
      <c r="O128" s="30">
        <f>100*(Price_CSL!F127/Price_CSL!F126-1)</f>
        <v>-7.5187090667803265</v>
      </c>
      <c r="P128" s="14">
        <f>'Price data '!C127/12</f>
        <v>3.6666666666666667E-2</v>
      </c>
      <c r="S128" s="20"/>
    </row>
    <row r="129" spans="1:19" s="14" customFormat="1" x14ac:dyDescent="0.3">
      <c r="A129"/>
      <c r="B129"/>
      <c r="C129"/>
      <c r="D129"/>
      <c r="E129"/>
      <c r="F129"/>
      <c r="G129"/>
      <c r="H129"/>
      <c r="I129"/>
      <c r="J129"/>
      <c r="K129" s="1">
        <v>42186</v>
      </c>
      <c r="L129" s="33">
        <f>100*('Price data '!B128/'Price data '!B127-1)</f>
        <v>4.3924240759057875</v>
      </c>
      <c r="M129" s="30">
        <f>100*(Price_WOL!F128/Price_WOL!F127-1)</f>
        <v>6.083076229847828</v>
      </c>
      <c r="N129" s="30">
        <f>100*(Price_WPL!F128/Price_WPL!F127-1)</f>
        <v>4.14839057641192</v>
      </c>
      <c r="O129" s="30">
        <f>100*(Price_CSL!F128/Price_CSL!F127-1)</f>
        <v>14.444312134603976</v>
      </c>
      <c r="P129" s="14">
        <f>'Price data '!C128/12</f>
        <v>1.8333333333333333E-2</v>
      </c>
      <c r="S129" s="20"/>
    </row>
    <row r="130" spans="1:19" s="14" customFormat="1" x14ac:dyDescent="0.3">
      <c r="A130"/>
      <c r="B130"/>
      <c r="C130"/>
      <c r="D130"/>
      <c r="E130"/>
      <c r="F130"/>
      <c r="G130"/>
      <c r="H130"/>
      <c r="I130"/>
      <c r="J130"/>
      <c r="K130" s="1">
        <v>42217</v>
      </c>
      <c r="L130" s="33">
        <f>100*('Price data '!B129/'Price data '!B128-1)</f>
        <v>-8.6222627737226212</v>
      </c>
      <c r="M130" s="30">
        <f>100*(Price_WOL!F129/Price_WOL!F128-1)</f>
        <v>-7.6923086856359628</v>
      </c>
      <c r="N130" s="30">
        <f>100*(Price_WPL!F129/Price_WPL!F128-1)</f>
        <v>-9.5091090564558556</v>
      </c>
      <c r="O130" s="30">
        <f>100*(Price_CSL!F129/Price_CSL!F128-1)</f>
        <v>-7.1645257405327456</v>
      </c>
      <c r="P130" s="14">
        <f>'Price data '!C129/12</f>
        <v>1.1666666666666667E-2</v>
      </c>
      <c r="S130" s="20"/>
    </row>
    <row r="131" spans="1:19" s="14" customFormat="1" x14ac:dyDescent="0.3">
      <c r="A131"/>
      <c r="B131"/>
      <c r="C131"/>
      <c r="D131"/>
      <c r="E131"/>
      <c r="F131"/>
      <c r="G131"/>
      <c r="H131"/>
      <c r="I131"/>
      <c r="J131"/>
      <c r="K131" s="1">
        <v>42248</v>
      </c>
      <c r="L131" s="33">
        <f>100*('Price data '!B130/'Price data '!B129-1)</f>
        <v>-3.5754061215868438</v>
      </c>
      <c r="M131" s="30">
        <f>100*(Price_WOL!F130/Price_WOL!F129-1)</f>
        <v>-5.9091066577339868</v>
      </c>
      <c r="N131" s="30">
        <f>100*(Price_WPL!F130/Price_WPL!F129-1)</f>
        <v>-7.5022378521350408</v>
      </c>
      <c r="O131" s="30">
        <f>100*(Price_CSL!F130/Price_CSL!F129-1)</f>
        <v>-2.9062648967421612</v>
      </c>
      <c r="P131" s="14">
        <f>'Price data '!C130/12</f>
        <v>2.5258333333333331E-2</v>
      </c>
      <c r="S131" s="20"/>
    </row>
    <row r="132" spans="1:19" s="14" customFormat="1" x14ac:dyDescent="0.3">
      <c r="A132"/>
      <c r="B132"/>
      <c r="C132"/>
      <c r="D132"/>
      <c r="E132"/>
      <c r="F132"/>
      <c r="G132"/>
      <c r="H132"/>
      <c r="I132"/>
      <c r="J132"/>
      <c r="K132" s="1">
        <v>42278</v>
      </c>
      <c r="L132" s="33">
        <f>100*('Price data '!B131/'Price data '!B130-1)</f>
        <v>4.3372630237374477</v>
      </c>
      <c r="M132" s="30">
        <f>100*(Price_WOL!F131/Price_WOL!F130-1)</f>
        <v>-9.9119570415784342E-2</v>
      </c>
      <c r="N132" s="30">
        <f>100*(Price_WPL!F131/Price_WPL!F130-1)</f>
        <v>2.3504888147053649</v>
      </c>
      <c r="O132" s="30">
        <f>100*(Price_CSL!F131/Price_CSL!F130-1)</f>
        <v>6.2055629244621935</v>
      </c>
      <c r="P132" s="14">
        <f>'Price data '!C131/12</f>
        <v>4.1666666666666664E-2</v>
      </c>
      <c r="S132" s="20"/>
    </row>
    <row r="133" spans="1:19" s="14" customFormat="1" x14ac:dyDescent="0.3">
      <c r="A133"/>
      <c r="B133"/>
      <c r="C133"/>
      <c r="D133"/>
      <c r="E133"/>
      <c r="F133"/>
      <c r="G133"/>
      <c r="H133"/>
      <c r="I133"/>
      <c r="J133"/>
      <c r="K133" s="1">
        <v>42309</v>
      </c>
      <c r="L133" s="33">
        <f>100*('Price data '!B132/'Price data '!B131-1)</f>
        <v>1.0783677520326718</v>
      </c>
      <c r="M133" s="30">
        <f>100*(Price_WOL!F132/Price_WOL!F131-1)</f>
        <v>-1.8249845592120173</v>
      </c>
      <c r="N133" s="30">
        <f>100*(Price_WPL!F132/Price_WPL!F131-1)</f>
        <v>1.6886281115466195</v>
      </c>
      <c r="O133" s="30">
        <f>100*(Price_CSL!F132/Price_CSL!F131-1)</f>
        <v>6.7384503483719271</v>
      </c>
      <c r="P133" s="14">
        <f>'Price data '!C132/12</f>
        <v>4.8333333333333332E-2</v>
      </c>
      <c r="S133" s="20"/>
    </row>
    <row r="134" spans="1:19" s="14" customFormat="1" x14ac:dyDescent="0.3">
      <c r="A134"/>
      <c r="B134"/>
      <c r="C134"/>
      <c r="D134"/>
      <c r="E134"/>
      <c r="F134"/>
      <c r="G134"/>
      <c r="H134"/>
      <c r="I134"/>
      <c r="J134"/>
      <c r="K134" s="1">
        <v>42339</v>
      </c>
      <c r="L134" s="33">
        <f>100*('Price data '!B133/'Price data '!B132-1)</f>
        <v>-5.483487225967254</v>
      </c>
      <c r="M134" s="30">
        <f>100*(Price_WOL!F133/Price_WOL!F132-1)</f>
        <v>3.5065631869708902</v>
      </c>
      <c r="N134" s="30">
        <f>100*(Price_WPL!F133/Price_WPL!F132-1)</f>
        <v>-4.6163876114270419</v>
      </c>
      <c r="O134" s="30">
        <f>100*(Price_CSL!F133/Price_CSL!F132-1)</f>
        <v>5.194304216819523</v>
      </c>
      <c r="P134" s="14">
        <f>'Price data '!C133/12</f>
        <v>4.6666666666666669E-2</v>
      </c>
      <c r="S134" s="20"/>
    </row>
    <row r="135" spans="1:19" s="14" customFormat="1" x14ac:dyDescent="0.3">
      <c r="A135"/>
      <c r="B135"/>
      <c r="C135"/>
      <c r="D135"/>
      <c r="E135"/>
      <c r="F135"/>
      <c r="G135"/>
      <c r="H135"/>
      <c r="I135"/>
      <c r="J135"/>
      <c r="K135" s="1">
        <v>42370</v>
      </c>
      <c r="L135" s="33">
        <f>100*('Price data '!B134/'Price data '!B133-1)</f>
        <v>-2.4892618120068044</v>
      </c>
      <c r="M135" s="30">
        <f>100*(Price_WOL!F134/Price_WOL!F133-1)</f>
        <v>-0.89796690708039417</v>
      </c>
      <c r="N135" s="30">
        <f>100*(Price_WPL!F134/Price_WPL!F133-1)</f>
        <v>-2.6810842929283707</v>
      </c>
      <c r="O135" s="30">
        <f>100*(Price_CSL!F134/Price_CSL!F133-1)</f>
        <v>-1.2439393913660224</v>
      </c>
      <c r="P135" s="14">
        <f>'Price data '!C134/12</f>
        <v>0.04</v>
      </c>
      <c r="S135" s="20"/>
    </row>
    <row r="136" spans="1:19" s="14" customFormat="1" x14ac:dyDescent="0.3">
      <c r="A136"/>
      <c r="B136"/>
      <c r="C136"/>
      <c r="D136"/>
      <c r="E136"/>
      <c r="F136"/>
      <c r="G136"/>
      <c r="H136"/>
      <c r="I136"/>
      <c r="J136"/>
      <c r="K136" s="1">
        <v>42401</v>
      </c>
      <c r="L136" s="33">
        <f>100*('Price data '!B135/'Price data '!B134-1)</f>
        <v>4.1365321969309088</v>
      </c>
      <c r="M136" s="30">
        <f>100*(Price_WOL!F135/Price_WOL!F134-1)</f>
        <v>-5.6837069170207588</v>
      </c>
      <c r="N136" s="30">
        <f>100*(Price_WPL!F135/Price_WPL!F134-1)</f>
        <v>-9.3023226392797032</v>
      </c>
      <c r="O136" s="30">
        <f>100*(Price_CSL!F135/Price_CSL!F134-1)</f>
        <v>-1.2307902598521769</v>
      </c>
      <c r="P136" s="14">
        <f>'Price data '!C135/12</f>
        <v>5.2666666666666667E-2</v>
      </c>
      <c r="S136" s="20"/>
    </row>
    <row r="137" spans="1:19" s="14" customFormat="1" x14ac:dyDescent="0.3">
      <c r="A137"/>
      <c r="B137"/>
      <c r="C137"/>
      <c r="D137"/>
      <c r="E137"/>
      <c r="F137"/>
      <c r="G137"/>
      <c r="H137"/>
      <c r="I137"/>
      <c r="J137"/>
      <c r="K137" s="1">
        <v>42430</v>
      </c>
      <c r="L137" s="33">
        <f>100*('Price data '!B136/'Price data '!B135-1)</f>
        <v>3.3328086881246444</v>
      </c>
      <c r="M137" s="30">
        <f>100*(Price_WOL!F136/Price_WOL!F135-1)</f>
        <v>-3.4934503290504626</v>
      </c>
      <c r="N137" s="30">
        <f>100*(Price_WPL!F136/Price_WPL!F135-1)</f>
        <v>4.6360736752421694</v>
      </c>
      <c r="O137" s="30">
        <f>100*(Price_CSL!F136/Price_CSL!F135-1)</f>
        <v>-1.2460947610704154</v>
      </c>
      <c r="P137" s="14">
        <f>'Price data '!C136/12</f>
        <v>2.1313333333333333E-2</v>
      </c>
      <c r="S137" s="20"/>
    </row>
    <row r="138" spans="1:19" s="14" customFormat="1" x14ac:dyDescent="0.3">
      <c r="A138"/>
      <c r="B138"/>
      <c r="C138"/>
      <c r="D138"/>
      <c r="E138"/>
      <c r="F138"/>
      <c r="G138"/>
      <c r="H138"/>
      <c r="I138"/>
      <c r="J138"/>
      <c r="K138" s="1">
        <v>42461</v>
      </c>
      <c r="L138" s="33">
        <f>100*('Price data '!B137/'Price data '!B136-1)</f>
        <v>0.21895586611324624</v>
      </c>
      <c r="M138" s="30">
        <f>100*(Price_WOL!F137/Price_WOL!F136-1)</f>
        <v>2.0317155075481486</v>
      </c>
      <c r="N138" s="30">
        <f>100*(Price_WPL!F137/Price_WPL!F136-1)</f>
        <v>9.1679750335803778</v>
      </c>
      <c r="O138" s="30">
        <f>100*(Price_CSL!F137/Price_CSL!F136-1)</f>
        <v>4.5244833462392275</v>
      </c>
      <c r="P138" s="14">
        <f>'Price data '!C137/12</f>
        <v>3.4999999999999996E-2</v>
      </c>
      <c r="S138" s="20"/>
    </row>
    <row r="139" spans="1:19" s="14" customFormat="1" x14ac:dyDescent="0.3">
      <c r="A139"/>
      <c r="B139"/>
      <c r="C139"/>
      <c r="D139"/>
      <c r="E139"/>
      <c r="F139"/>
      <c r="G139"/>
      <c r="H139"/>
      <c r="I139"/>
      <c r="J139"/>
      <c r="K139" s="1">
        <v>42491</v>
      </c>
      <c r="L139" s="33">
        <f>100*('Price data '!B138/'Price data '!B137-1)</f>
        <v>2.1828751638581334</v>
      </c>
      <c r="M139" s="30">
        <f>100*(Price_WOL!F138/Price_WOL!F137-1)</f>
        <v>4.5240571472904278E-2</v>
      </c>
      <c r="N139" s="30">
        <f>100*(Price_WPL!F138/Price_WPL!F137-1)</f>
        <v>-3.3168677399047497</v>
      </c>
      <c r="O139" s="30">
        <f>100*(Price_CSL!F138/Price_CSL!F137-1)</f>
        <v>10.058944373180712</v>
      </c>
      <c r="P139" s="14">
        <f>'Price data '!C138/12</f>
        <v>4.5000000000000005E-2</v>
      </c>
      <c r="S139" s="20"/>
    </row>
    <row r="140" spans="1:19" s="14" customFormat="1" x14ac:dyDescent="0.3">
      <c r="A140"/>
      <c r="B140"/>
      <c r="C140"/>
      <c r="D140"/>
      <c r="E140"/>
      <c r="F140"/>
      <c r="G140"/>
      <c r="H140"/>
      <c r="I140"/>
      <c r="J140"/>
      <c r="K140" s="1">
        <v>42522</v>
      </c>
      <c r="L140" s="33">
        <f>100*('Price data '!B139/'Price data '!B138-1)</f>
        <v>-2.6995872531885734</v>
      </c>
      <c r="M140" s="30">
        <f>100*(Price_WOL!F139/Price_WOL!F138-1)</f>
        <v>-5.5606053440429353</v>
      </c>
      <c r="N140" s="30">
        <f>100*(Price_WPL!F139/Price_WPL!F138-1)</f>
        <v>-2.0438120444503549</v>
      </c>
      <c r="O140" s="30">
        <f>100*(Price_CSL!F139/Price_CSL!F138-1)</f>
        <v>-3.0926100840231396</v>
      </c>
      <c r="P140" s="14">
        <f>'Price data '!C139/12</f>
        <v>4.7499999999999994E-2</v>
      </c>
      <c r="S140" s="20"/>
    </row>
    <row r="141" spans="1:19" s="14" customFormat="1" x14ac:dyDescent="0.3">
      <c r="A141"/>
      <c r="B141"/>
      <c r="C141"/>
      <c r="D141"/>
      <c r="E141"/>
      <c r="F141"/>
      <c r="G141"/>
      <c r="H141"/>
      <c r="I141"/>
      <c r="J141"/>
      <c r="K141" s="1">
        <v>42552</v>
      </c>
      <c r="L141" s="33">
        <f>100*('Price data '!B140/'Price data '!B139-1)</f>
        <v>2.4630259487140371</v>
      </c>
      <c r="M141" s="30">
        <f>100*(Price_WOL!F140/Price_WOL!F139-1)</f>
        <v>12.063212998039674</v>
      </c>
      <c r="N141" s="30">
        <f>100*(Price_WPL!F140/Price_WPL!F139-1)</f>
        <v>-1.1549998983392484</v>
      </c>
      <c r="O141" s="30">
        <f>100*(Price_CSL!F140/Price_CSL!F139-1)</f>
        <v>5.1881019122535399</v>
      </c>
      <c r="P141" s="14">
        <f>'Price data '!C140/12</f>
        <v>4.2500000000000003E-2</v>
      </c>
      <c r="S141" s="20"/>
    </row>
    <row r="142" spans="1:19" s="14" customFormat="1" x14ac:dyDescent="0.3">
      <c r="A142"/>
      <c r="B142"/>
      <c r="C142"/>
      <c r="D142"/>
      <c r="E142"/>
      <c r="F142"/>
      <c r="G142"/>
      <c r="H142"/>
      <c r="I142"/>
      <c r="J142"/>
      <c r="K142" s="1">
        <v>42583</v>
      </c>
      <c r="L142" s="33">
        <f>100*('Price data '!B141/'Price data '!B140-1)</f>
        <v>1.3203289633179738</v>
      </c>
      <c r="M142" s="30">
        <f>100*(Price_WOL!F141/Price_WOL!F140-1)</f>
        <v>1.2814976388981991</v>
      </c>
      <c r="N142" s="30">
        <f>100*(Price_WPL!F141/Price_WPL!F140-1)</f>
        <v>7.9155876548116622</v>
      </c>
      <c r="O142" s="30">
        <f>100*(Price_CSL!F141/Price_CSL!F140-1)</f>
        <v>-8.389841709597146</v>
      </c>
      <c r="P142" s="14">
        <f>'Price data '!C141/12</f>
        <v>6.9166666666666668E-2</v>
      </c>
      <c r="S142" s="20"/>
    </row>
    <row r="143" spans="1:19" s="14" customFormat="1" x14ac:dyDescent="0.3">
      <c r="A143"/>
      <c r="B143"/>
      <c r="C143"/>
      <c r="D143"/>
      <c r="E143"/>
      <c r="F143"/>
      <c r="G143"/>
      <c r="H143"/>
      <c r="I143"/>
      <c r="J143"/>
      <c r="K143" s="1">
        <v>42614</v>
      </c>
      <c r="L143" s="33">
        <f>100*('Price data '!B142/'Price data '!B141-1)</f>
        <v>-0.31657801255270401</v>
      </c>
      <c r="M143" s="30">
        <f>100*(Price_WOL!F142/Price_WOL!F141-1)</f>
        <v>-1.8557517947926372</v>
      </c>
      <c r="N143" s="30">
        <f>100*(Price_WPL!F142/Price_WPL!F141-1)</f>
        <v>1.5037410121844008</v>
      </c>
      <c r="O143" s="30">
        <f>100*(Price_CSL!F142/Price_CSL!F141-1)</f>
        <v>-1.017575259063408</v>
      </c>
      <c r="P143" s="14">
        <f>'Price data '!C142/12</f>
        <v>6.4383333333333334E-2</v>
      </c>
      <c r="S143" s="20"/>
    </row>
    <row r="144" spans="1:19" s="14" customFormat="1" x14ac:dyDescent="0.3">
      <c r="A144"/>
      <c r="B144"/>
      <c r="C144"/>
      <c r="D144"/>
      <c r="E144"/>
      <c r="F144"/>
      <c r="G144"/>
      <c r="H144"/>
      <c r="I144"/>
      <c r="J144"/>
      <c r="K144" s="1">
        <v>42644</v>
      </c>
      <c r="L144" s="33">
        <f>100*('Price data '!B143/'Price data '!B142-1)</f>
        <v>-1.8131797115899406</v>
      </c>
      <c r="M144" s="30">
        <f>100*(Price_WOL!F143/Price_WOL!F142-1)</f>
        <v>3.0428070332471302</v>
      </c>
      <c r="N144" s="30">
        <f>100*(Price_WPL!F143/Price_WPL!F142-1)</f>
        <v>-0.87351915010244197</v>
      </c>
      <c r="O144" s="30">
        <f>100*(Price_CSL!F143/Price_CSL!F142-1)</f>
        <v>-5.2255991219598119</v>
      </c>
      <c r="P144" s="14">
        <f>'Price data '!C143/12</f>
        <v>5.5833333333333339E-2</v>
      </c>
      <c r="S144" s="20"/>
    </row>
    <row r="145" spans="1:19" s="14" customFormat="1" x14ac:dyDescent="0.3">
      <c r="A145"/>
      <c r="B145"/>
      <c r="C145"/>
      <c r="D145"/>
      <c r="E145"/>
      <c r="F145"/>
      <c r="G145"/>
      <c r="H145"/>
      <c r="I145"/>
      <c r="J145"/>
      <c r="K145" s="1">
        <v>42675</v>
      </c>
      <c r="L145" s="33">
        <f>100*('Price data '!B144/'Price data '!B143-1)</f>
        <v>6.5460631476014219</v>
      </c>
      <c r="M145" s="30">
        <f>100*(Price_WOL!F144/Price_WOL!F143-1)</f>
        <v>-3.2135412048164058</v>
      </c>
      <c r="N145" s="30">
        <f>100*(Price_WPL!F144/Price_WPL!F143-1)</f>
        <v>4.4060791152152889</v>
      </c>
      <c r="O145" s="30">
        <f>100*(Price_CSL!F144/Price_CSL!F143-1)</f>
        <v>-2.4972712088805471</v>
      </c>
      <c r="P145" s="14">
        <f>'Price data '!C144/12</f>
        <v>4.3333333333333335E-2</v>
      </c>
      <c r="S145" s="20"/>
    </row>
    <row r="146" spans="1:19" s="14" customFormat="1" x14ac:dyDescent="0.3">
      <c r="A146"/>
      <c r="B146"/>
      <c r="C146"/>
      <c r="D146"/>
      <c r="E146"/>
      <c r="F146"/>
      <c r="G146"/>
      <c r="H146"/>
      <c r="I146"/>
      <c r="J146"/>
      <c r="K146" s="1">
        <v>42705</v>
      </c>
      <c r="L146" s="33">
        <f>100*('Price data '!B145/'Price data '!B144-1)</f>
        <v>-0.79247414310424924</v>
      </c>
      <c r="M146" s="30">
        <f>100*(Price_WOL!F145/Price_WOL!F144-1)</f>
        <v>5.2861559882047882</v>
      </c>
      <c r="N146" s="30">
        <f>100*(Price_WPL!F145/Price_WPL!F144-1)</f>
        <v>5.199182538119218</v>
      </c>
      <c r="O146" s="30">
        <f>100*(Price_CSL!F145/Price_CSL!F144-1)</f>
        <v>2.4591836610403206</v>
      </c>
      <c r="P146" s="14">
        <f>'Price data '!C145/12</f>
        <v>3.7499999999999999E-2</v>
      </c>
      <c r="S146" s="20"/>
    </row>
    <row r="147" spans="1:19" s="14" customFormat="1" x14ac:dyDescent="0.3">
      <c r="A147"/>
      <c r="B147"/>
      <c r="C147"/>
      <c r="D147"/>
      <c r="E147"/>
      <c r="F147"/>
      <c r="G147"/>
      <c r="H147"/>
      <c r="I147"/>
      <c r="J147"/>
      <c r="K147" s="1">
        <v>42736</v>
      </c>
      <c r="L147" s="33">
        <f>100*('Price data '!B146/'Price data '!B145-1)</f>
        <v>1.6242950417193036</v>
      </c>
      <c r="M147" s="30">
        <f>100*(Price_WOL!F146/Price_WOL!F145-1)</f>
        <v>2.0746877809654451</v>
      </c>
      <c r="N147" s="30">
        <f>100*(Price_WPL!F146/Price_WPL!F145-1)</f>
        <v>1.2836887473258063</v>
      </c>
      <c r="O147" s="30">
        <f>100*(Price_CSL!F146/Price_CSL!F145-1)</f>
        <v>11.841452282202592</v>
      </c>
      <c r="P147" s="14">
        <f>'Price data '!C146/12</f>
        <v>0.03</v>
      </c>
      <c r="S147" s="20"/>
    </row>
    <row r="148" spans="1:19" s="14" customFormat="1" x14ac:dyDescent="0.3">
      <c r="A148"/>
      <c r="B148"/>
      <c r="C148"/>
      <c r="D148"/>
      <c r="E148"/>
      <c r="F148"/>
      <c r="G148"/>
      <c r="H148"/>
      <c r="I148"/>
      <c r="J148"/>
      <c r="K148" s="1">
        <v>42767</v>
      </c>
      <c r="L148" s="33">
        <f>100*('Price data '!B147/'Price data '!B146-1)</f>
        <v>2.6732257273905047</v>
      </c>
      <c r="M148" s="30">
        <f>100*(Price_WOL!F147/Price_WOL!F146-1)</f>
        <v>4.7154416953371303</v>
      </c>
      <c r="N148" s="30">
        <f>100*(Price_WPL!F147/Price_WPL!F146-1)</f>
        <v>-0.69708109052853962</v>
      </c>
      <c r="O148" s="30">
        <f>100*(Price_CSL!F147/Price_CSL!F146-1)</f>
        <v>4.9510262116306603</v>
      </c>
      <c r="P148" s="14">
        <f>'Price data '!C147/12</f>
        <v>2.3333333333333334E-2</v>
      </c>
      <c r="S148" s="20"/>
    </row>
    <row r="149" spans="1:19" s="14" customFormat="1" x14ac:dyDescent="0.3">
      <c r="A149"/>
      <c r="B149"/>
      <c r="C149"/>
      <c r="D149"/>
      <c r="E149"/>
      <c r="F149"/>
      <c r="G149"/>
      <c r="H149"/>
      <c r="I149"/>
      <c r="J149"/>
      <c r="K149" s="1">
        <v>42795</v>
      </c>
      <c r="L149" s="33">
        <f>100*('Price data '!B148/'Price data '!B147-1)</f>
        <v>1.0093948745929282</v>
      </c>
      <c r="M149" s="30">
        <f>100*(Price_WOL!F148/Price_WOL!F147-1)</f>
        <v>2.8726582634761355</v>
      </c>
      <c r="N149" s="30">
        <f>100*(Price_WPL!F148/Price_WPL!F147-1)</f>
        <v>2.3611973371223449</v>
      </c>
      <c r="O149" s="30">
        <f>100*(Price_CSL!F148/Price_CSL!F147-1)</f>
        <v>6.3380263158644201</v>
      </c>
      <c r="P149" s="14">
        <f>'Price data '!C148/12</f>
        <v>2.4999999999999998E-2</v>
      </c>
      <c r="S149" s="20"/>
    </row>
    <row r="150" spans="1:19" s="14" customFormat="1" x14ac:dyDescent="0.3">
      <c r="A150"/>
      <c r="B150"/>
      <c r="C150"/>
      <c r="D150"/>
      <c r="E150"/>
      <c r="F150"/>
      <c r="G150"/>
      <c r="H150"/>
      <c r="I150"/>
      <c r="J150"/>
      <c r="K150" s="1">
        <v>42826</v>
      </c>
      <c r="L150" s="33">
        <f>100*('Price data '!B149/'Price data '!B148-1)</f>
        <v>-1.3217197548994863</v>
      </c>
      <c r="M150" s="30">
        <f>100*(Price_WOL!F149/Price_WOL!F148-1)</f>
        <v>2.8041698873518373</v>
      </c>
      <c r="N150" s="30">
        <f>100*(Price_WPL!F149/Price_WPL!F148-1)</f>
        <v>2.4629196664757824</v>
      </c>
      <c r="O150" s="30">
        <f>100*(Price_CSL!F149/Price_CSL!F148-1)</f>
        <v>6.476100271864027</v>
      </c>
      <c r="P150" s="14">
        <f>'Price data '!C149/12</f>
        <v>1.9166666666666669E-2</v>
      </c>
      <c r="S150" s="20"/>
    </row>
    <row r="151" spans="1:19" s="14" customFormat="1" x14ac:dyDescent="0.3">
      <c r="A151"/>
      <c r="B151"/>
      <c r="C151"/>
      <c r="D151"/>
      <c r="E151"/>
      <c r="F151"/>
      <c r="G151"/>
      <c r="H151"/>
      <c r="I151"/>
      <c r="J151"/>
      <c r="K151" s="1">
        <v>42856</v>
      </c>
      <c r="L151" s="33">
        <f>100*('Price data '!B150/'Price data '!B149-1)</f>
        <v>-2.0732833829415931</v>
      </c>
      <c r="M151" s="30">
        <f>100*(Price_WOL!F150/Price_WOL!F149-1)</f>
        <v>-3.0878007229822035</v>
      </c>
      <c r="N151" s="30">
        <f>100*(Price_WPL!F150/Price_WPL!F149-1)</f>
        <v>-9.3221743205917917E-2</v>
      </c>
      <c r="O151" s="30">
        <f>100*(Price_CSL!F150/Price_CSL!F149-1)</f>
        <v>-2.4594411723858789</v>
      </c>
      <c r="P151" s="14">
        <f>'Price data '!C150/12</f>
        <v>0.02</v>
      </c>
      <c r="S151" s="20"/>
    </row>
    <row r="152" spans="1:19" s="14" customFormat="1" x14ac:dyDescent="0.3">
      <c r="A152"/>
      <c r="B152"/>
      <c r="C152"/>
      <c r="D152"/>
      <c r="E152"/>
      <c r="F152"/>
      <c r="G152"/>
      <c r="H152"/>
      <c r="I152"/>
      <c r="J152"/>
      <c r="K152" s="1">
        <v>42887</v>
      </c>
      <c r="L152" s="33">
        <f>100*('Price data '!B151/'Price data '!B150-1)</f>
        <v>-5.4152255179407138E-2</v>
      </c>
      <c r="M152" s="30">
        <f>100*(Price_WOL!F151/Price_WOL!F150-1)</f>
        <v>-1.9577784992282465</v>
      </c>
      <c r="N152" s="30">
        <f>100*(Price_WPL!F151/Price_WPL!F150-1)</f>
        <v>-7.0917666344580743</v>
      </c>
      <c r="O152" s="30">
        <f>100*(Price_CSL!F151/Price_CSL!F150-1)</f>
        <v>6.7600101964005788</v>
      </c>
      <c r="P152" s="14">
        <f>'Price data '!C151/12</f>
        <v>2.8333333333333335E-2</v>
      </c>
      <c r="S152" s="20"/>
    </row>
    <row r="153" spans="1:19" s="14" customFormat="1" x14ac:dyDescent="0.3">
      <c r="A153"/>
      <c r="B153"/>
      <c r="C153"/>
      <c r="D153"/>
      <c r="E153"/>
      <c r="F153"/>
      <c r="G153"/>
      <c r="H153"/>
      <c r="I153"/>
      <c r="J153"/>
      <c r="K153" s="1">
        <v>42917</v>
      </c>
      <c r="L153" s="33">
        <f>100*('Price data '!B152/'Price data '!B151-1)</f>
        <v>-1.5730140697367556E-2</v>
      </c>
      <c r="M153" s="30">
        <f>100*(Price_WOL!F152/Price_WOL!F151-1)</f>
        <v>4.5418980165781386</v>
      </c>
      <c r="N153" s="30">
        <f>100*(Price_WPL!F152/Price_WPL!F151-1)</f>
        <v>-2.3434988995159611</v>
      </c>
      <c r="O153" s="30">
        <f>100*(Price_CSL!F152/Price_CSL!F151-1)</f>
        <v>-8.7154981315766271</v>
      </c>
      <c r="P153" s="14">
        <f>'Price data '!C152/12</f>
        <v>3.1666666666666669E-2</v>
      </c>
      <c r="S153" s="20"/>
    </row>
    <row r="154" spans="1:19" s="14" customFormat="1" x14ac:dyDescent="0.3">
      <c r="A154"/>
      <c r="B154"/>
      <c r="C154"/>
      <c r="D154"/>
      <c r="E154"/>
      <c r="F154"/>
      <c r="G154"/>
      <c r="H154"/>
      <c r="I154"/>
      <c r="J154"/>
      <c r="K154" s="1">
        <v>42948</v>
      </c>
      <c r="L154" s="33">
        <f>100*('Price data '!B153/'Price data '!B152-1)</f>
        <v>-0.10663217145054915</v>
      </c>
      <c r="M154" s="30">
        <f>100*(Price_WOL!F153/Price_WOL!F152-1)</f>
        <v>-2.6217214535889211</v>
      </c>
      <c r="N154" s="30">
        <f>100*(Price_WPL!F153/Price_WPL!F152-1)</f>
        <v>-1.1655813705483076</v>
      </c>
      <c r="O154" s="30">
        <f>100*(Price_CSL!F153/Price_CSL!F152-1)</f>
        <v>1.9999932953345789</v>
      </c>
      <c r="P154" s="14">
        <f>'Price data '!C153/12</f>
        <v>3.4166666666666665E-2</v>
      </c>
      <c r="S154" s="20"/>
    </row>
    <row r="155" spans="1:19" s="14" customFormat="1" x14ac:dyDescent="0.3">
      <c r="A155"/>
      <c r="B155"/>
      <c r="C155"/>
      <c r="D155"/>
      <c r="E155"/>
      <c r="F155"/>
      <c r="G155"/>
      <c r="H155"/>
      <c r="I155"/>
      <c r="J155"/>
      <c r="K155" s="1">
        <v>42979</v>
      </c>
      <c r="L155" s="33">
        <f>100*('Price data '!B154/'Price data '!B153-1)</f>
        <v>-0.57572841018461718</v>
      </c>
      <c r="M155" s="30">
        <f>100*(Price_WOL!F154/Price_WOL!F153-1)</f>
        <v>-3.0384694753834429</v>
      </c>
      <c r="N155" s="30">
        <f>100*(Price_WPL!F154/Price_WPL!F153-1)</f>
        <v>3.0839968354699376</v>
      </c>
      <c r="O155" s="30">
        <f>100*(Price_CSL!F154/Price_CSL!F153-1)</f>
        <v>4.2328108486297644</v>
      </c>
      <c r="P155" s="14">
        <f>'Price data '!C154/12</f>
        <v>4.8333333333333332E-2</v>
      </c>
      <c r="S155" s="20"/>
    </row>
    <row r="156" spans="1:19" s="14" customFormat="1" x14ac:dyDescent="0.3">
      <c r="A156"/>
      <c r="B156"/>
      <c r="C156"/>
      <c r="D156"/>
      <c r="E156"/>
      <c r="F156"/>
      <c r="G156"/>
      <c r="H156"/>
      <c r="I156"/>
      <c r="J156"/>
      <c r="K156" s="1">
        <v>43009</v>
      </c>
      <c r="L156" s="33">
        <f>100*('Price data '!B155/'Price data '!B154-1)</f>
        <v>3.8686285553365174</v>
      </c>
      <c r="M156" s="30">
        <f>100*(Price_WOL!F155/Price_WOL!F154-1)</f>
        <v>4.6897149635102497</v>
      </c>
      <c r="N156" s="30">
        <f>100*(Price_WPL!F155/Price_WPL!F154-1)</f>
        <v>5.6013770737838531</v>
      </c>
      <c r="O156" s="30">
        <f>100*(Price_CSL!F155/Price_CSL!F154-1)</f>
        <v>4.4313894131535081</v>
      </c>
      <c r="P156" s="14">
        <f>'Price data '!C155/12</f>
        <v>4.6666666666666669E-2</v>
      </c>
      <c r="S156" s="20"/>
    </row>
    <row r="157" spans="1:19" s="14" customFormat="1" x14ac:dyDescent="0.3">
      <c r="A157"/>
      <c r="B157"/>
      <c r="C157"/>
      <c r="D157"/>
      <c r="E157"/>
      <c r="F157"/>
      <c r="G157"/>
      <c r="H157"/>
      <c r="I157"/>
      <c r="J157"/>
      <c r="K157" s="1">
        <v>43040</v>
      </c>
      <c r="L157" s="33">
        <f>100*('Price data '!B156/'Price data '!B155-1)</f>
        <v>2.7739180533432828</v>
      </c>
      <c r="M157" s="30">
        <f>100*(Price_WOL!F156/Price_WOL!F155-1)</f>
        <v>3.9798855601274274</v>
      </c>
      <c r="N157" s="30">
        <f>100*(Price_WPL!F156/Price_WPL!F155-1)</f>
        <v>0.87861250970804328</v>
      </c>
      <c r="O157" s="30">
        <f>100*(Price_CSL!F156/Price_CSL!F155-1)</f>
        <v>3.1742863587134407</v>
      </c>
      <c r="P157" s="14">
        <f>'Price data '!C156/12</f>
        <v>0.04</v>
      </c>
      <c r="S157" s="20"/>
    </row>
    <row r="158" spans="1:19" s="14" customFormat="1" x14ac:dyDescent="0.3">
      <c r="A158"/>
      <c r="B158"/>
      <c r="C158"/>
      <c r="D158"/>
      <c r="E158"/>
      <c r="F158"/>
      <c r="G158"/>
      <c r="H158"/>
      <c r="I158"/>
      <c r="J158"/>
      <c r="K158" s="1">
        <v>43070</v>
      </c>
      <c r="L158" s="33">
        <f>100*('Price data '!B157/'Price data '!B156-1)</f>
        <v>-0.4517650162404685</v>
      </c>
      <c r="M158" s="30">
        <f>100*(Price_WOL!F157/Price_WOL!F156-1)</f>
        <v>1.4492774116503515</v>
      </c>
      <c r="N158" s="30">
        <f>100*(Price_WPL!F157/Price_WPL!F156-1)</f>
        <v>6.7096808975064315</v>
      </c>
      <c r="O158" s="30">
        <f>100*(Price_CSL!F157/Price_CSL!F156-1)</f>
        <v>-1.4231971893126194</v>
      </c>
      <c r="P158" s="14">
        <f>'Price data '!C157/12</f>
        <v>5.2666666666666667E-2</v>
      </c>
      <c r="S158" s="20"/>
    </row>
    <row r="159" spans="1:19" s="14" customFormat="1" x14ac:dyDescent="0.3">
      <c r="A159"/>
      <c r="B159"/>
      <c r="C159"/>
      <c r="D159"/>
      <c r="E159"/>
      <c r="F159"/>
      <c r="G159"/>
      <c r="H159"/>
      <c r="I159"/>
      <c r="J159"/>
      <c r="K159" s="1">
        <v>43101</v>
      </c>
      <c r="L159" s="33">
        <f>100*('Price data '!B158/'Price data '!B157-1)</f>
        <v>-0.35443960448514611</v>
      </c>
      <c r="M159" s="30">
        <f>100*(Price_WOL!F158/Price_WOL!F157-1)</f>
        <v>-1.2820400346393424</v>
      </c>
      <c r="N159" s="30">
        <f>100*(Price_WPL!F158/Price_WPL!F157-1)</f>
        <v>0.12091356425616429</v>
      </c>
      <c r="O159" s="30">
        <f>100*(Price_CSL!F158/Price_CSL!F157-1)</f>
        <v>3.6234949582964804</v>
      </c>
      <c r="P159" s="14">
        <f>'Price data '!C158/12</f>
        <v>2.1313333333333333E-2</v>
      </c>
      <c r="S159" s="20"/>
    </row>
    <row r="160" spans="1:19" s="14" customFormat="1" x14ac:dyDescent="0.3">
      <c r="A160"/>
      <c r="B160"/>
      <c r="C160"/>
      <c r="D160"/>
      <c r="E160"/>
      <c r="F160"/>
      <c r="G160"/>
      <c r="H160"/>
      <c r="I160"/>
      <c r="J160"/>
      <c r="K160" s="1">
        <v>43132</v>
      </c>
      <c r="L160" s="33">
        <f>100*('Price data '!B159/'Price data '!B158-1)</f>
        <v>-4.2700663198311339</v>
      </c>
      <c r="M160" s="30">
        <f>100*(Price_WOL!F159/Price_WOL!F158-1)</f>
        <v>2.4489846429538664</v>
      </c>
      <c r="N160" s="30">
        <f>100*(Price_WPL!F159/Price_WPL!F158-1)</f>
        <v>-10.724165891674264</v>
      </c>
      <c r="O160" s="30">
        <f>100*(Price_CSL!F159/Price_CSL!F158-1)</f>
        <v>11.439699015152694</v>
      </c>
      <c r="P160" s="14">
        <f>'Price data '!C159/12</f>
        <v>1.8333333333333333E-2</v>
      </c>
      <c r="S160" s="20"/>
    </row>
    <row r="161" spans="1:19" s="14" customFormat="1" x14ac:dyDescent="0.3">
      <c r="A161"/>
      <c r="B161"/>
      <c r="C161"/>
      <c r="D161"/>
      <c r="E161"/>
      <c r="F161"/>
      <c r="G161"/>
      <c r="H161"/>
      <c r="I161"/>
      <c r="J161"/>
      <c r="K161" s="1">
        <v>43160</v>
      </c>
      <c r="L161" s="33">
        <f>100*('Price data '!B160/'Price data '!B159-1)</f>
        <v>3.8771399798590123</v>
      </c>
      <c r="M161" s="30">
        <f>100*(Price_WOL!F160/Price_WOL!F159-1)</f>
        <v>-4.7808780120657035</v>
      </c>
      <c r="N161" s="30">
        <f>100*(Price_WPL!F160/Price_WPL!F159-1)</f>
        <v>2.3845747077227308</v>
      </c>
      <c r="O161" s="30">
        <f>100*(Price_CSL!F160/Price_CSL!F159-1)</f>
        <v>-4.7251257936018369</v>
      </c>
      <c r="P161" s="14">
        <f>'Price data '!C160/12</f>
        <v>3.0833333333333334E-2</v>
      </c>
      <c r="S161" s="20"/>
    </row>
    <row r="162" spans="1:19" s="14" customFormat="1" x14ac:dyDescent="0.3">
      <c r="A162"/>
      <c r="B162"/>
      <c r="C162"/>
      <c r="D162"/>
      <c r="E162"/>
      <c r="F162"/>
      <c r="G162"/>
      <c r="H162"/>
      <c r="I162"/>
      <c r="J162"/>
      <c r="K162" s="1">
        <v>43191</v>
      </c>
      <c r="L162" s="33">
        <f>100*('Price data '!B161/'Price data '!B160-1)</f>
        <v>0.27579520952079051</v>
      </c>
      <c r="M162" s="30">
        <f>100*(Price_WOL!F161/Price_WOL!F160-1)</f>
        <v>7.6483618464812997</v>
      </c>
      <c r="N162" s="30">
        <f>100*(Price_WPL!F161/Price_WPL!F160-1)</f>
        <v>10.191509885185223</v>
      </c>
      <c r="O162" s="30">
        <f>100*(Price_CSL!F161/Price_CSL!F160-1)</f>
        <v>10.252154306053484</v>
      </c>
      <c r="P162" s="14">
        <f>'Price data '!C161/12</f>
        <v>3.1666666666666669E-2</v>
      </c>
      <c r="S162" s="20"/>
    </row>
    <row r="163" spans="1:19" s="14" customFormat="1" x14ac:dyDescent="0.3">
      <c r="A163"/>
      <c r="B163"/>
      <c r="C163"/>
      <c r="D163"/>
      <c r="E163"/>
      <c r="F163"/>
      <c r="G163"/>
      <c r="H163"/>
      <c r="I163"/>
      <c r="J163"/>
      <c r="K163" s="1">
        <v>43221</v>
      </c>
      <c r="L163" s="33">
        <f>100*('Price data '!B162/'Price data '!B161-1)</f>
        <v>0.21169489265235875</v>
      </c>
      <c r="M163" s="30">
        <f>100*(Price_WOL!F162/Price_WOL!F161-1)</f>
        <v>2.1536209143627305</v>
      </c>
      <c r="N163" s="30">
        <f>100*(Price_WPL!F162/Price_WPL!F161-1)</f>
        <v>0.58969966293458409</v>
      </c>
      <c r="O163" s="30">
        <f>100*(Price_CSL!F162/Price_CSL!F161-1)</f>
        <v>9.0925145261738116</v>
      </c>
      <c r="P163" s="14">
        <f>'Price data '!C162/12</f>
        <v>3.3333333333333333E-2</v>
      </c>
      <c r="S163" s="20"/>
    </row>
    <row r="164" spans="1:19" s="14" customFormat="1" x14ac:dyDescent="0.3">
      <c r="A164"/>
      <c r="B164"/>
      <c r="C164"/>
      <c r="D164"/>
      <c r="E164"/>
      <c r="F164"/>
      <c r="G164"/>
      <c r="H164"/>
      <c r="I164"/>
      <c r="J164"/>
      <c r="K164" s="1">
        <v>43252</v>
      </c>
      <c r="L164" s="33">
        <f>100*('Price data '!B163/'Price data '!B162-1)</f>
        <v>3.0389727041367998</v>
      </c>
      <c r="M164" s="30">
        <f>100*(Price_WOL!F163/Price_WOL!F162-1)</f>
        <v>7.2382307665358248</v>
      </c>
      <c r="N164" s="30">
        <f>100*(Price_WPL!F163/Price_WPL!F162-1)</f>
        <v>9.4106675645224236</v>
      </c>
      <c r="O164" s="30">
        <f>100*(Price_CSL!F163/Price_CSL!F162-1)</f>
        <v>3.6427190259763265</v>
      </c>
      <c r="P164" s="14">
        <f>'Price data '!C163/12</f>
        <v>3.7499999999999999E-2</v>
      </c>
      <c r="S164" s="20"/>
    </row>
    <row r="165" spans="1:19" s="14" customFormat="1" x14ac:dyDescent="0.3">
      <c r="A165"/>
      <c r="B165"/>
      <c r="C165"/>
      <c r="D165"/>
      <c r="E165"/>
      <c r="F165"/>
      <c r="G165"/>
      <c r="H165"/>
      <c r="I165"/>
      <c r="J165"/>
      <c r="K165" s="1">
        <v>43282</v>
      </c>
      <c r="L165" s="33">
        <f>100*('Price data '!B164/'Price data '!B163-1)</f>
        <v>1.3818487069382934</v>
      </c>
      <c r="M165" s="30">
        <f>100*(Price_WOL!F164/Price_WOL!F163-1)</f>
        <v>-1.4089096185116889</v>
      </c>
      <c r="N165" s="30">
        <f>100*(Price_WPL!F164/Price_WPL!F163-1)</f>
        <v>1.9176625898761124</v>
      </c>
      <c r="O165" s="30">
        <f>100*(Price_CSL!F164/Price_CSL!F163-1)</f>
        <v>2.0714370602980425</v>
      </c>
      <c r="P165" s="14">
        <f>'Price data '!C164/12</f>
        <v>0.03</v>
      </c>
      <c r="S165" s="20"/>
    </row>
    <row r="166" spans="1:19" s="14" customFormat="1" x14ac:dyDescent="0.3">
      <c r="A166"/>
      <c r="B166"/>
      <c r="C166"/>
      <c r="D166"/>
      <c r="E166"/>
      <c r="F166"/>
      <c r="G166"/>
      <c r="H166"/>
      <c r="I166"/>
      <c r="J166"/>
      <c r="K166" s="1">
        <v>43313</v>
      </c>
      <c r="L166" s="33">
        <f>100*('Price data '!B165/'Price data '!B164-1)</f>
        <v>0.62577624916404506</v>
      </c>
      <c r="M166" s="30">
        <f>100*(Price_WOL!F165/Price_WOL!F164-1)</f>
        <v>-5.9488247813802131</v>
      </c>
      <c r="N166" s="30">
        <f>100*(Price_WPL!F165/Price_WPL!F164-1)</f>
        <v>2.0199190741436057</v>
      </c>
      <c r="O166" s="30">
        <f>100*(Price_CSL!F165/Price_CSL!F164-1)</f>
        <v>15.614657573771563</v>
      </c>
      <c r="P166" s="14">
        <f>'Price data '!C165/12</f>
        <v>2.9166666666666664E-2</v>
      </c>
      <c r="S166" s="20"/>
    </row>
    <row r="167" spans="1:19" s="14" customFormat="1" x14ac:dyDescent="0.3">
      <c r="A167"/>
      <c r="B167"/>
      <c r="C167"/>
      <c r="D167"/>
      <c r="E167"/>
      <c r="F167"/>
      <c r="G167"/>
      <c r="H167"/>
      <c r="I167"/>
      <c r="J167"/>
      <c r="K167" s="1">
        <v>43344</v>
      </c>
      <c r="L167" s="33">
        <f>100*('Price data '!B166/'Price data '!B165-1)</f>
        <v>-1.770709708046514</v>
      </c>
      <c r="M167" s="30">
        <f>100*(Price_WOL!F166/Price_WOL!F165-1)</f>
        <v>-0.77737687762976515</v>
      </c>
      <c r="N167" s="30">
        <f>100*(Price_WPL!F166/Price_WPL!F165-1)</f>
        <v>6.7568438119838925</v>
      </c>
      <c r="O167" s="30">
        <f>100*(Price_CSL!F166/Price_CSL!F165-1)</f>
        <v>-11.526103893719419</v>
      </c>
      <c r="P167" s="14">
        <f>'Price data '!C166/12</f>
        <v>3.2500000000000001E-2</v>
      </c>
      <c r="S167" s="20"/>
    </row>
    <row r="168" spans="1:19" s="14" customFormat="1" x14ac:dyDescent="0.3">
      <c r="A168"/>
      <c r="B168"/>
      <c r="C168"/>
      <c r="D168"/>
      <c r="E168"/>
      <c r="F168"/>
      <c r="G168"/>
      <c r="H168"/>
      <c r="I168"/>
      <c r="J168"/>
      <c r="K168" s="1">
        <v>43374</v>
      </c>
      <c r="L168" s="33">
        <f>100*('Price data '!B167/'Price data '!B166-1)</f>
        <v>-8.7054578258908499</v>
      </c>
      <c r="M168" s="30">
        <f>100*(Price_WOL!F167/Price_WOL!F166-1)</f>
        <v>1.6039419062879201</v>
      </c>
      <c r="N168" s="30">
        <f>100*(Price_WPL!F167/Price_WPL!F166-1)</f>
        <v>-9.6682452296451338</v>
      </c>
      <c r="O168" s="30">
        <f>100*(Price_CSL!F167/Price_CSL!F166-1)</f>
        <v>-5.9523511624225307</v>
      </c>
      <c r="P168" s="14">
        <f>'Price data '!C167/12</f>
        <v>2.8333333333333335E-2</v>
      </c>
      <c r="S168" s="20"/>
    </row>
    <row r="169" spans="1:19" s="14" customFormat="1" x14ac:dyDescent="0.3">
      <c r="A169"/>
      <c r="B169"/>
      <c r="C169"/>
      <c r="D169"/>
      <c r="E169"/>
      <c r="F169"/>
      <c r="G169"/>
      <c r="H169"/>
      <c r="I169"/>
      <c r="J169"/>
      <c r="K169" s="1">
        <v>43405</v>
      </c>
      <c r="L169" s="33">
        <f>100*('Price data '!B168/'Price data '!B167-1)</f>
        <v>-0.19057029926595748</v>
      </c>
      <c r="M169" s="30">
        <f>100*(Price_WOL!F168/Price_WOL!F167-1)</f>
        <v>1.7235296566379121</v>
      </c>
      <c r="N169" s="30">
        <f>100*(Price_WPL!F168/Price_WPL!F167-1)</f>
        <v>-10.875184205119515</v>
      </c>
      <c r="O169" s="30">
        <f>100*(Price_CSL!F168/Price_CSL!F167-1)</f>
        <v>-5.6383057592536261</v>
      </c>
      <c r="P169" s="14">
        <f>'Price data '!C168/12</f>
        <v>3.1666666666666669E-2</v>
      </c>
      <c r="S169" s="20"/>
    </row>
    <row r="170" spans="1:19" s="14" customFormat="1" x14ac:dyDescent="0.3">
      <c r="A170"/>
      <c r="B170"/>
      <c r="C170"/>
      <c r="D170"/>
      <c r="E170"/>
      <c r="F170"/>
      <c r="G170"/>
      <c r="H170"/>
      <c r="I170"/>
      <c r="J170"/>
      <c r="K170" s="1">
        <v>43435</v>
      </c>
      <c r="L170" s="33">
        <f>100*('Price data '!B169/'Price data '!B168-1)</f>
        <v>3.6825542748037732</v>
      </c>
      <c r="M170" s="30">
        <f>100*(Price_WOL!F169/Price_WOL!F168-1)</f>
        <v>1.7289108773701267</v>
      </c>
      <c r="N170" s="30">
        <f>100*(Price_WPL!F169/Price_WPL!F168-1)</f>
        <v>0.83709661425936943</v>
      </c>
      <c r="O170" s="30">
        <f>100*(Price_CSL!F169/Price_CSL!F168-1)</f>
        <v>4.3743212384866448</v>
      </c>
      <c r="P170" s="14">
        <f>'Price data '!C169/12</f>
        <v>3.4166666666666665E-2</v>
      </c>
      <c r="S170" s="20"/>
    </row>
    <row r="171" spans="1:19" s="14" customFormat="1" x14ac:dyDescent="0.3">
      <c r="A171"/>
      <c r="B171"/>
      <c r="C171"/>
      <c r="D171"/>
      <c r="E171"/>
      <c r="F171"/>
      <c r="G171"/>
      <c r="H171"/>
      <c r="I171"/>
      <c r="J171"/>
      <c r="K171" s="1">
        <v>43466</v>
      </c>
      <c r="L171" s="33">
        <f>100*('Price data '!B170/'Price data '!B169-1)</f>
        <v>5.1903763193343222</v>
      </c>
      <c r="M171" s="30">
        <f>100*(Price_WOL!F170/Price_WOL!F169-1)</f>
        <v>-0.16994491950108603</v>
      </c>
      <c r="N171" s="30">
        <f>100*(Price_WPL!F170/Price_WPL!F169-1)</f>
        <v>9.5785592978572467</v>
      </c>
      <c r="O171" s="30">
        <f>100*(Price_CSL!F170/Price_CSL!F169-1)</f>
        <v>5.1630896851221131</v>
      </c>
      <c r="P171" s="14">
        <f>'Price data '!C170/12</f>
        <v>4.8333333333333332E-2</v>
      </c>
      <c r="S171" s="20"/>
    </row>
    <row r="172" spans="1:19" s="14" customFormat="1" x14ac:dyDescent="0.3">
      <c r="A172"/>
      <c r="B172"/>
      <c r="C172"/>
      <c r="D172"/>
      <c r="E172"/>
      <c r="F172"/>
      <c r="G172"/>
      <c r="H172"/>
      <c r="I172"/>
      <c r="J172"/>
      <c r="K172" s="1">
        <v>43497</v>
      </c>
      <c r="L172" s="33">
        <f>100*('Price data '!B171/'Price data '!B170-1)</f>
        <v>0.18803391094324162</v>
      </c>
      <c r="M172" s="30">
        <f>100*(Price_WOL!F171/Price_WOL!F170-1)</f>
        <v>-2.3833912761174747</v>
      </c>
      <c r="N172" s="30">
        <f>100*(Price_WPL!F171/Price_WPL!F170-1)</f>
        <v>5.6235150534948986</v>
      </c>
      <c r="O172" s="30">
        <f>100*(Price_CSL!F171/Price_CSL!F170-1)</f>
        <v>-0.49300838897734511</v>
      </c>
      <c r="P172" s="14">
        <f>'Price data '!C171/12</f>
        <v>4.6666666666666669E-2</v>
      </c>
      <c r="S172" s="20"/>
    </row>
    <row r="173" spans="1:19" s="14" customFormat="1" x14ac:dyDescent="0.3">
      <c r="A173"/>
      <c r="B173"/>
      <c r="C173"/>
      <c r="D173"/>
      <c r="E173"/>
      <c r="F173"/>
      <c r="G173"/>
      <c r="H173"/>
      <c r="I173"/>
      <c r="J173"/>
      <c r="K173" s="1">
        <v>43525</v>
      </c>
      <c r="L173" s="33">
        <f>100*('Price data '!B172/'Price data '!B171-1)</f>
        <v>2.3427767081398487</v>
      </c>
      <c r="M173" s="30">
        <f>100*(Price_WOL!F172/Price_WOL!F171-1)</f>
        <v>7.70665228990286</v>
      </c>
      <c r="N173" s="30">
        <f>100*(Price_WPL!F172/Price_WPL!F171-1)</f>
        <v>-1.1059707092920923</v>
      </c>
      <c r="O173" s="30">
        <f>100*(Price_CSL!F172/Price_CSL!F171-1)</f>
        <v>0.60899096564830391</v>
      </c>
      <c r="P173" s="14">
        <f>'Price data '!C172/12</f>
        <v>0.04</v>
      </c>
      <c r="S173" s="20"/>
    </row>
    <row r="174" spans="1:19" s="14" customFormat="1" x14ac:dyDescent="0.3">
      <c r="A174"/>
      <c r="B174"/>
      <c r="C174"/>
      <c r="D174"/>
      <c r="E174"/>
      <c r="F174"/>
      <c r="G174"/>
      <c r="H174"/>
      <c r="I174"/>
      <c r="J174"/>
      <c r="K174" s="1">
        <v>43556</v>
      </c>
      <c r="L174" s="33">
        <f>100*('Price data '!B173/'Price data '!B172-1)</f>
        <v>0.83945933127815842</v>
      </c>
      <c r="M174" s="30">
        <f>100*(Price_WOL!F173/Price_WOL!F172-1)</f>
        <v>4.7697357661547146</v>
      </c>
      <c r="N174" s="30">
        <f>100*(Price_WPL!F173/Price_WPL!F172-1)</f>
        <v>2.224161549220427</v>
      </c>
      <c r="O174" s="30">
        <f>100*(Price_CSL!F173/Price_CSL!F172-1)</f>
        <v>2.4829490562189749</v>
      </c>
      <c r="P174" s="14">
        <f>'Price data '!C173/12</f>
        <v>5.2666666666666667E-2</v>
      </c>
      <c r="S174" s="20"/>
    </row>
    <row r="175" spans="1:19" s="14" customFormat="1" x14ac:dyDescent="0.3">
      <c r="A175"/>
      <c r="B175"/>
      <c r="C175"/>
      <c r="D175"/>
      <c r="E175"/>
      <c r="F175"/>
      <c r="G175"/>
      <c r="H175"/>
      <c r="I175"/>
      <c r="J175"/>
      <c r="K175" s="1">
        <v>43586</v>
      </c>
      <c r="L175" s="33">
        <f>100*('Price data '!B174/'Price data '!B173-1)</f>
        <v>0.28689681121247812</v>
      </c>
      <c r="M175" s="30">
        <f>100*(Price_WOL!F174/Price_WOL!F173-1)</f>
        <v>-1.5070711308756479</v>
      </c>
      <c r="N175" s="30">
        <f>100*(Price_WPL!F174/Price_WPL!F173-1)</f>
        <v>8.4754155977462275E-2</v>
      </c>
      <c r="O175" s="30">
        <f>100*(Price_CSL!F174/Price_CSL!F173-1)</f>
        <v>3.4849246525983535</v>
      </c>
      <c r="P175" s="14">
        <f>'Price data '!C174/12</f>
        <v>2.1313333333333333E-2</v>
      </c>
      <c r="S175" s="20"/>
    </row>
    <row r="176" spans="1:19" s="14" customFormat="1" x14ac:dyDescent="0.3">
      <c r="A176"/>
      <c r="B176"/>
      <c r="C176"/>
      <c r="D176"/>
      <c r="E176"/>
      <c r="F176"/>
      <c r="G176"/>
      <c r="H176"/>
      <c r="I176"/>
      <c r="J176"/>
      <c r="K176" s="1">
        <v>43617</v>
      </c>
      <c r="L176" s="33">
        <f>100*('Price data '!B175/'Price data '!B174-1)</f>
        <v>3.4688677328080786</v>
      </c>
      <c r="M176" s="30">
        <f>100*(Price_WOL!F175/Price_WOL!F174-1)</f>
        <v>5.9292273403882767</v>
      </c>
      <c r="N176" s="30">
        <f>100*(Price_WPL!F175/Price_WPL!F174-1)</f>
        <v>2.6538678822475958</v>
      </c>
      <c r="O176" s="30">
        <f>100*(Price_CSL!F175/Price_CSL!F174-1)</f>
        <v>4.6279561005424075</v>
      </c>
      <c r="P176" s="14">
        <f>'Price data '!C175/12</f>
        <v>4.1666666666666664E-2</v>
      </c>
      <c r="S176" s="20"/>
    </row>
    <row r="177" spans="1:19" s="14" customFormat="1" x14ac:dyDescent="0.3">
      <c r="A177"/>
      <c r="B177"/>
      <c r="C177"/>
      <c r="D177"/>
      <c r="E177"/>
      <c r="F177"/>
      <c r="G177"/>
      <c r="H177"/>
      <c r="I177"/>
      <c r="J177"/>
      <c r="K177" s="1">
        <v>43647</v>
      </c>
      <c r="L177" s="33">
        <f>100*('Price data '!B176/'Price data '!B175-1)</f>
        <v>2.9280232066235534</v>
      </c>
      <c r="M177" s="30">
        <f>100*(Price_WOL!F176/Price_WOL!F175-1)</f>
        <v>7.1923074533718045</v>
      </c>
      <c r="N177" s="30">
        <f>100*(Price_WPL!F176/Price_WPL!F175-1)</f>
        <v>-4.5654474214934515</v>
      </c>
      <c r="O177" s="30">
        <f>100*(Price_CSL!F176/Price_CSL!F175-1)</f>
        <v>6.8000031748853162</v>
      </c>
      <c r="P177" s="14">
        <f>'Price data '!C176/12</f>
        <v>4.9999999999999996E-2</v>
      </c>
      <c r="S177" s="20"/>
    </row>
    <row r="178" spans="1:19" s="14" customFormat="1" x14ac:dyDescent="0.3">
      <c r="A178"/>
      <c r="B178"/>
      <c r="C178"/>
      <c r="D178"/>
      <c r="E178"/>
      <c r="F178"/>
      <c r="G178"/>
      <c r="H178"/>
      <c r="I178"/>
      <c r="J178"/>
      <c r="K178" s="1">
        <v>43678</v>
      </c>
      <c r="L178" s="33">
        <f>100*('Price data '!B177/'Price data '!B176-1)</f>
        <v>-3.0590376655021623</v>
      </c>
      <c r="M178" s="30">
        <f>100*(Price_WOL!F177/Price_WOL!F176-1)</f>
        <v>6.0359341192742999</v>
      </c>
      <c r="N178" s="30">
        <f>100*(Price_WPL!F177/Price_WPL!F176-1)</f>
        <v>-7.4063456486436863</v>
      </c>
      <c r="O178" s="30">
        <f>100*(Price_CSL!F177/Price_CSL!F176-1)</f>
        <v>4.8993961873489589</v>
      </c>
      <c r="P178" s="14">
        <f>'Price data '!C177/12</f>
        <v>5.9166666666666666E-2</v>
      </c>
      <c r="S178" s="20"/>
    </row>
    <row r="179" spans="1:19" s="14" customFormat="1" x14ac:dyDescent="0.3">
      <c r="A179"/>
      <c r="B179"/>
      <c r="C179"/>
      <c r="D179"/>
      <c r="E179"/>
      <c r="F179"/>
      <c r="G179"/>
      <c r="H179"/>
      <c r="I179"/>
      <c r="J179"/>
      <c r="K179" s="1">
        <v>43709</v>
      </c>
      <c r="L179" s="33">
        <f>100*('Price data '!B178/'Price data '!B177-1)</f>
        <v>1.2734320583871028</v>
      </c>
      <c r="M179" s="30">
        <f>100*(Price_WOL!F178/Price_WOL!F177-1)</f>
        <v>-1.2973365890010191</v>
      </c>
      <c r="N179" s="30">
        <f>100*(Price_WPL!F178/Price_WPL!F177-1)</f>
        <v>2.4712646123495885</v>
      </c>
      <c r="O179" s="30">
        <f>100*(Price_CSL!F178/Price_CSL!F177-1)</f>
        <v>-2.9808596008246813</v>
      </c>
      <c r="P179" s="14">
        <f>'Price data '!C178/12</f>
        <v>5.7166666666666671E-2</v>
      </c>
      <c r="S179" s="20"/>
    </row>
    <row r="180" spans="1:19" s="14" customFormat="1" x14ac:dyDescent="0.3">
      <c r="A180"/>
      <c r="B180"/>
      <c r="C180"/>
      <c r="D180"/>
      <c r="E180"/>
      <c r="F180"/>
      <c r="G180"/>
      <c r="H180"/>
      <c r="I180"/>
      <c r="J180"/>
      <c r="K180" s="1">
        <v>43739</v>
      </c>
      <c r="L180" s="33">
        <f>100*('Price data '!B179/'Price data '!B178-1)</f>
        <v>-0.3722919127431612</v>
      </c>
      <c r="M180" s="30">
        <f>100*(Price_WOL!F179/Price_WOL!F178-1)</f>
        <v>1.6633721304092353</v>
      </c>
      <c r="N180" s="30">
        <f>100*(Price_WPL!F179/Price_WPL!F178-1)</f>
        <v>-0.5558911682521428</v>
      </c>
      <c r="O180" s="30">
        <f>100*(Price_CSL!F179/Price_CSL!F178-1)</f>
        <v>10.228978526184118</v>
      </c>
      <c r="P180" s="14">
        <f>'Price data '!C179/12</f>
        <v>5.7191666666666668E-2</v>
      </c>
      <c r="S180" s="20"/>
    </row>
    <row r="181" spans="1:19" s="14" customFormat="1" x14ac:dyDescent="0.3">
      <c r="A181"/>
      <c r="B181"/>
      <c r="C181"/>
      <c r="D181"/>
      <c r="E181"/>
      <c r="F181"/>
      <c r="G181"/>
      <c r="H181"/>
      <c r="I181"/>
      <c r="J181"/>
      <c r="K181" s="1">
        <v>43770</v>
      </c>
      <c r="L181" s="33">
        <f>100*('Price data '!B180/'Price data '!B179-1)</f>
        <v>0.31065221958761491</v>
      </c>
      <c r="M181" s="30">
        <f>100*(Price_WOL!F180/Price_WOL!F179-1)</f>
        <v>6.5380594418556814</v>
      </c>
      <c r="N181" s="30">
        <f>100*(Price_WPL!F180/Price_WPL!F179-1)</f>
        <v>7.1738965520846909</v>
      </c>
      <c r="O181" s="30">
        <f>100*(Price_CSL!F180/Price_CSL!F179-1)</f>
        <v>10.721393855412241</v>
      </c>
      <c r="P181" s="14">
        <f>'Price data '!C180/12</f>
        <v>5.4358333333333335E-2</v>
      </c>
      <c r="S181" s="20"/>
    </row>
    <row r="182" spans="1:19" s="14" customFormat="1" x14ac:dyDescent="0.3">
      <c r="A182"/>
      <c r="B182"/>
      <c r="C182"/>
      <c r="D182"/>
      <c r="E182"/>
      <c r="F182"/>
      <c r="G182"/>
      <c r="H182"/>
      <c r="I182"/>
      <c r="J182"/>
      <c r="K182" s="1">
        <v>43800</v>
      </c>
      <c r="L182" s="33">
        <f>100*('Price data '!B181/'Price data '!B180-1)</f>
        <v>4.9834682305770261</v>
      </c>
      <c r="M182" s="30">
        <f>100*(Price_WOL!F181/Price_WOL!F180-1)</f>
        <v>-9.0543260580645875</v>
      </c>
      <c r="N182" s="30">
        <f>100*(Price_WPL!F181/Price_WPL!F180-1)</f>
        <v>-0.3766895076239174</v>
      </c>
      <c r="O182" s="30">
        <f>100*(Price_CSL!F181/Price_CSL!F180-1)</f>
        <v>-2.7232850611204729</v>
      </c>
      <c r="P182" s="14">
        <f>'Price data '!C181/12</f>
        <v>3.6666666666666667E-2</v>
      </c>
      <c r="S182" s="20"/>
    </row>
    <row r="183" spans="1:19" s="14" customFormat="1" x14ac:dyDescent="0.3">
      <c r="A183"/>
      <c r="B183"/>
      <c r="C183"/>
      <c r="D183"/>
      <c r="E183"/>
      <c r="F183"/>
      <c r="G183"/>
      <c r="H183"/>
      <c r="I183"/>
      <c r="J183"/>
      <c r="K183" s="1">
        <v>43831</v>
      </c>
      <c r="L183" s="33">
        <f>100*('Price data '!B182/'Price data '!B181-1)</f>
        <v>-8.2084022117083766</v>
      </c>
      <c r="M183" s="30">
        <f>100*(Price_WOL!F182/Price_WOL!F181-1)</f>
        <v>15.707954528363732</v>
      </c>
      <c r="N183" s="30">
        <f>100*(Price_WPL!F182/Price_WPL!F181-1)</f>
        <v>1.0180321222410305</v>
      </c>
      <c r="O183" s="30">
        <f>100*(Price_CSL!F182/Price_CSL!F181-1)</f>
        <v>13.159990676564481</v>
      </c>
      <c r="P183" s="14">
        <f>'Price data '!C182/12</f>
        <v>1.8333333333333333E-2</v>
      </c>
      <c r="S183" s="20"/>
    </row>
    <row r="184" spans="1:19" s="14" customFormat="1" x14ac:dyDescent="0.3">
      <c r="A184"/>
      <c r="B184"/>
      <c r="C184"/>
      <c r="D184"/>
      <c r="E184"/>
      <c r="F184"/>
      <c r="G184"/>
      <c r="H184"/>
      <c r="I184"/>
      <c r="J184"/>
      <c r="K184" s="1">
        <v>43862</v>
      </c>
      <c r="L184" s="33">
        <f>100*('Price data '!B183/'Price data '!B182-1)</f>
        <v>-21.182388374836979</v>
      </c>
      <c r="M184" s="30">
        <f>100*(Price_WOL!F183/Price_WOL!F182-1)</f>
        <v>-7.2657750449009129</v>
      </c>
      <c r="N184" s="30">
        <f>100*(Price_WPL!F183/Price_WPL!F182-1)</f>
        <v>-19.608402049567296</v>
      </c>
      <c r="O184" s="30">
        <f>100*(Price_CSL!F183/Price_CSL!F182-1)</f>
        <v>-0.83640172239152211</v>
      </c>
      <c r="P184" s="14">
        <f>'Price data '!C183/12</f>
        <v>1.1666666666666667E-2</v>
      </c>
      <c r="S184" s="20"/>
    </row>
    <row r="185" spans="1:19" s="14" customFormat="1" x14ac:dyDescent="0.3">
      <c r="A185"/>
      <c r="B185"/>
      <c r="C185"/>
      <c r="D185"/>
      <c r="E185"/>
      <c r="F185"/>
      <c r="G185"/>
      <c r="H185"/>
      <c r="I185"/>
      <c r="J185"/>
      <c r="K185" s="1">
        <v>43891</v>
      </c>
      <c r="L185" s="33">
        <f>100*('Price data '!B184/'Price data '!B183-1)</f>
        <v>8.7771824771509586</v>
      </c>
      <c r="M185" s="30">
        <f>100*(Price_WOL!F184/Price_WOL!F183-1)</f>
        <v>-9.5360865391965977</v>
      </c>
      <c r="N185" s="30">
        <f>100*(Price_WPL!F184/Price_WPL!F183-1)</f>
        <v>-33.102863543102146</v>
      </c>
      <c r="O185" s="30">
        <f>100*(Price_CSL!F184/Price_CSL!F183-1)</f>
        <v>-4.1235942757986361</v>
      </c>
      <c r="P185" s="14">
        <f>'Price data '!C184/12</f>
        <v>2.5258333333333331E-2</v>
      </c>
      <c r="S185" s="20"/>
    </row>
    <row r="186" spans="1:19" s="14" customFormat="1" x14ac:dyDescent="0.3">
      <c r="A186"/>
      <c r="B186"/>
      <c r="C186"/>
      <c r="D186"/>
      <c r="E186"/>
      <c r="F186"/>
      <c r="G186"/>
      <c r="H186"/>
      <c r="I186"/>
      <c r="J186"/>
      <c r="K186" s="1">
        <v>43922</v>
      </c>
      <c r="L186" s="33">
        <f>100*('Price data '!B185/'Price data '!B184-1)</f>
        <v>2.7832101984644586</v>
      </c>
      <c r="M186" s="30">
        <f>100*(Price_WOL!F185/Price_WOL!F184-1)</f>
        <v>3.0999081966195163</v>
      </c>
      <c r="N186" s="30">
        <f>100*(Price_WPL!F185/Price_WPL!F184-1)</f>
        <v>23.283927322932783</v>
      </c>
      <c r="O186" s="30">
        <f>100*(Price_CSL!F185/Price_CSL!F184-1)</f>
        <v>4.7999793231040755</v>
      </c>
      <c r="P186" s="14">
        <f>'Price data '!C185/12</f>
        <v>4.1666666666666664E-2</v>
      </c>
      <c r="S186" s="20"/>
    </row>
    <row r="187" spans="1:19" s="14" customFormat="1" x14ac:dyDescent="0.3">
      <c r="A187"/>
      <c r="B187"/>
      <c r="C187"/>
      <c r="D187"/>
      <c r="E187"/>
      <c r="F187"/>
      <c r="G187"/>
      <c r="H187"/>
      <c r="I187"/>
      <c r="J187"/>
      <c r="K187" s="1">
        <v>43952</v>
      </c>
      <c r="L187" s="33">
        <f>100*('Price data '!B186/'Price data '!B185-1)</f>
        <v>1.4023713465231236</v>
      </c>
      <c r="M187" s="30">
        <f>100*(Price_WOL!F186/Price_WOL!F185-1)</f>
        <v>-1.1468349870046857</v>
      </c>
      <c r="N187" s="30">
        <f>100*(Price_WPL!F186/Price_WPL!F185-1)</f>
        <v>0.97994829656224969</v>
      </c>
      <c r="O187" s="30">
        <f>100*(Price_CSL!F186/Price_CSL!F185-1)</f>
        <v>-10.735513243100259</v>
      </c>
      <c r="P187" s="14">
        <f>'Price data '!C186/12</f>
        <v>4.8333333333333332E-2</v>
      </c>
      <c r="S187" s="20"/>
    </row>
    <row r="188" spans="1:19" s="14" customFormat="1" x14ac:dyDescent="0.3">
      <c r="A188"/>
      <c r="B188"/>
      <c r="C188"/>
      <c r="D188"/>
      <c r="E188"/>
      <c r="F188"/>
      <c r="G188"/>
      <c r="H188"/>
      <c r="I188"/>
      <c r="J188"/>
      <c r="K188" s="1">
        <v>43983</v>
      </c>
      <c r="L188" s="33">
        <f>100*('Price data '!B187/'Price data '!B186-1)</f>
        <v>2.4705943673228203</v>
      </c>
      <c r="M188" s="30">
        <f>100*(Price_WOL!F187/Price_WOL!F186-1)</f>
        <v>5.4895161411004922</v>
      </c>
      <c r="N188" s="30">
        <f>100*(Price_WPL!F187/Price_WPL!F186-1)</f>
        <v>-4.4993481835752576</v>
      </c>
      <c r="O188" s="30">
        <f>100*(Price_CSL!F187/Price_CSL!F186-1)</f>
        <v>3.9026858081033788</v>
      </c>
      <c r="P188" s="14">
        <f>'Price data '!C187/12</f>
        <v>4.6666666666666669E-2</v>
      </c>
      <c r="S188" s="20"/>
    </row>
    <row r="189" spans="1:19" s="14" customFormat="1" x14ac:dyDescent="0.3">
      <c r="A189"/>
      <c r="B189"/>
      <c r="C189"/>
      <c r="D189"/>
      <c r="E189"/>
      <c r="F189"/>
      <c r="G189"/>
      <c r="H189"/>
      <c r="I189"/>
      <c r="J189"/>
      <c r="K189" s="1">
        <v>44013</v>
      </c>
      <c r="L189" s="33">
        <f>100*('Price data '!B188/'Price data '!B187-1)</f>
        <v>0.50696010444395423</v>
      </c>
      <c r="M189" s="30">
        <f>100*(Price_WOL!F188/Price_WOL!F187-1)</f>
        <v>3.7553693337925464</v>
      </c>
      <c r="N189" s="30">
        <f>100*(Price_WPL!F188/Price_WPL!F187-1)</f>
        <v>-7.5750550505548357</v>
      </c>
      <c r="O189" s="30">
        <f>100*(Price_CSL!F188/Price_CSL!F187-1)</f>
        <v>-5.8885032743056787</v>
      </c>
      <c r="P189" s="14">
        <f>'Price data '!C188/12</f>
        <v>0.04</v>
      </c>
      <c r="S189" s="20"/>
    </row>
    <row r="190" spans="1:19" s="14" customFormat="1" x14ac:dyDescent="0.3">
      <c r="A190"/>
      <c r="B190"/>
      <c r="C190"/>
      <c r="D190"/>
      <c r="E190"/>
      <c r="F190"/>
      <c r="G190"/>
      <c r="H190"/>
      <c r="I190"/>
      <c r="J190"/>
      <c r="K190" s="1">
        <v>44044</v>
      </c>
      <c r="L190" s="33">
        <f>100*('Price data '!B189/'Price data '!B188-1)</f>
        <v>2.2386045413138156</v>
      </c>
      <c r="M190" s="30">
        <f>100*(Price_WOL!F189/Price_WOL!F188-1)</f>
        <v>3.0765260563927921</v>
      </c>
      <c r="N190" s="30">
        <f>100*(Price_WPL!F189/Price_WPL!F188-1)</f>
        <v>-2.1489106482161957</v>
      </c>
      <c r="O190" s="30">
        <f>100*(Price_CSL!F189/Price_CSL!F188-1)</f>
        <v>5.8904070257701058</v>
      </c>
      <c r="P190" s="14">
        <f>'Price data '!C189/12</f>
        <v>5.2666666666666667E-2</v>
      </c>
      <c r="S190" s="20"/>
    </row>
    <row r="191" spans="1:19" s="14" customFormat="1" x14ac:dyDescent="0.3">
      <c r="A191"/>
      <c r="B191"/>
      <c r="C191"/>
      <c r="D191"/>
      <c r="E191"/>
      <c r="F191"/>
      <c r="G191"/>
      <c r="H191"/>
      <c r="I191"/>
      <c r="J191"/>
      <c r="K191" s="1">
        <v>44075</v>
      </c>
      <c r="L191" s="33">
        <f>100*('Price data '!B190/'Price data '!B189-1)</f>
        <v>-4.0359706294860187</v>
      </c>
      <c r="M191" s="30">
        <f>100*(Price_WOL!F190/Price_WOL!F189-1)</f>
        <v>-8.6280535086749488</v>
      </c>
      <c r="N191" s="30">
        <f>100*(Price_WPL!F190/Price_WPL!F189-1)</f>
        <v>-8.5739648738747611</v>
      </c>
      <c r="O191" s="30">
        <f>100*(Price_CSL!F190/Price_CSL!F189-1)</f>
        <v>0.34614710414275773</v>
      </c>
      <c r="P191" s="14">
        <f>'Price data '!C190/12</f>
        <v>2.1313333333333333E-2</v>
      </c>
      <c r="S191" s="20"/>
    </row>
    <row r="192" spans="1:19" s="14" customFormat="1" x14ac:dyDescent="0.3">
      <c r="A192"/>
      <c r="B192"/>
      <c r="C192"/>
      <c r="D192"/>
      <c r="E192"/>
      <c r="F192"/>
      <c r="G192"/>
      <c r="H192"/>
      <c r="I192"/>
      <c r="J192"/>
      <c r="K192" s="1">
        <v>44105</v>
      </c>
      <c r="L192" s="33">
        <f>100*('Price data '!B191/'Price data '!B190-1)</f>
        <v>12.068639419522365</v>
      </c>
      <c r="M192" s="30">
        <f>100*(Price_WOL!F191/Price_WOL!F190-1)</f>
        <v>6.0252927418311897</v>
      </c>
      <c r="N192" s="30">
        <f>100*(Price_WPL!F191/Price_WPL!F190-1)</f>
        <v>-0.34128346631074891</v>
      </c>
      <c r="O192" s="30">
        <f>100*(Price_CSL!F191/Price_CSL!F190-1)</f>
        <v>0.72188533044570402</v>
      </c>
      <c r="P192" s="14">
        <f>'Price data '!C191/12</f>
        <v>3.4999999999999996E-2</v>
      </c>
      <c r="S192" s="20"/>
    </row>
    <row r="193" spans="1:19" s="14" customFormat="1" x14ac:dyDescent="0.3">
      <c r="A193"/>
      <c r="B193"/>
      <c r="C193"/>
      <c r="D193"/>
      <c r="E193"/>
      <c r="F193"/>
      <c r="G193"/>
      <c r="H193"/>
      <c r="I193"/>
      <c r="J193"/>
      <c r="K193" s="1">
        <v>44136</v>
      </c>
      <c r="L193" s="33">
        <f>100*('Price data '!B192/'Price data '!B191-1)</f>
        <v>1.0632421982877727</v>
      </c>
      <c r="M193" s="30">
        <f>100*(Price_WOL!F192/Price_WOL!F191-1)</f>
        <v>-3.092246168275492</v>
      </c>
      <c r="N193" s="30">
        <f>100*(Price_WPL!F192/Price_WPL!F191-1)</f>
        <v>27.682643591185109</v>
      </c>
      <c r="O193" s="30">
        <f>100*(Price_CSL!F192/Price_CSL!F191-1)</f>
        <v>3.4149316758955273</v>
      </c>
      <c r="P193" s="14">
        <f>'Price data '!C192/12</f>
        <v>4.5000000000000005E-2</v>
      </c>
      <c r="S193" s="20"/>
    </row>
    <row r="194" spans="1:19" s="14" customFormat="1" x14ac:dyDescent="0.3">
      <c r="A194"/>
      <c r="B194"/>
      <c r="C194"/>
      <c r="D194"/>
      <c r="E194"/>
      <c r="F194"/>
      <c r="G194"/>
      <c r="H194"/>
      <c r="I194"/>
      <c r="J194"/>
      <c r="K194" s="1">
        <v>44166</v>
      </c>
      <c r="L194" s="33">
        <f>100*('Price data '!B193/'Price data '!B192-1)</f>
        <v>0.30817810569141457</v>
      </c>
      <c r="M194" s="30">
        <f>100*(Price_WOL!F193/Price_WOL!F192-1)</f>
        <v>6.3007076857599209</v>
      </c>
      <c r="N194" s="30">
        <f>100*(Price_WPL!F193/Price_WPL!F192-1)</f>
        <v>1.6539999709849207</v>
      </c>
      <c r="O194" s="30">
        <f>100*(Price_CSL!F193/Price_CSL!F192-1)</f>
        <v>-4.7750422951149734</v>
      </c>
      <c r="P194" s="14">
        <f>'Price data '!C193/12</f>
        <v>4.7499999999999994E-2</v>
      </c>
      <c r="S194" s="20"/>
    </row>
    <row r="195" spans="1:19" s="14" customFormat="1" x14ac:dyDescent="0.3">
      <c r="A195"/>
      <c r="B195"/>
      <c r="C195"/>
      <c r="D195"/>
      <c r="E195"/>
      <c r="F195"/>
      <c r="G195"/>
      <c r="H195"/>
      <c r="I195"/>
      <c r="J195"/>
      <c r="K195" s="1">
        <v>44197</v>
      </c>
      <c r="L195" s="33">
        <f>100*('Price data '!B194/'Price data '!B193-1)</f>
        <v>0.99736658897600083</v>
      </c>
      <c r="M195" s="30">
        <f>100*(Price_WOL!F194/Price_WOL!F193-1)</f>
        <v>3.9430128246221052</v>
      </c>
      <c r="N195" s="30">
        <f>100*(Price_WPL!F194/Price_WPL!F193-1)</f>
        <v>7.6077370319836968</v>
      </c>
      <c r="O195" s="30">
        <f>100*(Price_CSL!F194/Price_CSL!F193-1)</f>
        <v>-4.0468885939347938</v>
      </c>
      <c r="P195" s="14">
        <f>'Price data '!C194/12</f>
        <v>4.2500000000000003E-2</v>
      </c>
      <c r="S195" s="20"/>
    </row>
    <row r="196" spans="1:19" s="14" customFormat="1" x14ac:dyDescent="0.3">
      <c r="A196"/>
      <c r="B196"/>
      <c r="C196"/>
      <c r="D196"/>
      <c r="E196"/>
      <c r="F196"/>
      <c r="G196"/>
      <c r="H196"/>
      <c r="I196"/>
      <c r="J196"/>
      <c r="K196" s="1">
        <v>44228</v>
      </c>
      <c r="L196" s="33">
        <f>100*('Price data '!B195/'Price data '!B194-1)</f>
        <v>1.7592495467010361</v>
      </c>
      <c r="M196" s="30">
        <f>100*(Price_WOL!F195/Price_WOL!F194-1)</f>
        <v>-3.5731629684711885</v>
      </c>
      <c r="N196" s="30">
        <f>100*(Price_WPL!F195/Price_WPL!F194-1)</f>
        <v>0.40866668146173346</v>
      </c>
      <c r="O196" s="30">
        <f>100*(Price_CSL!F195/Price_CSL!F194-1)</f>
        <v>-3.3600765517419195</v>
      </c>
      <c r="P196" s="14">
        <f>'Price data '!C195/12</f>
        <v>4.2500000000000003E-2</v>
      </c>
      <c r="S196" s="20"/>
    </row>
    <row r="197" spans="1:19" s="14" customFormat="1" x14ac:dyDescent="0.3">
      <c r="A197"/>
      <c r="B197"/>
      <c r="C197"/>
      <c r="D197"/>
      <c r="E197"/>
      <c r="F197"/>
      <c r="G197"/>
      <c r="H197"/>
      <c r="I197"/>
      <c r="J197"/>
      <c r="K197" s="1">
        <v>44256</v>
      </c>
      <c r="L197" s="33">
        <f>100*('Price data '!B196/'Price data '!B195-1)</f>
        <v>3.4620878554493695</v>
      </c>
      <c r="M197" s="30">
        <f>100*(Price_WOL!F196/Price_WOL!F195-1)</f>
        <v>3.7309440893043444</v>
      </c>
      <c r="N197" s="30">
        <f>100*(Price_WPL!F196/Price_WPL!F195-1)</f>
        <v>-1.7129488595904907</v>
      </c>
      <c r="O197" s="30">
        <f>100*(Price_CSL!F196/Price_CSL!F195-1)</f>
        <v>0.78448654520162364</v>
      </c>
      <c r="P197" s="14">
        <f>'Price data '!C196/12</f>
        <v>6.9166666666666668E-2</v>
      </c>
      <c r="S197" s="20"/>
    </row>
    <row r="198" spans="1:19" s="14" customFormat="1" x14ac:dyDescent="0.3">
      <c r="A198"/>
      <c r="B198"/>
      <c r="C198"/>
      <c r="D198"/>
      <c r="E198"/>
      <c r="F198"/>
      <c r="G198"/>
      <c r="H198"/>
      <c r="I198"/>
      <c r="J198"/>
      <c r="K198" s="1">
        <v>44287</v>
      </c>
      <c r="L198" s="33">
        <f>100*('Price data '!B197/'Price data '!B196-1)</f>
        <v>1.1258504369609179</v>
      </c>
      <c r="M198" s="30">
        <f>100*(Price_WOL!F197/Price_WOL!F196-1)</f>
        <v>-2.544313075092508</v>
      </c>
      <c r="N198" s="30">
        <f>100*(Price_WPL!F197/Price_WPL!F196-1)</f>
        <v>-4.749996550725033</v>
      </c>
      <c r="O198" s="30">
        <f>100*(Price_CSL!F197/Price_CSL!F196-1)</f>
        <v>2.9801895988734284</v>
      </c>
      <c r="P198" s="14">
        <f>'Price data '!C197/12</f>
        <v>6.4383333333333334E-2</v>
      </c>
      <c r="S198" s="20"/>
    </row>
    <row r="199" spans="1:19" s="14" customFormat="1" x14ac:dyDescent="0.3">
      <c r="A199"/>
      <c r="B199"/>
      <c r="C199"/>
      <c r="D199"/>
      <c r="E199"/>
      <c r="F199"/>
      <c r="G199"/>
      <c r="H199"/>
      <c r="I199"/>
      <c r="J199"/>
      <c r="K199" s="1">
        <v>44317</v>
      </c>
      <c r="L199" s="33">
        <f>100*('Price data '!B198/'Price data '!B197-1)</f>
        <v>0.7980407887514307</v>
      </c>
      <c r="M199" s="30">
        <f>100*(Price_WOL!F198/Price_WOL!F197-1)</f>
        <v>5.9033080605737975</v>
      </c>
      <c r="N199" s="30">
        <f>100*(Price_WPL!F198/Price_WPL!F197-1)</f>
        <v>-4.5931826235652178</v>
      </c>
      <c r="O199" s="30">
        <f>100*(Price_CSL!F198/Price_CSL!F197-1)</f>
        <v>7.0253627854075962</v>
      </c>
      <c r="P199" s="14">
        <f>'Price data '!C198/12</f>
        <v>5.5833333333333339E-2</v>
      </c>
      <c r="S199" s="20"/>
    </row>
    <row r="200" spans="1:19" s="14" customFormat="1" x14ac:dyDescent="0.3">
      <c r="A200"/>
      <c r="B200"/>
      <c r="C200"/>
      <c r="D200"/>
      <c r="E200"/>
      <c r="F200"/>
      <c r="G200"/>
      <c r="H200"/>
      <c r="I200"/>
      <c r="J200"/>
      <c r="K200" s="1">
        <v>44348</v>
      </c>
      <c r="L200" s="33">
        <f>100*('Price data '!B199/'Price data '!B198-1)</f>
        <v>2.1210344057193797</v>
      </c>
      <c r="M200" s="30">
        <f>100*(Price_WOL!F199/Price_WOL!F198-1)</f>
        <v>-8.3853820411475937</v>
      </c>
      <c r="N200" s="30">
        <f>100*(Price_WPL!F199/Price_WPL!F198-1)</f>
        <v>1.8340168828456571</v>
      </c>
      <c r="O200" s="30">
        <f>100*(Price_CSL!F199/Price_CSL!F198-1)</f>
        <v>-1.7297838001767429</v>
      </c>
      <c r="P200" s="14">
        <f>'Price data '!C199/12</f>
        <v>4.3333333333333335E-2</v>
      </c>
      <c r="S200" s="20"/>
    </row>
    <row r="201" spans="1:19" s="14" customFormat="1" x14ac:dyDescent="0.3">
      <c r="A201"/>
      <c r="B201"/>
      <c r="C201"/>
      <c r="D201"/>
      <c r="E201"/>
      <c r="F201"/>
      <c r="G201"/>
      <c r="H201"/>
      <c r="I201"/>
      <c r="J201"/>
      <c r="K201" s="1">
        <v>44378</v>
      </c>
      <c r="L201" s="33">
        <f>100*('Price data '!B200/'Price data '!B199-1)</f>
        <v>1.0815614958638253</v>
      </c>
      <c r="M201" s="30">
        <f>100*(Price_WOL!F200/Price_WOL!F199-1)</f>
        <v>1.6522275336527503</v>
      </c>
      <c r="N201" s="30">
        <f>100*(Price_WPL!F200/Price_WPL!F199-1)</f>
        <v>-1.3507374446640075</v>
      </c>
      <c r="O201" s="30">
        <f>100*(Price_CSL!F200/Price_CSL!F199-1)</f>
        <v>1.3044045098797863</v>
      </c>
      <c r="P201" s="14">
        <f>'Price data '!C200/12</f>
        <v>3.7499999999999999E-2</v>
      </c>
      <c r="S201" s="20"/>
    </row>
    <row r="202" spans="1:19" s="14" customFormat="1" x14ac:dyDescent="0.3">
      <c r="A202"/>
      <c r="B202"/>
      <c r="C202"/>
      <c r="D202"/>
      <c r="E202"/>
      <c r="F202"/>
      <c r="G202"/>
      <c r="H202"/>
      <c r="I202"/>
      <c r="J202"/>
      <c r="K202" s="1">
        <v>44409</v>
      </c>
      <c r="L202" s="33">
        <f>100*('Price data '!B201/'Price data '!B200-1)</f>
        <v>1.9248978708438003</v>
      </c>
      <c r="M202" s="30">
        <f>100*(Price_WOL!F201/Price_WOL!F200-1)</f>
        <v>7.7141350532295538</v>
      </c>
      <c r="N202" s="30">
        <f>100*(Price_WPL!F201/Price_WPL!F200-1)</f>
        <v>-11.045179465428145</v>
      </c>
      <c r="O202" s="30">
        <f>100*(Price_CSL!F201/Price_CSL!F200-1)</f>
        <v>7.9713404343430216</v>
      </c>
      <c r="P202" s="14">
        <f>'Price data '!C201/12</f>
        <v>0.03</v>
      </c>
      <c r="S202" s="20"/>
    </row>
    <row r="203" spans="1:19" s="14" customFormat="1" x14ac:dyDescent="0.3">
      <c r="A203"/>
      <c r="B203"/>
      <c r="C203"/>
      <c r="D203"/>
      <c r="E203"/>
      <c r="F203"/>
      <c r="G203"/>
      <c r="H203"/>
      <c r="I203"/>
      <c r="J203"/>
      <c r="K203" s="1">
        <v>44440</v>
      </c>
      <c r="L203" s="33">
        <f>100*('Price data '!B202/'Price data '!B201-1)</f>
        <v>-2.6901485089384058</v>
      </c>
      <c r="M203" s="30">
        <f>100*(Price_WOL!F202/Price_WOL!F201-1)</f>
        <v>-5.7485037290015528</v>
      </c>
      <c r="N203" s="30">
        <f>100*(Price_WPL!F202/Price_WPL!F201-1)</f>
        <v>25.05469129968283</v>
      </c>
      <c r="O203" s="30">
        <f>100*(Price_CSL!F202/Price_CSL!F201-1)</f>
        <v>-5.9434633232363083</v>
      </c>
      <c r="P203" s="14">
        <f>'Price data '!C202/12</f>
        <v>2.3333333333333334E-2</v>
      </c>
      <c r="S203" s="20"/>
    </row>
    <row r="204" spans="1:19" s="14" customFormat="1" x14ac:dyDescent="0.3">
      <c r="A204"/>
      <c r="B204"/>
      <c r="C204"/>
      <c r="D204"/>
      <c r="E204"/>
      <c r="F204"/>
      <c r="G204"/>
      <c r="H204"/>
      <c r="I204"/>
      <c r="J204"/>
      <c r="K204" s="1">
        <v>44470</v>
      </c>
      <c r="L204" s="33">
        <f>100*('Price data '!B203/'Price data '!B202-1)</f>
        <v>-0.11592700690106206</v>
      </c>
      <c r="M204" s="30">
        <f>100*(Price_WOL!F203/Price_WOL!F202-1)</f>
        <v>-1.9148529798737934</v>
      </c>
      <c r="N204" s="30">
        <f>100*(Price_WPL!F203/Price_WPL!F202-1)</f>
        <v>-2.5963111914068859</v>
      </c>
      <c r="O204" s="30">
        <f>100*(Price_CSL!F203/Price_CSL!F202-1)</f>
        <v>2.9459752761287872</v>
      </c>
      <c r="P204" s="14">
        <f>'Price data '!C203/12</f>
        <v>2.4999999999999998E-2</v>
      </c>
      <c r="S204" s="20"/>
    </row>
    <row r="205" spans="1:19" s="14" customFormat="1" x14ac:dyDescent="0.3">
      <c r="A205"/>
      <c r="B205"/>
      <c r="C205"/>
      <c r="D205"/>
      <c r="E205"/>
      <c r="F205"/>
      <c r="G205"/>
      <c r="H205"/>
      <c r="I205"/>
      <c r="J205"/>
      <c r="K205" s="1">
        <v>44501</v>
      </c>
      <c r="L205" s="33">
        <f>100*('Price data '!B204/'Price data '!B203-1)</f>
        <v>1.6508049210098852</v>
      </c>
      <c r="M205" s="30">
        <f>100*(Price_WOL!F204/Price_WOL!F203-1)</f>
        <v>7.1953629257274221</v>
      </c>
      <c r="N205" s="30">
        <f>100*(Price_WPL!F204/Price_WPL!F203-1)</f>
        <v>-7.867584251553728</v>
      </c>
      <c r="O205" s="30">
        <f>100*(Price_CSL!F204/Price_CSL!F203-1)</f>
        <v>2.0965738896856267</v>
      </c>
      <c r="P205" s="14">
        <f>'Price data '!C204/12</f>
        <v>1.9166666666666669E-2</v>
      </c>
      <c r="S205" s="20"/>
    </row>
    <row r="206" spans="1:19" s="14" customFormat="1" x14ac:dyDescent="0.3">
      <c r="A206"/>
      <c r="B206"/>
      <c r="C206"/>
      <c r="D206"/>
      <c r="E206"/>
      <c r="F206"/>
      <c r="G206"/>
      <c r="H206"/>
      <c r="I206"/>
      <c r="J206"/>
      <c r="K206" s="1">
        <v>44531</v>
      </c>
      <c r="L206" s="33">
        <f>100*('Price data '!B205/'Price data '!B204-1)</f>
        <v>-6.3535985815221796</v>
      </c>
      <c r="M206" s="30">
        <f>100*(Price_WOL!F205/Price_WOL!F204-1)</f>
        <v>-6.8838763459713519</v>
      </c>
      <c r="N206" s="30">
        <f>100*(Price_WPL!F205/Price_WPL!F204-1)</f>
        <v>2.3331772239104653</v>
      </c>
      <c r="O206" s="30">
        <f>100*(Price_CSL!F205/Price_CSL!F204-1)</f>
        <v>-5.2381111953938797</v>
      </c>
      <c r="P206" s="14">
        <f>'Price data '!C205/12</f>
        <v>0.02</v>
      </c>
    </row>
    <row r="207" spans="1:19" s="14" customFormat="1" x14ac:dyDescent="0.3">
      <c r="A207"/>
      <c r="B207"/>
      <c r="C207"/>
      <c r="D207"/>
      <c r="E207"/>
      <c r="F207"/>
      <c r="G207"/>
      <c r="H207"/>
      <c r="I207"/>
      <c r="J207"/>
      <c r="K207" s="6" t="s">
        <v>12</v>
      </c>
      <c r="L207" s="33"/>
      <c r="M207" s="19"/>
      <c r="N207" s="19"/>
      <c r="O207" s="19"/>
    </row>
    <row r="208" spans="1:19" s="14" customFormat="1" x14ac:dyDescent="0.3">
      <c r="A208"/>
      <c r="B208"/>
      <c r="C208"/>
      <c r="D208"/>
      <c r="E208"/>
      <c r="F208"/>
      <c r="G208"/>
      <c r="H208"/>
      <c r="I208"/>
      <c r="J208" s="58" t="s">
        <v>87</v>
      </c>
      <c r="K208" s="38" t="s">
        <v>32</v>
      </c>
      <c r="L208" s="37">
        <f>AVERAGE(L4:L206)</f>
        <v>0.34097291567181959</v>
      </c>
      <c r="M208" s="37">
        <f t="shared" ref="M208:P208" si="17">AVERAGE(M4:M206)</f>
        <v>0.89534758674675474</v>
      </c>
      <c r="N208" s="37">
        <f t="shared" si="17"/>
        <v>0.67991539580152716</v>
      </c>
      <c r="O208" s="37">
        <f t="shared" si="17"/>
        <v>1.9715280996677262</v>
      </c>
      <c r="P208" s="37">
        <f t="shared" si="17"/>
        <v>3.94616666666667E-2</v>
      </c>
    </row>
    <row r="209" spans="1:17" s="14" customFormat="1" x14ac:dyDescent="0.3">
      <c r="A209"/>
      <c r="B209"/>
      <c r="C209"/>
      <c r="D209"/>
      <c r="E209"/>
      <c r="F209"/>
      <c r="G209"/>
      <c r="H209"/>
      <c r="I209"/>
      <c r="J209" s="58" t="s">
        <v>87</v>
      </c>
      <c r="K209" s="38" t="s">
        <v>33</v>
      </c>
      <c r="L209" s="37">
        <f>_xlfn.STDEV.S(L4:L206)</f>
        <v>4.1353731580457396</v>
      </c>
      <c r="M209" s="37">
        <f t="shared" ref="M209:P209" si="18">_xlfn.STDEV.S(M4:M206)</f>
        <v>5.0114115479210346</v>
      </c>
      <c r="N209" s="37">
        <f t="shared" si="18"/>
        <v>7.9040878095864366</v>
      </c>
      <c r="O209" s="37">
        <f t="shared" si="18"/>
        <v>6.07050366021471</v>
      </c>
      <c r="P209" s="37">
        <f t="shared" si="18"/>
        <v>1.3149724575371792E-2</v>
      </c>
    </row>
    <row r="210" spans="1:17" s="14" customFormat="1" x14ac:dyDescent="0.3">
      <c r="A210"/>
      <c r="B210"/>
      <c r="C210"/>
      <c r="D210"/>
      <c r="E210"/>
      <c r="F210"/>
      <c r="G210"/>
      <c r="H210"/>
      <c r="I210"/>
      <c r="J210" s="60" t="s">
        <v>88</v>
      </c>
      <c r="K210" s="39" t="s">
        <v>86</v>
      </c>
      <c r="L210" s="37">
        <f>((L208-$P$208)/L209)*SQRT(12)</f>
        <v>0.25256864731272199</v>
      </c>
      <c r="M210" s="37">
        <f t="shared" ref="M210:O210" si="19">((M208-$P$208)/M209)*SQRT(12)</f>
        <v>0.59162488847140549</v>
      </c>
      <c r="N210" s="37">
        <f t="shared" si="19"/>
        <v>0.28068979633883279</v>
      </c>
      <c r="O210" s="37">
        <f t="shared" si="19"/>
        <v>1.102523748560871</v>
      </c>
      <c r="P210" s="37"/>
    </row>
    <row r="211" spans="1:17" s="14" customFormat="1" x14ac:dyDescent="0.3">
      <c r="A211"/>
      <c r="B211"/>
      <c r="C211"/>
      <c r="D211"/>
      <c r="E211"/>
      <c r="F211"/>
      <c r="G211"/>
      <c r="H211"/>
      <c r="I211"/>
      <c r="J211"/>
      <c r="K211" t="s">
        <v>90</v>
      </c>
      <c r="L211"/>
    </row>
    <row r="212" spans="1:17" s="14" customFormat="1" ht="14.4" customHeight="1" x14ac:dyDescent="0.3">
      <c r="A212"/>
      <c r="B212"/>
      <c r="C212"/>
      <c r="D212"/>
      <c r="E212"/>
      <c r="F212"/>
      <c r="G212"/>
      <c r="H212"/>
      <c r="I212"/>
      <c r="J212"/>
      <c r="K212" t="s">
        <v>34</v>
      </c>
      <c r="L212" s="56" t="s">
        <v>89</v>
      </c>
      <c r="M212" s="56"/>
      <c r="N212" s="56"/>
      <c r="O212" s="56"/>
      <c r="P212" s="56"/>
    </row>
    <row r="213" spans="1:17" s="14" customFormat="1" x14ac:dyDescent="0.3">
      <c r="A213"/>
      <c r="B213"/>
      <c r="C213"/>
      <c r="D213"/>
      <c r="E213"/>
      <c r="F213"/>
      <c r="G213"/>
      <c r="H213"/>
      <c r="J213"/>
      <c r="K213"/>
      <c r="L213" s="56"/>
      <c r="M213" s="56"/>
      <c r="N213" s="56"/>
      <c r="O213" s="56"/>
      <c r="P213" s="56"/>
    </row>
    <row r="214" spans="1:17" x14ac:dyDescent="0.3">
      <c r="L214" s="56"/>
      <c r="M214" s="56"/>
      <c r="N214" s="56"/>
      <c r="O214" s="56"/>
      <c r="P214" s="56"/>
    </row>
    <row r="215" spans="1:17" x14ac:dyDescent="0.3">
      <c r="L215" s="56"/>
      <c r="M215" s="56"/>
      <c r="N215" s="56"/>
      <c r="O215" s="56"/>
      <c r="P215" s="56"/>
    </row>
    <row r="216" spans="1:17" x14ac:dyDescent="0.3">
      <c r="L216" s="56"/>
      <c r="M216" s="56"/>
      <c r="N216" s="56"/>
      <c r="O216" s="56"/>
      <c r="P216" s="56"/>
    </row>
    <row r="217" spans="1:17" x14ac:dyDescent="0.3">
      <c r="L217" s="56"/>
      <c r="M217" s="56"/>
      <c r="N217" s="56"/>
      <c r="O217" s="56"/>
      <c r="P217" s="56"/>
    </row>
    <row r="218" spans="1:17" x14ac:dyDescent="0.3">
      <c r="L218" s="56"/>
      <c r="M218" s="56"/>
      <c r="N218" s="56"/>
      <c r="O218" s="56"/>
      <c r="P218" s="56"/>
    </row>
    <row r="219" spans="1:17" x14ac:dyDescent="0.3">
      <c r="L219" s="56"/>
      <c r="M219" s="56"/>
      <c r="N219" s="56"/>
      <c r="O219" s="56"/>
      <c r="P219" s="56"/>
    </row>
    <row r="220" spans="1:17" x14ac:dyDescent="0.3">
      <c r="L220" s="56"/>
      <c r="M220" s="56"/>
      <c r="N220" s="56"/>
      <c r="O220" s="56"/>
      <c r="P220" s="56"/>
    </row>
    <row r="221" spans="1:17" x14ac:dyDescent="0.3">
      <c r="L221" s="56"/>
      <c r="M221" s="56"/>
      <c r="N221" s="56"/>
      <c r="O221" s="56"/>
      <c r="P221" s="56"/>
    </row>
    <row r="222" spans="1:17" x14ac:dyDescent="0.3">
      <c r="K222" t="s">
        <v>88</v>
      </c>
    </row>
    <row r="223" spans="1:17" ht="14.4" customHeight="1" x14ac:dyDescent="0.3">
      <c r="K223" s="56" t="s">
        <v>91</v>
      </c>
      <c r="L223" s="56"/>
      <c r="M223" s="56"/>
      <c r="N223" s="56"/>
      <c r="O223" s="56"/>
      <c r="P223" s="56"/>
      <c r="Q223" s="59"/>
    </row>
    <row r="224" spans="1:17" x14ac:dyDescent="0.3">
      <c r="K224" s="56"/>
      <c r="L224" s="56"/>
      <c r="M224" s="56"/>
      <c r="N224" s="56"/>
      <c r="O224" s="56"/>
      <c r="P224" s="56"/>
      <c r="Q224" s="59"/>
    </row>
    <row r="225" spans="11:17" x14ac:dyDescent="0.3">
      <c r="K225" s="56"/>
      <c r="L225" s="56"/>
      <c r="M225" s="56"/>
      <c r="N225" s="56"/>
      <c r="O225" s="56"/>
      <c r="P225" s="56"/>
      <c r="Q225" s="59"/>
    </row>
    <row r="226" spans="11:17" x14ac:dyDescent="0.3">
      <c r="K226" s="56"/>
      <c r="L226" s="56"/>
      <c r="M226" s="56"/>
      <c r="N226" s="56"/>
      <c r="O226" s="56"/>
      <c r="P226" s="56"/>
      <c r="Q226" s="59"/>
    </row>
    <row r="227" spans="11:17" x14ac:dyDescent="0.3">
      <c r="K227" s="56"/>
      <c r="L227" s="56"/>
      <c r="M227" s="56"/>
      <c r="N227" s="56"/>
      <c r="O227" s="56"/>
      <c r="P227" s="56"/>
      <c r="Q227" s="59"/>
    </row>
    <row r="228" spans="11:17" x14ac:dyDescent="0.3">
      <c r="K228" s="56"/>
      <c r="L228" s="56"/>
      <c r="M228" s="56"/>
      <c r="N228" s="56"/>
      <c r="O228" s="56"/>
      <c r="P228" s="56"/>
      <c r="Q228" s="59"/>
    </row>
    <row r="229" spans="11:17" x14ac:dyDescent="0.3">
      <c r="K229" s="59" t="s">
        <v>93</v>
      </c>
      <c r="L229" s="61" t="s">
        <v>92</v>
      </c>
      <c r="M229" s="59"/>
      <c r="N229" s="59"/>
      <c r="O229" s="59"/>
      <c r="P229" s="59"/>
      <c r="Q229" s="59"/>
    </row>
    <row r="230" spans="11:17" x14ac:dyDescent="0.3">
      <c r="K230" s="59"/>
      <c r="L230" s="59"/>
      <c r="M230" s="59"/>
      <c r="N230" s="59"/>
      <c r="O230" s="59"/>
      <c r="P230" s="59"/>
      <c r="Q230" s="59"/>
    </row>
    <row r="231" spans="11:17" x14ac:dyDescent="0.3">
      <c r="K231" s="59"/>
      <c r="L231" s="59"/>
      <c r="M231" s="59"/>
      <c r="N231" s="59"/>
      <c r="O231" s="59"/>
      <c r="P231" s="59"/>
      <c r="Q231" s="59"/>
    </row>
  </sheetData>
  <mergeCells count="2">
    <mergeCell ref="K223:P228"/>
    <mergeCell ref="L212:P221"/>
  </mergeCells>
  <hyperlinks>
    <hyperlink ref="L229" r:id="rId1" location=":~:text=The%20annualized%20Sharpe%20Ratio%20is,the%20square%20root%20of%2012." xr:uid="{612193F7-60D7-4479-AEF3-E61A1E9DDEBC}"/>
  </hyperlink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8D74D55-6E71-4ADB-89C1-927EC66BEFDF}">
  <dimension ref="A1:AJ205"/>
  <sheetViews>
    <sheetView topLeftCell="D1" zoomScaleNormal="100" workbookViewId="0">
      <selection activeCell="H6" sqref="H6:Q8"/>
    </sheetView>
  </sheetViews>
  <sheetFormatPr defaultRowHeight="14.4" x14ac:dyDescent="0.3"/>
  <cols>
    <col min="1" max="1" width="10.88671875" bestFit="1" customWidth="1"/>
    <col min="2" max="2" width="18.6640625" bestFit="1" customWidth="1"/>
    <col min="3" max="5" width="13.88671875" bestFit="1" customWidth="1"/>
    <col min="6" max="6" width="13.88671875" customWidth="1"/>
    <col min="8" max="8" width="16.77734375" customWidth="1"/>
    <col min="9" max="9" width="8.88671875" customWidth="1"/>
    <col min="13" max="13" width="15.5546875" customWidth="1"/>
    <col min="18" max="18" width="10.88671875" customWidth="1"/>
    <col min="19" max="19" width="17.33203125" bestFit="1" customWidth="1"/>
    <col min="20" max="20" width="14.77734375" bestFit="1" customWidth="1"/>
    <col min="21" max="36" width="8.88671875" style="14"/>
  </cols>
  <sheetData>
    <row r="1" spans="1:36" x14ac:dyDescent="0.3">
      <c r="A1" s="8" t="s">
        <v>19</v>
      </c>
      <c r="B1" s="3"/>
      <c r="H1" s="8" t="s">
        <v>20</v>
      </c>
      <c r="R1" s="8" t="s">
        <v>21</v>
      </c>
    </row>
    <row r="2" spans="1:36" ht="15" thickBot="1" x14ac:dyDescent="0.35">
      <c r="A2" s="14" t="s">
        <v>0</v>
      </c>
      <c r="B2" s="15" t="s">
        <v>35</v>
      </c>
      <c r="C2" s="15" t="s">
        <v>36</v>
      </c>
      <c r="D2" s="15" t="s">
        <v>37</v>
      </c>
      <c r="E2" s="15" t="s">
        <v>38</v>
      </c>
      <c r="H2" s="15"/>
      <c r="J2" s="14"/>
      <c r="M2" s="14"/>
      <c r="N2" s="14"/>
      <c r="O2" s="14"/>
      <c r="P2" s="14"/>
      <c r="Q2" s="14"/>
      <c r="R2" s="14"/>
      <c r="S2" s="15"/>
      <c r="T2" s="15"/>
      <c r="U2" s="15"/>
      <c r="V2" s="15"/>
      <c r="W2" s="15"/>
      <c r="X2" s="15"/>
      <c r="Y2" s="15"/>
      <c r="Z2" s="15"/>
      <c r="AA2" s="15"/>
      <c r="AB2" s="15"/>
      <c r="AC2" s="15"/>
      <c r="AD2" s="15"/>
      <c r="AE2" s="15"/>
      <c r="AF2" s="15"/>
      <c r="AG2" s="15"/>
      <c r="AH2" s="15"/>
      <c r="AI2" s="15"/>
      <c r="AJ2" s="15"/>
    </row>
    <row r="3" spans="1:36" x14ac:dyDescent="0.3">
      <c r="A3" s="1">
        <v>38384</v>
      </c>
      <c r="B3" s="43">
        <f>'Q1'!L4-'Q1'!$P4</f>
        <v>-1.5565109406952951</v>
      </c>
      <c r="C3" s="43">
        <f>'Q1'!M4-'Q1'!$P4</f>
        <v>6.6016775084469614</v>
      </c>
      <c r="D3" s="43">
        <f>'Q1'!N4-'Q1'!$P4</f>
        <v>5.4253788518601231</v>
      </c>
      <c r="E3" s="43">
        <f>'Q1'!O4-'Q1'!$P4</f>
        <v>3.5074321991729369</v>
      </c>
      <c r="F3" s="16"/>
      <c r="H3" s="44" t="s">
        <v>66</v>
      </c>
      <c r="I3" s="45">
        <f>SLOPE(C3:C205,B3:B205)</f>
        <v>0.24468984337977373</v>
      </c>
      <c r="J3" s="46"/>
      <c r="K3" s="46" t="s">
        <v>71</v>
      </c>
      <c r="L3" s="46"/>
      <c r="M3" s="46"/>
      <c r="N3" s="47">
        <f>'Q1'!P208+'Q2'!I3*'Q1'!L208</f>
        <v>0.12289427599914902</v>
      </c>
      <c r="R3" s="20"/>
      <c r="S3" s="16"/>
      <c r="T3" s="16"/>
      <c r="U3" s="16"/>
      <c r="V3" s="16"/>
      <c r="W3" s="16"/>
      <c r="X3" s="16"/>
      <c r="Y3" s="16"/>
      <c r="Z3" s="16"/>
      <c r="AA3" s="16"/>
      <c r="AB3" s="16"/>
      <c r="AC3" s="16"/>
      <c r="AD3" s="16"/>
      <c r="AE3" s="16"/>
      <c r="AF3" s="16"/>
      <c r="AG3" s="16"/>
      <c r="AH3" s="16"/>
      <c r="AI3" s="16"/>
      <c r="AJ3" s="16"/>
    </row>
    <row r="4" spans="1:36" x14ac:dyDescent="0.3">
      <c r="A4" s="1">
        <v>38412</v>
      </c>
      <c r="B4" s="43">
        <f>'Q1'!L5-'Q1'!$P5</f>
        <v>-2.6869649780200295</v>
      </c>
      <c r="C4" s="43">
        <f>'Q1'!M5-'Q1'!$P5</f>
        <v>3.0924481652934759</v>
      </c>
      <c r="D4" s="43">
        <f>'Q1'!N5-'Q1'!$P5</f>
        <v>13.196113975919571</v>
      </c>
      <c r="E4" s="43">
        <f>'Q1'!O5-'Q1'!$P5</f>
        <v>6.589166124927031</v>
      </c>
      <c r="F4" s="16"/>
      <c r="H4" s="48" t="s">
        <v>67</v>
      </c>
      <c r="I4" s="49">
        <f>SLOPE(D3:D205,B3:B205)</f>
        <v>0.58752383781802398</v>
      </c>
      <c r="J4" s="34"/>
      <c r="K4" s="34" t="s">
        <v>70</v>
      </c>
      <c r="L4" s="34"/>
      <c r="M4" s="34"/>
      <c r="N4" s="50">
        <f>'Q1'!P208+I4*'Q1'!L208</f>
        <v>0.2397913826741756</v>
      </c>
      <c r="R4" s="20"/>
      <c r="S4" s="16"/>
      <c r="T4" s="16"/>
      <c r="U4" s="16"/>
      <c r="V4" s="16"/>
      <c r="W4" s="16"/>
      <c r="X4" s="16"/>
      <c r="Y4" s="16"/>
      <c r="Z4" s="16"/>
      <c r="AA4" s="16"/>
      <c r="AB4" s="16"/>
      <c r="AC4" s="16"/>
      <c r="AD4" s="16"/>
      <c r="AE4" s="16"/>
      <c r="AF4" s="16"/>
      <c r="AG4" s="16"/>
      <c r="AH4" s="16"/>
      <c r="AI4" s="16"/>
      <c r="AJ4" s="16"/>
    </row>
    <row r="5" spans="1:36" ht="15" thickBot="1" x14ac:dyDescent="0.35">
      <c r="A5" s="1">
        <v>38443</v>
      </c>
      <c r="B5" s="43">
        <f>'Q1'!L6-'Q1'!$P6</f>
        <v>-0.51813685433690415</v>
      </c>
      <c r="C5" s="43">
        <f>'Q1'!M6-'Q1'!$P6</f>
        <v>-3.3598832001981109</v>
      </c>
      <c r="D5" s="43">
        <f>'Q1'!N6-'Q1'!$P6</f>
        <v>-3.3480356182403308</v>
      </c>
      <c r="E5" s="43">
        <f>'Q1'!O6-'Q1'!$P6</f>
        <v>-7.1373138810685415</v>
      </c>
      <c r="F5" s="16"/>
      <c r="H5" s="51" t="s">
        <v>68</v>
      </c>
      <c r="I5" s="52">
        <f>SLOPE(E3:E205,B3:B205)</f>
        <v>0.34678209340689414</v>
      </c>
      <c r="J5" s="53"/>
      <c r="K5" s="53" t="s">
        <v>69</v>
      </c>
      <c r="L5" s="53"/>
      <c r="M5" s="53"/>
      <c r="N5" s="54">
        <f>'Q1'!P208+I5*'Q1'!L208</f>
        <v>0.15770496815839269</v>
      </c>
      <c r="R5" s="20"/>
      <c r="S5" s="16"/>
      <c r="T5" s="16"/>
      <c r="U5" s="16"/>
      <c r="V5" s="16"/>
      <c r="W5" s="16"/>
      <c r="X5" s="16"/>
      <c r="Y5" s="16"/>
      <c r="Z5" s="16"/>
      <c r="AA5" s="16"/>
      <c r="AB5" s="16"/>
      <c r="AC5" s="16"/>
      <c r="AD5" s="16"/>
      <c r="AE5" s="16"/>
      <c r="AF5" s="16"/>
      <c r="AG5" s="16"/>
      <c r="AH5" s="16"/>
      <c r="AI5" s="16"/>
      <c r="AJ5" s="16"/>
    </row>
    <row r="6" spans="1:36" ht="14.4" customHeight="1" x14ac:dyDescent="0.3">
      <c r="A6" s="1">
        <v>38473</v>
      </c>
      <c r="B6" s="43">
        <f>'Q1'!L7-'Q1'!$P7</f>
        <v>3.0404905603534811</v>
      </c>
      <c r="C6" s="43">
        <f>'Q1'!M7-'Q1'!$P7</f>
        <v>5.0488942564550161</v>
      </c>
      <c r="D6" s="43">
        <f>'Q1'!N7-'Q1'!$P7</f>
        <v>5.2666620230708112</v>
      </c>
      <c r="E6" s="43">
        <f>'Q1'!O7-'Q1'!$P7</f>
        <v>-8.5968098297755429</v>
      </c>
      <c r="F6" s="16"/>
      <c r="H6" s="57" t="s">
        <v>95</v>
      </c>
      <c r="I6" s="57"/>
      <c r="J6" s="57"/>
      <c r="K6" s="57"/>
      <c r="L6" s="57"/>
      <c r="M6" s="57"/>
      <c r="N6" s="57"/>
      <c r="O6" s="57"/>
      <c r="P6" s="57"/>
      <c r="Q6" s="57"/>
      <c r="R6" s="20"/>
      <c r="S6" s="16"/>
      <c r="T6" s="16"/>
      <c r="U6" s="16"/>
      <c r="V6" s="16"/>
      <c r="W6" s="16"/>
      <c r="X6" s="16"/>
      <c r="Y6" s="16"/>
      <c r="Z6" s="16"/>
      <c r="AA6" s="16"/>
      <c r="AB6" s="16"/>
      <c r="AC6" s="16"/>
      <c r="AD6" s="16"/>
      <c r="AE6" s="16"/>
      <c r="AF6" s="16"/>
      <c r="AG6" s="16"/>
      <c r="AH6" s="16"/>
      <c r="AI6" s="16"/>
      <c r="AJ6" s="16"/>
    </row>
    <row r="7" spans="1:36" x14ac:dyDescent="0.3">
      <c r="A7" s="1">
        <v>38504</v>
      </c>
      <c r="B7" s="43">
        <f>'Q1'!L8-'Q1'!$P8</f>
        <v>4.1150000000000073</v>
      </c>
      <c r="C7" s="43">
        <f>'Q1'!M8-'Q1'!$P8</f>
        <v>2.6863367006504433</v>
      </c>
      <c r="D7" s="43">
        <f>'Q1'!N8-'Q1'!$P8</f>
        <v>18.130157539851862</v>
      </c>
      <c r="E7" s="43">
        <f>'Q1'!O8-'Q1'!$P8</f>
        <v>16.626506497618372</v>
      </c>
      <c r="F7" s="12"/>
      <c r="H7" s="57"/>
      <c r="I7" s="57"/>
      <c r="J7" s="57"/>
      <c r="K7" s="57"/>
      <c r="L7" s="57"/>
      <c r="M7" s="57"/>
      <c r="N7" s="57"/>
      <c r="O7" s="57"/>
      <c r="P7" s="57"/>
      <c r="Q7" s="57"/>
      <c r="R7" s="20"/>
      <c r="S7" s="16"/>
      <c r="T7" s="16"/>
      <c r="U7" s="16"/>
      <c r="V7" s="16"/>
      <c r="W7" s="16"/>
      <c r="X7" s="16"/>
      <c r="Y7" s="16"/>
      <c r="Z7" s="16"/>
      <c r="AA7" s="16"/>
      <c r="AB7" s="16"/>
      <c r="AC7" s="16"/>
      <c r="AD7" s="16"/>
      <c r="AE7" s="16"/>
      <c r="AF7" s="16"/>
      <c r="AG7" s="16"/>
      <c r="AH7" s="16"/>
      <c r="AI7" s="16"/>
      <c r="AJ7" s="16"/>
    </row>
    <row r="8" spans="1:36" x14ac:dyDescent="0.3">
      <c r="A8" s="1">
        <v>38534</v>
      </c>
      <c r="B8" s="43">
        <f>'Q1'!L9-'Q1'!$P9</f>
        <v>2.5511538086888885</v>
      </c>
      <c r="C8" s="43">
        <f>'Q1'!M9-'Q1'!$P9</f>
        <v>-0.71708098324372305</v>
      </c>
      <c r="D8" s="43">
        <f>'Q1'!N9-'Q1'!$P9</f>
        <v>3.3679835053805229</v>
      </c>
      <c r="E8" s="43">
        <f>'Q1'!O9-'Q1'!$P9</f>
        <v>3.3893110884696487</v>
      </c>
      <c r="F8" s="12"/>
      <c r="H8" s="57"/>
      <c r="I8" s="57"/>
      <c r="J8" s="57"/>
      <c r="K8" s="57"/>
      <c r="L8" s="57"/>
      <c r="M8" s="57"/>
      <c r="N8" s="57"/>
      <c r="O8" s="57"/>
      <c r="P8" s="57"/>
      <c r="Q8" s="57"/>
      <c r="R8" s="20"/>
      <c r="S8" s="16"/>
      <c r="T8" s="16"/>
      <c r="U8" s="16"/>
      <c r="V8" s="16"/>
      <c r="W8" s="16"/>
      <c r="X8" s="16"/>
      <c r="Y8" s="16"/>
      <c r="Z8" s="16"/>
      <c r="AA8" s="16"/>
      <c r="AB8" s="16"/>
      <c r="AC8" s="16"/>
      <c r="AD8" s="16"/>
      <c r="AE8" s="16"/>
      <c r="AF8" s="16"/>
      <c r="AG8" s="16"/>
      <c r="AH8" s="16"/>
      <c r="AI8" s="16"/>
      <c r="AJ8" s="16"/>
    </row>
    <row r="9" spans="1:36" x14ac:dyDescent="0.3">
      <c r="A9" s="1">
        <v>38565</v>
      </c>
      <c r="B9" s="43">
        <f>'Q1'!L10-'Q1'!$P10</f>
        <v>1.2723790861587039</v>
      </c>
      <c r="C9" s="43">
        <f>'Q1'!M10-'Q1'!$P10</f>
        <v>-0.96381503622893205</v>
      </c>
      <c r="D9" s="43">
        <f>'Q1'!N10-'Q1'!$P10</f>
        <v>8.8434114468163845</v>
      </c>
      <c r="E9" s="43">
        <f>'Q1'!O10-'Q1'!$P10</f>
        <v>-1.7980339691144873</v>
      </c>
      <c r="F9" s="12"/>
      <c r="R9" s="20"/>
      <c r="S9" s="16"/>
      <c r="T9" s="16"/>
      <c r="U9" s="16"/>
      <c r="V9" s="16"/>
      <c r="W9" s="16"/>
      <c r="X9" s="16"/>
      <c r="Y9" s="16"/>
      <c r="Z9" s="16"/>
      <c r="AA9" s="16"/>
      <c r="AB9" s="16"/>
      <c r="AC9" s="16"/>
      <c r="AD9" s="16"/>
      <c r="AE9" s="16"/>
      <c r="AF9" s="16"/>
      <c r="AG9" s="16"/>
      <c r="AH9" s="16"/>
      <c r="AI9" s="16"/>
      <c r="AJ9" s="16"/>
    </row>
    <row r="10" spans="1:36" x14ac:dyDescent="0.3">
      <c r="A10" s="1">
        <v>38596</v>
      </c>
      <c r="B10" s="43">
        <f>'Q1'!L11-'Q1'!$P11</f>
        <v>4.3216830080057447</v>
      </c>
      <c r="C10" s="43">
        <f>'Q1'!M11-'Q1'!$P11</f>
        <v>2.2884721439217106</v>
      </c>
      <c r="D10" s="43">
        <f>'Q1'!N11-'Q1'!$P11</f>
        <v>10.407922667838982</v>
      </c>
      <c r="E10" s="43">
        <f>'Q1'!O11-'Q1'!$P11</f>
        <v>12.324354774738271</v>
      </c>
      <c r="F10" s="12"/>
      <c r="H10" s="14" t="s">
        <v>39</v>
      </c>
      <c r="I10" t="s">
        <v>40</v>
      </c>
      <c r="R10" s="20"/>
      <c r="S10" s="16"/>
      <c r="T10" s="16"/>
      <c r="U10" s="16"/>
      <c r="V10" s="16"/>
      <c r="W10" s="16"/>
      <c r="X10" s="16"/>
      <c r="Y10" s="16"/>
      <c r="Z10" s="16"/>
      <c r="AA10" s="16"/>
      <c r="AB10" s="16"/>
      <c r="AC10" s="16"/>
      <c r="AD10" s="16"/>
      <c r="AE10" s="16"/>
      <c r="AF10" s="16"/>
      <c r="AG10" s="16"/>
      <c r="AH10" s="16"/>
      <c r="AI10" s="16"/>
      <c r="AJ10" s="16"/>
    </row>
    <row r="11" spans="1:36" ht="15" thickBot="1" x14ac:dyDescent="0.35">
      <c r="A11" s="1">
        <v>38626</v>
      </c>
      <c r="B11" s="43">
        <f>'Q1'!L12-'Q1'!$P12</f>
        <v>-3.9597932287626758</v>
      </c>
      <c r="C11" s="43">
        <f>'Q1'!M12-'Q1'!$P12</f>
        <v>-0.1768823878851021</v>
      </c>
      <c r="D11" s="43">
        <f>'Q1'!N12-'Q1'!$P12</f>
        <v>-12.27137530231458</v>
      </c>
      <c r="E11" s="43">
        <f>'Q1'!O12-'Q1'!$P12</f>
        <v>-2.3929223004993116</v>
      </c>
      <c r="F11" s="12"/>
      <c r="H11" s="22"/>
      <c r="R11" s="20"/>
      <c r="S11" s="16"/>
      <c r="T11" s="16"/>
      <c r="U11" s="16"/>
      <c r="V11" s="16"/>
      <c r="W11" s="16"/>
      <c r="X11" s="16"/>
      <c r="Y11" s="16"/>
      <c r="Z11" s="16"/>
      <c r="AA11" s="16"/>
      <c r="AB11" s="16"/>
      <c r="AC11" s="16"/>
      <c r="AD11" s="16"/>
      <c r="AE11" s="16"/>
      <c r="AF11" s="16"/>
      <c r="AG11" s="16"/>
      <c r="AH11" s="16"/>
      <c r="AI11" s="16"/>
      <c r="AJ11" s="16"/>
    </row>
    <row r="12" spans="1:36" x14ac:dyDescent="0.3">
      <c r="A12" s="1">
        <v>38657</v>
      </c>
      <c r="B12" s="43">
        <f>'Q1'!L13-'Q1'!$P13</f>
        <v>6.7607084370398534</v>
      </c>
      <c r="C12" s="43">
        <f>'Q1'!M13-'Q1'!$P13</f>
        <v>4.1149172343280087</v>
      </c>
      <c r="D12" s="43">
        <f>'Q1'!N13-'Q1'!$P13</f>
        <v>10.55207398559056</v>
      </c>
      <c r="E12" s="43">
        <f>'Q1'!O13-'Q1'!$P13</f>
        <v>5.550854051192589</v>
      </c>
      <c r="F12" s="12"/>
      <c r="H12" s="10"/>
      <c r="I12" s="42" t="s">
        <v>41</v>
      </c>
      <c r="J12" s="42"/>
      <c r="R12" s="20"/>
      <c r="S12" s="16"/>
      <c r="T12" s="16"/>
      <c r="U12" s="16"/>
      <c r="V12" s="16"/>
      <c r="W12" s="16"/>
      <c r="X12" s="16"/>
      <c r="Y12" s="16"/>
      <c r="Z12" s="16"/>
      <c r="AA12" s="16"/>
      <c r="AB12" s="16"/>
      <c r="AC12" s="16"/>
      <c r="AD12" s="16"/>
      <c r="AE12" s="16"/>
      <c r="AF12" s="16"/>
      <c r="AG12" s="16"/>
      <c r="AH12" s="16"/>
      <c r="AI12" s="16"/>
      <c r="AJ12" s="16"/>
    </row>
    <row r="13" spans="1:36" x14ac:dyDescent="0.3">
      <c r="A13" s="1">
        <v>38687</v>
      </c>
      <c r="B13" s="43">
        <f>'Q1'!L14-'Q1'!$P14</f>
        <v>3.4382710878784195</v>
      </c>
      <c r="C13" s="43">
        <f>'Q1'!M14-'Q1'!$P14</f>
        <v>-0.99145466822274653</v>
      </c>
      <c r="D13" s="43">
        <f>'Q1'!N14-'Q1'!$P14</f>
        <v>12.080812766459825</v>
      </c>
      <c r="E13" s="43">
        <f>'Q1'!O14-'Q1'!$P14</f>
        <v>7.2723805603561287</v>
      </c>
      <c r="F13" s="12"/>
      <c r="H13" s="10"/>
      <c r="I13" s="10" t="s">
        <v>42</v>
      </c>
      <c r="J13" s="10">
        <v>0.20185310980910418</v>
      </c>
      <c r="R13" s="20"/>
      <c r="S13" s="16"/>
      <c r="T13" s="16"/>
      <c r="U13" s="16"/>
      <c r="V13" s="16"/>
      <c r="W13" s="16"/>
      <c r="X13" s="16"/>
      <c r="Y13" s="16"/>
      <c r="Z13" s="16"/>
      <c r="AA13" s="16"/>
      <c r="AB13" s="16"/>
      <c r="AC13" s="16"/>
      <c r="AD13" s="16"/>
      <c r="AE13" s="16"/>
      <c r="AF13" s="16"/>
      <c r="AG13" s="16"/>
      <c r="AH13" s="16"/>
      <c r="AI13" s="16"/>
      <c r="AJ13" s="16"/>
    </row>
    <row r="14" spans="1:36" x14ac:dyDescent="0.3">
      <c r="A14" s="1">
        <v>38718</v>
      </c>
      <c r="B14" s="43">
        <f>'Q1'!L15-'Q1'!$P15</f>
        <v>-0.21753732554365954</v>
      </c>
      <c r="C14" s="43">
        <f>'Q1'!M15-'Q1'!$P15</f>
        <v>2.3247265209180967</v>
      </c>
      <c r="D14" s="43">
        <f>'Q1'!N15-'Q1'!$P15</f>
        <v>15.337370321814692</v>
      </c>
      <c r="E14" s="43">
        <f>'Q1'!O15-'Q1'!$P15</f>
        <v>2.3037639293324363</v>
      </c>
      <c r="F14" s="12"/>
      <c r="H14" s="10"/>
      <c r="I14" s="10" t="s">
        <v>43</v>
      </c>
      <c r="J14" s="10">
        <v>4.0744677939606268E-2</v>
      </c>
      <c r="R14" s="20"/>
      <c r="S14" s="16"/>
      <c r="T14" s="16"/>
      <c r="U14" s="16"/>
      <c r="V14" s="16"/>
      <c r="W14" s="16"/>
      <c r="X14" s="16"/>
      <c r="Y14" s="16"/>
      <c r="Z14" s="16"/>
      <c r="AA14" s="16"/>
      <c r="AB14" s="16"/>
      <c r="AC14" s="16"/>
      <c r="AD14" s="16"/>
      <c r="AE14" s="16"/>
      <c r="AF14" s="16"/>
      <c r="AG14" s="16"/>
      <c r="AH14" s="16"/>
      <c r="AI14" s="16"/>
      <c r="AJ14" s="16"/>
    </row>
    <row r="15" spans="1:36" x14ac:dyDescent="0.3">
      <c r="A15" s="1">
        <v>38749</v>
      </c>
      <c r="B15" s="43">
        <f>'Q1'!L16-'Q1'!$P16</f>
        <v>4.2029867785612209</v>
      </c>
      <c r="C15" s="43">
        <f>'Q1'!M16-'Q1'!$P16</f>
        <v>6.6350538637838987</v>
      </c>
      <c r="D15" s="43">
        <f>'Q1'!N16-'Q1'!$P16</f>
        <v>-10.491621163696266</v>
      </c>
      <c r="E15" s="43">
        <f>'Q1'!O16-'Q1'!$P16</f>
        <v>21.117762536863225</v>
      </c>
      <c r="F15" s="12"/>
      <c r="H15" s="10"/>
      <c r="I15" s="10" t="s">
        <v>44</v>
      </c>
      <c r="J15" s="10">
        <v>3.5972263401992367E-2</v>
      </c>
      <c r="R15" s="20"/>
      <c r="S15" s="16"/>
      <c r="T15" s="16"/>
      <c r="U15" s="16"/>
      <c r="V15" s="16"/>
      <c r="W15" s="16"/>
      <c r="X15" s="16"/>
      <c r="Y15" s="16"/>
      <c r="Z15" s="16"/>
      <c r="AA15" s="16"/>
      <c r="AB15" s="16"/>
      <c r="AC15" s="16"/>
      <c r="AD15" s="16"/>
      <c r="AE15" s="16"/>
      <c r="AF15" s="16"/>
      <c r="AG15" s="16"/>
      <c r="AH15" s="16"/>
      <c r="AI15" s="16"/>
      <c r="AJ15" s="16"/>
    </row>
    <row r="16" spans="1:36" x14ac:dyDescent="0.3">
      <c r="A16" s="1">
        <v>38777</v>
      </c>
      <c r="B16" s="43">
        <f>'Q1'!L17-'Q1'!$P17</f>
        <v>2.4683830438427203</v>
      </c>
      <c r="C16" s="43">
        <f>'Q1'!M17-'Q1'!$P17</f>
        <v>2.2886027213886053</v>
      </c>
      <c r="D16" s="43">
        <f>'Q1'!N17-'Q1'!$P17</f>
        <v>13.821325492557905</v>
      </c>
      <c r="E16" s="43">
        <f>'Q1'!O17-'Q1'!$P17</f>
        <v>3.7467458877131823</v>
      </c>
      <c r="F16" s="12"/>
      <c r="H16" s="10"/>
      <c r="I16" s="10" t="s">
        <v>45</v>
      </c>
      <c r="J16" s="10">
        <v>4.9201930208744145</v>
      </c>
      <c r="R16" s="20"/>
      <c r="S16" s="16"/>
      <c r="T16" s="16"/>
      <c r="U16" s="16"/>
      <c r="V16" s="16"/>
      <c r="W16" s="16"/>
      <c r="X16" s="16"/>
      <c r="Y16" s="16"/>
      <c r="Z16" s="16"/>
      <c r="AA16" s="16"/>
      <c r="AB16" s="16"/>
      <c r="AC16" s="16"/>
      <c r="AD16" s="16"/>
      <c r="AE16" s="16"/>
      <c r="AF16" s="16"/>
      <c r="AG16" s="16"/>
      <c r="AH16" s="16"/>
      <c r="AI16" s="16"/>
      <c r="AJ16" s="16"/>
    </row>
    <row r="17" spans="1:36" ht="15" thickBot="1" x14ac:dyDescent="0.35">
      <c r="A17" s="1">
        <v>38808</v>
      </c>
      <c r="B17" s="43">
        <f>'Q1'!L18-'Q1'!$P18</f>
        <v>-2.0963067619989491</v>
      </c>
      <c r="C17" s="43">
        <f>'Q1'!M18-'Q1'!$P18</f>
        <v>0.5123972204451005</v>
      </c>
      <c r="D17" s="43">
        <f>'Q1'!N18-'Q1'!$P18</f>
        <v>2.8673670661950217</v>
      </c>
      <c r="E17" s="43">
        <f>'Q1'!O18-'Q1'!$P18</f>
        <v>5.9922193968951669</v>
      </c>
      <c r="F17" s="12"/>
      <c r="H17" s="14"/>
      <c r="I17" s="40" t="s">
        <v>46</v>
      </c>
      <c r="J17" s="40">
        <v>203</v>
      </c>
      <c r="R17" s="20"/>
      <c r="S17" s="16"/>
      <c r="T17" s="16"/>
      <c r="U17" s="16"/>
      <c r="V17" s="16"/>
      <c r="W17" s="16"/>
      <c r="X17" s="16"/>
      <c r="Y17" s="16"/>
      <c r="Z17" s="16"/>
      <c r="AA17" s="16"/>
      <c r="AB17" s="16"/>
      <c r="AC17" s="16"/>
      <c r="AD17" s="16"/>
      <c r="AE17" s="16"/>
      <c r="AF17" s="16"/>
      <c r="AG17" s="16"/>
      <c r="AH17" s="16"/>
      <c r="AI17" s="16"/>
      <c r="AJ17" s="16"/>
    </row>
    <row r="18" spans="1:36" x14ac:dyDescent="0.3">
      <c r="A18" s="1">
        <v>38838</v>
      </c>
      <c r="B18" s="43">
        <f>'Q1'!L19-'Q1'!$P19</f>
        <v>-2.9321543957750822</v>
      </c>
      <c r="C18" s="43">
        <f>'Q1'!M19-'Q1'!$P19</f>
        <v>-0.36651998127580848</v>
      </c>
      <c r="D18" s="43">
        <f>'Q1'!N19-'Q1'!$P19</f>
        <v>-6.0279059098159493</v>
      </c>
      <c r="E18" s="43">
        <f>'Q1'!O19-'Q1'!$P19</f>
        <v>-10.790268502091221</v>
      </c>
      <c r="F18" s="12"/>
      <c r="H18" s="14"/>
      <c r="R18" s="20"/>
      <c r="S18" s="16"/>
      <c r="T18" s="16"/>
      <c r="U18" s="16"/>
      <c r="V18" s="16"/>
      <c r="W18" s="16"/>
      <c r="X18" s="16"/>
      <c r="Y18" s="16"/>
      <c r="Z18" s="16"/>
      <c r="AA18" s="16"/>
      <c r="AB18" s="16"/>
      <c r="AC18" s="16"/>
      <c r="AD18" s="16"/>
      <c r="AE18" s="16"/>
      <c r="AF18" s="16"/>
      <c r="AG18" s="16"/>
      <c r="AH18" s="16"/>
      <c r="AI18" s="16"/>
      <c r="AJ18" s="16"/>
    </row>
    <row r="19" spans="1:36" ht="15" thickBot="1" x14ac:dyDescent="0.35">
      <c r="A19" s="1">
        <v>38869</v>
      </c>
      <c r="B19" s="43">
        <f>'Q1'!L20-'Q1'!$P20</f>
        <v>1.3960092068696641</v>
      </c>
      <c r="C19" s="43">
        <f>'Q1'!M20-'Q1'!$P20</f>
        <v>8.2858207092846978</v>
      </c>
      <c r="D19" s="43">
        <f>'Q1'!N20-'Q1'!$P20</f>
        <v>-4.7499999999999994E-2</v>
      </c>
      <c r="E19" s="43">
        <f>'Q1'!O20-'Q1'!$P20</f>
        <v>4.3214490461816579</v>
      </c>
      <c r="F19" s="12"/>
      <c r="H19" s="23"/>
      <c r="I19" t="s">
        <v>47</v>
      </c>
      <c r="R19" s="20"/>
      <c r="S19" s="16"/>
      <c r="T19" s="16"/>
      <c r="U19" s="16"/>
      <c r="V19" s="16"/>
      <c r="W19" s="16"/>
      <c r="X19" s="16"/>
      <c r="Y19" s="16"/>
      <c r="Z19" s="16"/>
      <c r="AA19" s="16"/>
      <c r="AB19" s="16"/>
      <c r="AC19" s="16"/>
      <c r="AD19" s="16"/>
      <c r="AE19" s="16"/>
      <c r="AF19" s="16"/>
      <c r="AG19" s="16"/>
      <c r="AH19" s="16"/>
      <c r="AI19" s="16"/>
      <c r="AJ19" s="16"/>
    </row>
    <row r="20" spans="1:36" x14ac:dyDescent="0.3">
      <c r="A20" s="1">
        <v>38899</v>
      </c>
      <c r="B20" s="43">
        <f>'Q1'!L21-'Q1'!$P21</f>
        <v>-1.7709534578923427</v>
      </c>
      <c r="C20" s="43">
        <f>'Q1'!M21-'Q1'!$P21</f>
        <v>-5.5511586660292433</v>
      </c>
      <c r="D20" s="43">
        <f>'Q1'!N21-'Q1'!$P21</f>
        <v>-2.7925145986357416</v>
      </c>
      <c r="E20" s="43">
        <f>'Q1'!O21-'Q1'!$P21</f>
        <v>-1.902962430124199</v>
      </c>
      <c r="F20" s="12"/>
      <c r="H20" s="10"/>
      <c r="I20" s="41"/>
      <c r="J20" s="41" t="s">
        <v>52</v>
      </c>
      <c r="K20" s="41" t="s">
        <v>53</v>
      </c>
      <c r="L20" s="41" t="s">
        <v>54</v>
      </c>
      <c r="M20" s="41" t="s">
        <v>55</v>
      </c>
      <c r="N20" s="41" t="s">
        <v>56</v>
      </c>
      <c r="R20" s="20"/>
      <c r="S20" s="16"/>
      <c r="T20" s="16"/>
      <c r="U20" s="16"/>
      <c r="V20" s="16"/>
      <c r="W20" s="16"/>
      <c r="X20" s="16"/>
      <c r="Y20" s="16"/>
      <c r="Z20" s="16"/>
      <c r="AA20" s="16"/>
      <c r="AB20" s="16"/>
      <c r="AC20" s="16"/>
      <c r="AD20" s="16"/>
      <c r="AE20" s="16"/>
      <c r="AF20" s="16"/>
      <c r="AG20" s="16"/>
      <c r="AH20" s="16"/>
      <c r="AI20" s="16"/>
      <c r="AJ20" s="16"/>
    </row>
    <row r="21" spans="1:36" x14ac:dyDescent="0.3">
      <c r="A21" s="1">
        <v>38930</v>
      </c>
      <c r="B21" s="43">
        <f>'Q1'!L22-'Q1'!$P22</f>
        <v>2.5219849116895876</v>
      </c>
      <c r="C21" s="43">
        <f>'Q1'!M22-'Q1'!$P22</f>
        <v>8.6493017634716391</v>
      </c>
      <c r="D21" s="43">
        <f>'Q1'!N22-'Q1'!$P22</f>
        <v>-1.307751824604688</v>
      </c>
      <c r="E21" s="43">
        <f>'Q1'!O22-'Q1'!$P22</f>
        <v>-3.6710394480827824</v>
      </c>
      <c r="F21" s="12"/>
      <c r="H21" s="10"/>
      <c r="I21" s="10" t="s">
        <v>48</v>
      </c>
      <c r="J21" s="10">
        <v>1</v>
      </c>
      <c r="K21" s="10">
        <v>206.67931363111802</v>
      </c>
      <c r="L21" s="10">
        <v>206.67931363111802</v>
      </c>
      <c r="M21" s="10">
        <v>8.5375395658688316</v>
      </c>
      <c r="N21" s="10">
        <v>3.8770982197027875E-3</v>
      </c>
      <c r="R21" s="20"/>
      <c r="S21" s="16"/>
      <c r="T21" s="16"/>
      <c r="U21" s="16"/>
      <c r="V21" s="16"/>
      <c r="W21" s="16"/>
      <c r="X21" s="16"/>
      <c r="Y21" s="16"/>
      <c r="Z21" s="16"/>
      <c r="AA21" s="16"/>
      <c r="AB21" s="16"/>
      <c r="AC21" s="16"/>
      <c r="AD21" s="16"/>
      <c r="AE21" s="16"/>
      <c r="AF21" s="16"/>
      <c r="AG21" s="16"/>
      <c r="AH21" s="16"/>
      <c r="AI21" s="16"/>
      <c r="AJ21" s="16"/>
    </row>
    <row r="22" spans="1:36" x14ac:dyDescent="0.3">
      <c r="A22" s="1">
        <v>38961</v>
      </c>
      <c r="B22" s="43">
        <f>'Q1'!L23-'Q1'!$P23</f>
        <v>0.69215574474464459</v>
      </c>
      <c r="C22" s="43">
        <f>'Q1'!M23-'Q1'!$P23</f>
        <v>-2.189993502667702</v>
      </c>
      <c r="D22" s="43">
        <f>'Q1'!N23-'Q1'!$P23</f>
        <v>-6.0961318904732273</v>
      </c>
      <c r="E22" s="43">
        <f>'Q1'!O23-'Q1'!$P23</f>
        <v>6.1892789471558913</v>
      </c>
      <c r="F22" s="12"/>
      <c r="H22" s="10"/>
      <c r="I22" s="10" t="s">
        <v>49</v>
      </c>
      <c r="J22" s="10">
        <v>201</v>
      </c>
      <c r="K22" s="10">
        <v>4865.8681718949201</v>
      </c>
      <c r="L22" s="10">
        <v>24.208299362661293</v>
      </c>
      <c r="M22" s="10"/>
      <c r="N22" s="10"/>
      <c r="R22" s="20"/>
      <c r="S22" s="16"/>
      <c r="T22" s="16"/>
      <c r="U22" s="16"/>
      <c r="V22" s="16"/>
      <c r="W22" s="16"/>
      <c r="X22" s="16"/>
      <c r="Y22" s="16"/>
      <c r="Z22" s="16"/>
      <c r="AA22" s="16"/>
      <c r="AB22" s="16"/>
      <c r="AC22" s="16"/>
      <c r="AD22" s="16"/>
      <c r="AE22" s="16"/>
      <c r="AF22" s="16"/>
      <c r="AG22" s="16"/>
      <c r="AH22" s="16"/>
      <c r="AI22" s="16"/>
      <c r="AJ22" s="16"/>
    </row>
    <row r="23" spans="1:36" ht="15" thickBot="1" x14ac:dyDescent="0.35">
      <c r="A23" s="1">
        <v>38991</v>
      </c>
      <c r="B23" s="43">
        <f>'Q1'!L24-'Q1'!$P24</f>
        <v>4.4124540495268922</v>
      </c>
      <c r="C23" s="43">
        <f>'Q1'!M24-'Q1'!$P24</f>
        <v>3.6382531728832097</v>
      </c>
      <c r="D23" s="43">
        <f>'Q1'!N24-'Q1'!$P24</f>
        <v>-4.3870336003630221</v>
      </c>
      <c r="E23" s="43">
        <f>'Q1'!O24-'Q1'!$P24</f>
        <v>4.6114503789602352</v>
      </c>
      <c r="F23" s="12"/>
      <c r="H23" s="14"/>
      <c r="I23" s="40" t="s">
        <v>50</v>
      </c>
      <c r="J23" s="40">
        <v>202</v>
      </c>
      <c r="K23" s="40">
        <v>5072.5474855260381</v>
      </c>
      <c r="L23" s="40"/>
      <c r="M23" s="40"/>
      <c r="N23" s="40"/>
      <c r="R23" s="20"/>
      <c r="S23" s="16"/>
      <c r="T23" s="16"/>
      <c r="U23" s="16"/>
      <c r="V23" s="16"/>
      <c r="W23" s="16"/>
      <c r="X23" s="16"/>
      <c r="Y23" s="16"/>
      <c r="Z23" s="16"/>
      <c r="AA23" s="16"/>
      <c r="AB23" s="16"/>
      <c r="AC23" s="16"/>
      <c r="AD23" s="16"/>
      <c r="AE23" s="16"/>
      <c r="AF23" s="16"/>
      <c r="AG23" s="16"/>
      <c r="AH23" s="16"/>
      <c r="AI23" s="16"/>
      <c r="AJ23" s="16"/>
    </row>
    <row r="24" spans="1:36" ht="15" thickBot="1" x14ac:dyDescent="0.35">
      <c r="A24" s="1">
        <v>39022</v>
      </c>
      <c r="B24" s="43">
        <f>'Q1'!L25-'Q1'!$P25</f>
        <v>5.2590216180075711</v>
      </c>
      <c r="C24" s="43">
        <f>'Q1'!M25-'Q1'!$P25</f>
        <v>6.2882562206889769</v>
      </c>
      <c r="D24" s="43">
        <f>'Q1'!N25-'Q1'!$P25</f>
        <v>-1.6707691750177722E-2</v>
      </c>
      <c r="E24" s="43">
        <f>'Q1'!O25-'Q1'!$P25</f>
        <v>5.6796416442779396</v>
      </c>
      <c r="F24" s="12"/>
      <c r="H24" s="23"/>
      <c r="R24" s="20"/>
      <c r="S24" s="16"/>
      <c r="T24" s="16"/>
      <c r="U24" s="16"/>
      <c r="V24" s="16"/>
      <c r="W24" s="16"/>
      <c r="X24" s="16"/>
      <c r="Y24" s="16"/>
      <c r="Z24" s="16"/>
      <c r="AA24" s="16"/>
      <c r="AB24" s="16"/>
      <c r="AC24" s="16"/>
      <c r="AD24" s="16"/>
      <c r="AE24" s="16"/>
      <c r="AF24" s="16"/>
      <c r="AG24" s="16"/>
      <c r="AH24" s="16"/>
      <c r="AI24" s="16"/>
      <c r="AJ24" s="16"/>
    </row>
    <row r="25" spans="1:36" x14ac:dyDescent="0.3">
      <c r="A25" s="1">
        <v>39052</v>
      </c>
      <c r="B25" s="43">
        <f>'Q1'!L26-'Q1'!$P26</f>
        <v>1.7879290199121614</v>
      </c>
      <c r="C25" s="43">
        <f>'Q1'!M26-'Q1'!$P26</f>
        <v>8.5988362950724326</v>
      </c>
      <c r="D25" s="43">
        <f>'Q1'!N26-'Q1'!$P26</f>
        <v>1.4268416952454079</v>
      </c>
      <c r="E25" s="43">
        <f>'Q1'!O26-'Q1'!$P26</f>
        <v>10.19855188653043</v>
      </c>
      <c r="F25" s="12"/>
      <c r="H25" s="10"/>
      <c r="I25" s="41"/>
      <c r="J25" s="41" t="s">
        <v>57</v>
      </c>
      <c r="K25" s="41" t="s">
        <v>45</v>
      </c>
      <c r="L25" s="41" t="s">
        <v>58</v>
      </c>
      <c r="M25" s="41" t="s">
        <v>59</v>
      </c>
      <c r="N25" s="41" t="s">
        <v>60</v>
      </c>
      <c r="O25" s="41" t="s">
        <v>61</v>
      </c>
      <c r="P25" s="41" t="s">
        <v>62</v>
      </c>
      <c r="Q25" s="41" t="s">
        <v>63</v>
      </c>
      <c r="R25" s="20"/>
      <c r="S25" s="16"/>
      <c r="T25" s="16"/>
      <c r="U25" s="16"/>
      <c r="V25" s="16"/>
      <c r="W25" s="16"/>
      <c r="X25" s="16"/>
      <c r="Y25" s="16"/>
      <c r="Z25" s="16"/>
      <c r="AA25" s="16"/>
      <c r="AB25" s="16"/>
      <c r="AC25" s="16"/>
      <c r="AD25" s="16"/>
      <c r="AE25" s="16"/>
      <c r="AF25" s="16"/>
      <c r="AG25" s="16"/>
      <c r="AH25" s="16"/>
      <c r="AI25" s="16"/>
      <c r="AJ25" s="16"/>
    </row>
    <row r="26" spans="1:36" x14ac:dyDescent="0.3">
      <c r="A26" s="1">
        <v>39083</v>
      </c>
      <c r="B26" s="43">
        <f>'Q1'!L27-'Q1'!$P27</f>
        <v>0.99366023487028277</v>
      </c>
      <c r="C26" s="43">
        <f>'Q1'!M27-'Q1'!$P27</f>
        <v>-0.65760712284666289</v>
      </c>
      <c r="D26" s="43">
        <f>'Q1'!N27-'Q1'!$P27</f>
        <v>-2.0242342460912641</v>
      </c>
      <c r="E26" s="43">
        <f>'Q1'!O27-'Q1'!$P27</f>
        <v>6.180818656246708</v>
      </c>
      <c r="F26" s="12"/>
      <c r="H26" s="10"/>
      <c r="I26" s="10" t="s">
        <v>51</v>
      </c>
      <c r="J26" s="10">
        <v>0.78210917978377748</v>
      </c>
      <c r="K26" s="10">
        <v>0.34625170670591027</v>
      </c>
      <c r="L26" s="10">
        <v>2.2587879413633152</v>
      </c>
      <c r="M26" s="10">
        <v>2.4970204581252882E-2</v>
      </c>
      <c r="N26" s="10">
        <v>9.9357423966231262E-2</v>
      </c>
      <c r="O26" s="10">
        <v>1.4648609356013238</v>
      </c>
      <c r="P26" s="10">
        <v>9.9357423966231262E-2</v>
      </c>
      <c r="Q26" s="10">
        <v>1.4648609356013238</v>
      </c>
      <c r="R26" s="20"/>
      <c r="S26" s="16"/>
      <c r="T26" s="16"/>
      <c r="U26" s="16"/>
      <c r="V26" s="16"/>
      <c r="W26" s="16"/>
      <c r="X26" s="16"/>
      <c r="Y26" s="16"/>
      <c r="Z26" s="16"/>
      <c r="AA26" s="16"/>
      <c r="AB26" s="16"/>
      <c r="AC26" s="16"/>
      <c r="AD26" s="16"/>
      <c r="AE26" s="16"/>
      <c r="AF26" s="16"/>
      <c r="AG26" s="16"/>
      <c r="AH26" s="16"/>
      <c r="AI26" s="16"/>
      <c r="AJ26" s="16"/>
    </row>
    <row r="27" spans="1:36" ht="15" thickBot="1" x14ac:dyDescent="0.35">
      <c r="A27" s="1">
        <v>39114</v>
      </c>
      <c r="B27" s="43">
        <f>'Q1'!L28-'Q1'!$P28</f>
        <v>2.764493499071305</v>
      </c>
      <c r="C27" s="43">
        <f>'Q1'!M28-'Q1'!$P28</f>
        <v>14.503009298885903</v>
      </c>
      <c r="D27" s="43">
        <f>'Q1'!N28-'Q1'!$P28</f>
        <v>-0.26431080365822124</v>
      </c>
      <c r="E27" s="43">
        <f>'Q1'!O28-'Q1'!$P28</f>
        <v>11.815913456730918</v>
      </c>
      <c r="F27" s="12"/>
      <c r="H27" s="14"/>
      <c r="I27" s="40" t="s">
        <v>35</v>
      </c>
      <c r="J27" s="40">
        <v>0.24468984337977362</v>
      </c>
      <c r="K27" s="40">
        <v>8.3743205038583388E-2</v>
      </c>
      <c r="L27" s="40">
        <v>2.921906837301445</v>
      </c>
      <c r="M27" s="40">
        <v>3.8770982197025424E-3</v>
      </c>
      <c r="N27" s="40">
        <v>7.9561934489943892E-2</v>
      </c>
      <c r="O27" s="40">
        <v>0.40981775226960337</v>
      </c>
      <c r="P27" s="40">
        <v>7.9561934489943892E-2</v>
      </c>
      <c r="Q27" s="40">
        <v>0.40981775226960337</v>
      </c>
      <c r="R27" s="20"/>
      <c r="S27" s="16"/>
      <c r="T27" s="16"/>
      <c r="U27" s="16"/>
      <c r="V27" s="16"/>
      <c r="W27" s="16"/>
      <c r="X27" s="16"/>
      <c r="Y27" s="16"/>
      <c r="Z27" s="16"/>
      <c r="AA27" s="16"/>
      <c r="AB27" s="16"/>
      <c r="AC27" s="16"/>
      <c r="AD27" s="16"/>
      <c r="AE27" s="16"/>
      <c r="AF27" s="16"/>
      <c r="AG27" s="16"/>
      <c r="AH27" s="16"/>
      <c r="AI27" s="16"/>
      <c r="AJ27" s="16"/>
    </row>
    <row r="28" spans="1:36" x14ac:dyDescent="0.3">
      <c r="A28" s="1">
        <v>39142</v>
      </c>
      <c r="B28" s="43">
        <f>'Q1'!L29-'Q1'!$P29</f>
        <v>1.1659726276459144</v>
      </c>
      <c r="C28" s="43">
        <f>'Q1'!M29-'Q1'!$P29</f>
        <v>-6.1778682239202437E-2</v>
      </c>
      <c r="D28" s="43">
        <f>'Q1'!N29-'Q1'!$P29</f>
        <v>8.1490528379919294</v>
      </c>
      <c r="E28" s="43">
        <f>'Q1'!O29-'Q1'!$P29</f>
        <v>6.0535432970667182</v>
      </c>
      <c r="F28" s="12"/>
      <c r="H28" s="14"/>
      <c r="R28" s="20"/>
      <c r="S28" s="16"/>
      <c r="T28" s="16"/>
      <c r="U28" s="16"/>
      <c r="V28" s="16"/>
      <c r="W28" s="16"/>
      <c r="X28" s="16"/>
      <c r="Y28" s="16"/>
      <c r="Z28" s="16"/>
      <c r="AA28" s="16"/>
      <c r="AB28" s="16"/>
      <c r="AC28" s="16"/>
      <c r="AD28" s="16"/>
      <c r="AE28" s="16"/>
      <c r="AF28" s="16"/>
      <c r="AG28" s="16"/>
      <c r="AH28" s="16"/>
      <c r="AI28" s="16"/>
      <c r="AJ28" s="16"/>
    </row>
    <row r="29" spans="1:36" x14ac:dyDescent="0.3">
      <c r="A29" s="1">
        <v>39173</v>
      </c>
      <c r="B29" s="43">
        <f>'Q1'!L30-'Q1'!$P30</f>
        <v>1.6358238550509585</v>
      </c>
      <c r="C29" s="43">
        <f>'Q1'!M30-'Q1'!$P30</f>
        <v>5.411295219776294</v>
      </c>
      <c r="D29" s="43">
        <f>'Q1'!N30-'Q1'!$P30</f>
        <v>-0.19644466837894436</v>
      </c>
      <c r="E29" s="43">
        <f>'Q1'!O30-'Q1'!$P30</f>
        <v>6.5970004830744031</v>
      </c>
      <c r="F29" s="12"/>
      <c r="H29" t="s">
        <v>64</v>
      </c>
      <c r="I29" t="s">
        <v>40</v>
      </c>
      <c r="R29" s="20"/>
      <c r="S29" s="16"/>
      <c r="T29" s="16"/>
      <c r="U29" s="16"/>
      <c r="V29" s="16"/>
      <c r="W29" s="16"/>
      <c r="X29" s="16"/>
      <c r="Y29" s="16"/>
      <c r="Z29" s="16"/>
      <c r="AA29" s="16"/>
      <c r="AB29" s="16"/>
      <c r="AC29" s="16"/>
      <c r="AD29" s="16"/>
      <c r="AE29" s="16"/>
      <c r="AF29" s="16"/>
      <c r="AG29" s="16"/>
      <c r="AH29" s="16"/>
      <c r="AI29" s="16"/>
      <c r="AJ29" s="16"/>
    </row>
    <row r="30" spans="1:36" ht="15" thickBot="1" x14ac:dyDescent="0.35">
      <c r="A30" s="1">
        <v>39203</v>
      </c>
      <c r="B30" s="43">
        <f>'Q1'!L31-'Q1'!$P31</f>
        <v>2.3572073489111367</v>
      </c>
      <c r="C30" s="43">
        <f>'Q1'!M31-'Q1'!$P31</f>
        <v>-2.811498795782521</v>
      </c>
      <c r="D30" s="43">
        <f>'Q1'!N31-'Q1'!$P31</f>
        <v>9.061710302517854</v>
      </c>
      <c r="E30" s="43">
        <f>'Q1'!O31-'Q1'!$P31</f>
        <v>2.156884741954832</v>
      </c>
      <c r="F30" s="12"/>
      <c r="H30" s="14"/>
      <c r="R30" s="20"/>
      <c r="S30" s="16"/>
      <c r="T30" s="16"/>
      <c r="U30" s="16"/>
      <c r="V30" s="16"/>
      <c r="W30" s="16"/>
      <c r="X30" s="16"/>
      <c r="Y30" s="16"/>
      <c r="Z30" s="16"/>
      <c r="AA30" s="16"/>
      <c r="AB30" s="16"/>
      <c r="AC30" s="16"/>
      <c r="AD30" s="16"/>
      <c r="AE30" s="16"/>
      <c r="AF30" s="16"/>
      <c r="AG30" s="16"/>
      <c r="AH30" s="16"/>
      <c r="AI30" s="16"/>
      <c r="AJ30" s="16"/>
    </row>
    <row r="31" spans="1:36" x14ac:dyDescent="0.3">
      <c r="A31" s="1">
        <v>39234</v>
      </c>
      <c r="B31" s="43">
        <f>'Q1'!L32-'Q1'!$P32</f>
        <v>-0.63972162825692047</v>
      </c>
      <c r="C31" s="43">
        <f>'Q1'!M32-'Q1'!$P32</f>
        <v>-1.8821744022800377</v>
      </c>
      <c r="D31" s="43">
        <f>'Q1'!N32-'Q1'!$P32</f>
        <v>6.3669772508310487</v>
      </c>
      <c r="E31" s="43">
        <f>'Q1'!O32-'Q1'!$P32</f>
        <v>-1.3514884317535589</v>
      </c>
      <c r="F31" s="12"/>
      <c r="H31" s="21"/>
      <c r="I31" s="42" t="s">
        <v>41</v>
      </c>
      <c r="J31" s="42"/>
      <c r="R31" s="20"/>
      <c r="S31" s="16"/>
      <c r="T31" s="16"/>
      <c r="U31" s="16"/>
      <c r="V31" s="16"/>
      <c r="W31" s="16"/>
      <c r="X31" s="16"/>
      <c r="Y31" s="16"/>
      <c r="Z31" s="16"/>
      <c r="AA31" s="16"/>
      <c r="AB31" s="16"/>
      <c r="AC31" s="16"/>
      <c r="AD31" s="16"/>
      <c r="AE31" s="16"/>
      <c r="AF31" s="16"/>
      <c r="AG31" s="16"/>
      <c r="AH31" s="16"/>
      <c r="AI31" s="16"/>
      <c r="AJ31" s="16"/>
    </row>
    <row r="32" spans="1:36" x14ac:dyDescent="0.3">
      <c r="A32" s="1">
        <v>39264</v>
      </c>
      <c r="B32" s="43">
        <f>'Q1'!L33-'Q1'!$P33</f>
        <v>-2.1145683862159794</v>
      </c>
      <c r="C32" s="43">
        <f>'Q1'!M33-'Q1'!$P33</f>
        <v>1.0423491390867921</v>
      </c>
      <c r="D32" s="43">
        <f>'Q1'!N33-'Q1'!$P33</f>
        <v>-5.4086897304504582</v>
      </c>
      <c r="E32" s="43">
        <f>'Q1'!O33-'Q1'!$P33</f>
        <v>1.0479029207117372</v>
      </c>
      <c r="F32" s="12"/>
      <c r="H32" s="22"/>
      <c r="I32" s="10" t="s">
        <v>42</v>
      </c>
      <c r="J32" s="10">
        <v>0.30731892964697205</v>
      </c>
      <c r="R32" s="20"/>
      <c r="S32" s="16"/>
      <c r="T32" s="16"/>
      <c r="U32" s="16"/>
      <c r="V32" s="16"/>
      <c r="W32" s="16"/>
      <c r="X32" s="16"/>
      <c r="Y32" s="16"/>
      <c r="Z32" s="16"/>
      <c r="AA32" s="16"/>
      <c r="AB32" s="16"/>
      <c r="AC32" s="16"/>
      <c r="AD32" s="16"/>
      <c r="AE32" s="16"/>
      <c r="AF32" s="16"/>
      <c r="AG32" s="16"/>
      <c r="AH32" s="16"/>
      <c r="AI32" s="16"/>
      <c r="AJ32" s="16"/>
    </row>
    <row r="33" spans="1:36" x14ac:dyDescent="0.3">
      <c r="A33" s="1">
        <v>39295</v>
      </c>
      <c r="B33" s="43">
        <f>'Q1'!L34-'Q1'!$P34</f>
        <v>1.6422110554126919</v>
      </c>
      <c r="C33" s="43">
        <f>'Q1'!M34-'Q1'!$P34</f>
        <v>9.603083229592027</v>
      </c>
      <c r="D33" s="43">
        <f>'Q1'!N34-'Q1'!$P34</f>
        <v>4.6089423659133395</v>
      </c>
      <c r="E33" s="43">
        <f>'Q1'!O34-'Q1'!$P34</f>
        <v>10.364925849472508</v>
      </c>
      <c r="F33" s="12"/>
      <c r="H33" s="10"/>
      <c r="I33" s="10" t="s">
        <v>43</v>
      </c>
      <c r="J33" s="10">
        <v>9.4444924519360568E-2</v>
      </c>
      <c r="R33" s="20"/>
      <c r="S33" s="16"/>
      <c r="T33" s="16"/>
      <c r="U33" s="16"/>
      <c r="V33" s="16"/>
      <c r="W33" s="16"/>
      <c r="X33" s="16"/>
      <c r="Y33" s="16"/>
      <c r="Z33" s="16"/>
      <c r="AA33" s="16"/>
      <c r="AB33" s="16"/>
      <c r="AC33" s="16"/>
      <c r="AD33" s="16"/>
      <c r="AE33" s="16"/>
      <c r="AF33" s="16"/>
      <c r="AG33" s="16"/>
      <c r="AH33" s="16"/>
      <c r="AI33" s="16"/>
      <c r="AJ33" s="16"/>
    </row>
    <row r="34" spans="1:36" x14ac:dyDescent="0.3">
      <c r="A34" s="1">
        <v>39326</v>
      </c>
      <c r="B34" s="43">
        <f>'Q1'!L35-'Q1'!$P35</f>
        <v>5.0802324241260131</v>
      </c>
      <c r="C34" s="43">
        <f>'Q1'!M35-'Q1'!$P35</f>
        <v>0.60546482549828629</v>
      </c>
      <c r="D34" s="43">
        <f>'Q1'!N35-'Q1'!$P35</f>
        <v>12.069752858921873</v>
      </c>
      <c r="E34" s="43">
        <f>'Q1'!O35-'Q1'!$P35</f>
        <v>9.2151279952370775</v>
      </c>
      <c r="F34" s="12"/>
      <c r="H34" s="10"/>
      <c r="I34" s="10" t="s">
        <v>44</v>
      </c>
      <c r="J34" s="10">
        <v>8.9939675387616089E-2</v>
      </c>
      <c r="R34" s="20"/>
      <c r="S34" s="16"/>
      <c r="T34" s="16"/>
      <c r="U34" s="16"/>
      <c r="V34" s="16"/>
      <c r="W34" s="16"/>
      <c r="X34" s="16"/>
      <c r="Y34" s="16"/>
      <c r="Z34" s="16"/>
      <c r="AA34" s="16"/>
      <c r="AB34" s="16"/>
      <c r="AC34" s="16"/>
      <c r="AD34" s="16"/>
      <c r="AE34" s="16"/>
      <c r="AF34" s="16"/>
      <c r="AG34" s="16"/>
      <c r="AH34" s="16"/>
      <c r="AI34" s="16"/>
      <c r="AJ34" s="16"/>
    </row>
    <row r="35" spans="1:36" x14ac:dyDescent="0.3">
      <c r="A35" s="1">
        <v>39356</v>
      </c>
      <c r="B35" s="43">
        <f>'Q1'!L36-'Q1'!$P36</f>
        <v>2.7848996112346089</v>
      </c>
      <c r="C35" s="43">
        <f>'Q1'!M36-'Q1'!$P36</f>
        <v>12.536674753182792</v>
      </c>
      <c r="D35" s="43">
        <f>'Q1'!N36-'Q1'!$P36</f>
        <v>3.5340106465257035</v>
      </c>
      <c r="E35" s="43">
        <f>'Q1'!O36-'Q1'!$P36</f>
        <v>2.555660737726245</v>
      </c>
      <c r="F35" s="12"/>
      <c r="H35" s="10"/>
      <c r="I35" s="10" t="s">
        <v>45</v>
      </c>
      <c r="J35" s="10">
        <v>7.5392500633965716</v>
      </c>
      <c r="R35" s="20"/>
      <c r="S35" s="16"/>
      <c r="T35" s="16"/>
      <c r="U35" s="16"/>
      <c r="V35" s="16"/>
      <c r="W35" s="16"/>
      <c r="X35" s="16"/>
      <c r="Y35" s="16"/>
      <c r="Z35" s="16"/>
      <c r="AA35" s="16"/>
      <c r="AB35" s="16"/>
      <c r="AC35" s="16"/>
      <c r="AD35" s="16"/>
      <c r="AE35" s="16"/>
      <c r="AF35" s="16"/>
      <c r="AG35" s="16"/>
      <c r="AH35" s="16"/>
      <c r="AI35" s="16"/>
      <c r="AJ35" s="16"/>
    </row>
    <row r="36" spans="1:36" ht="15" thickBot="1" x14ac:dyDescent="0.35">
      <c r="A36" s="1">
        <v>39387</v>
      </c>
      <c r="B36" s="43">
        <f>'Q1'!L37-'Q1'!$P37</f>
        <v>-6.1757185758773696</v>
      </c>
      <c r="C36" s="43">
        <f>'Q1'!M37-'Q1'!$P37</f>
        <v>1.1541389472446826</v>
      </c>
      <c r="D36" s="43">
        <f>'Q1'!N37-'Q1'!$P37</f>
        <v>-6.7916968319547566</v>
      </c>
      <c r="E36" s="43">
        <f>'Q1'!O37-'Q1'!$P37</f>
        <v>-4.5074423036590092</v>
      </c>
      <c r="F36" s="12"/>
      <c r="H36" s="10"/>
      <c r="I36" s="40" t="s">
        <v>46</v>
      </c>
      <c r="J36" s="40">
        <v>203</v>
      </c>
      <c r="R36" s="20"/>
      <c r="S36" s="16"/>
      <c r="T36" s="16"/>
      <c r="U36" s="16"/>
      <c r="V36" s="16"/>
      <c r="W36" s="16"/>
      <c r="X36" s="16"/>
      <c r="Y36" s="16"/>
      <c r="Z36" s="16"/>
      <c r="AA36" s="16"/>
      <c r="AB36" s="16"/>
      <c r="AC36" s="16"/>
      <c r="AD36" s="16"/>
      <c r="AE36" s="16"/>
      <c r="AF36" s="16"/>
      <c r="AG36" s="16"/>
      <c r="AH36" s="16"/>
      <c r="AI36" s="16"/>
      <c r="AJ36" s="16"/>
    </row>
    <row r="37" spans="1:36" x14ac:dyDescent="0.3">
      <c r="A37" s="1">
        <v>39417</v>
      </c>
      <c r="B37" s="43">
        <f>'Q1'!L38-'Q1'!$P38</f>
        <v>-10.92416006814096</v>
      </c>
      <c r="C37" s="43">
        <f>'Q1'!M38-'Q1'!$P38</f>
        <v>0.36359001935021845</v>
      </c>
      <c r="D37" s="43">
        <f>'Q1'!N38-'Q1'!$P38</f>
        <v>3.8683377702071366</v>
      </c>
      <c r="E37" s="43">
        <f>'Q1'!O38-'Q1'!$P38</f>
        <v>4.2230350723273471</v>
      </c>
      <c r="F37" s="12"/>
      <c r="H37" s="10"/>
      <c r="R37" s="20"/>
      <c r="S37" s="16"/>
      <c r="T37" s="16"/>
      <c r="U37" s="16"/>
      <c r="V37" s="16"/>
      <c r="W37" s="16"/>
      <c r="X37" s="16"/>
      <c r="Y37" s="16"/>
      <c r="Z37" s="16"/>
      <c r="AA37" s="16"/>
      <c r="AB37" s="16"/>
      <c r="AC37" s="16"/>
      <c r="AD37" s="16"/>
      <c r="AE37" s="16"/>
      <c r="AF37" s="16"/>
      <c r="AG37" s="16"/>
      <c r="AH37" s="16"/>
      <c r="AI37" s="16"/>
      <c r="AJ37" s="16"/>
    </row>
    <row r="38" spans="1:36" ht="15" thickBot="1" x14ac:dyDescent="0.35">
      <c r="A38" s="1">
        <v>39448</v>
      </c>
      <c r="B38" s="43">
        <f>'Q1'!L39-'Q1'!$P39</f>
        <v>-1.4449092689602936</v>
      </c>
      <c r="C38" s="43">
        <f>'Q1'!M39-'Q1'!$P39</f>
        <v>-15.328350638345567</v>
      </c>
      <c r="D38" s="43">
        <f>'Q1'!N39-'Q1'!$P39</f>
        <v>-8.0766207044912228</v>
      </c>
      <c r="E38" s="43">
        <f>'Q1'!O39-'Q1'!$P39</f>
        <v>-6.1097711785380939</v>
      </c>
      <c r="F38" s="12"/>
      <c r="H38" s="14"/>
      <c r="I38" t="s">
        <v>47</v>
      </c>
      <c r="R38" s="20"/>
      <c r="S38" s="16"/>
      <c r="T38" s="16"/>
      <c r="U38" s="16"/>
      <c r="V38" s="16"/>
      <c r="W38" s="16"/>
      <c r="X38" s="16"/>
      <c r="Y38" s="16"/>
      <c r="Z38" s="16"/>
      <c r="AA38" s="16"/>
      <c r="AB38" s="16"/>
      <c r="AC38" s="16"/>
      <c r="AD38" s="16"/>
      <c r="AE38" s="16"/>
      <c r="AF38" s="16"/>
      <c r="AG38" s="16"/>
      <c r="AH38" s="16"/>
      <c r="AI38" s="16"/>
      <c r="AJ38" s="16"/>
    </row>
    <row r="39" spans="1:36" x14ac:dyDescent="0.3">
      <c r="A39" s="1">
        <v>39479</v>
      </c>
      <c r="B39" s="43">
        <f>'Q1'!L40-'Q1'!$P40</f>
        <v>-3.940801203017422</v>
      </c>
      <c r="C39" s="43">
        <f>'Q1'!M40-'Q1'!$P40</f>
        <v>0.60253219807934999</v>
      </c>
      <c r="D39" s="43">
        <f>'Q1'!N40-'Q1'!$P40</f>
        <v>22.920191031927793</v>
      </c>
      <c r="E39" s="43">
        <f>'Q1'!O40-'Q1'!$P40</f>
        <v>6.7929531090896917</v>
      </c>
      <c r="F39" s="12"/>
      <c r="H39" s="14"/>
      <c r="I39" s="41"/>
      <c r="J39" s="41" t="s">
        <v>52</v>
      </c>
      <c r="K39" s="41" t="s">
        <v>53</v>
      </c>
      <c r="L39" s="41" t="s">
        <v>54</v>
      </c>
      <c r="M39" s="41" t="s">
        <v>55</v>
      </c>
      <c r="N39" s="41" t="s">
        <v>56</v>
      </c>
      <c r="R39" s="20"/>
      <c r="S39" s="16"/>
      <c r="T39" s="16"/>
      <c r="U39" s="16"/>
      <c r="V39" s="16"/>
      <c r="W39" s="16"/>
      <c r="X39" s="16"/>
      <c r="Y39" s="16"/>
      <c r="Z39" s="16"/>
      <c r="AA39" s="16"/>
      <c r="AB39" s="16"/>
      <c r="AC39" s="16"/>
      <c r="AD39" s="16"/>
      <c r="AE39" s="16"/>
      <c r="AF39" s="16"/>
      <c r="AG39" s="16"/>
      <c r="AH39" s="16"/>
      <c r="AI39" s="16"/>
      <c r="AJ39" s="16"/>
    </row>
    <row r="40" spans="1:36" x14ac:dyDescent="0.3">
      <c r="A40" s="1">
        <v>39508</v>
      </c>
      <c r="B40" s="43">
        <f>'Q1'!L41-'Q1'!$P41</f>
        <v>4.4184137630624019</v>
      </c>
      <c r="C40" s="43">
        <f>'Q1'!M41-'Q1'!$P41</f>
        <v>-2.2676147675970176E-2</v>
      </c>
      <c r="D40" s="43">
        <f>'Q1'!N41-'Q1'!$P41</f>
        <v>-3.4773392113111252</v>
      </c>
      <c r="E40" s="43">
        <f>'Q1'!O41-'Q1'!$P41</f>
        <v>1.0660918727692485</v>
      </c>
      <c r="F40" s="12"/>
      <c r="H40" s="23"/>
      <c r="I40" s="10" t="s">
        <v>48</v>
      </c>
      <c r="J40" s="10">
        <v>1</v>
      </c>
      <c r="K40" s="10">
        <v>1191.5605297586444</v>
      </c>
      <c r="L40" s="10">
        <v>1191.5605297586444</v>
      </c>
      <c r="M40" s="10">
        <v>20.963307856582531</v>
      </c>
      <c r="N40" s="10">
        <v>8.19634462632112E-6</v>
      </c>
      <c r="R40" s="20"/>
      <c r="S40" s="16"/>
      <c r="T40" s="16"/>
      <c r="U40" s="16"/>
      <c r="V40" s="16"/>
      <c r="W40" s="16"/>
      <c r="X40" s="16"/>
      <c r="Y40" s="16"/>
      <c r="Z40" s="16"/>
      <c r="AA40" s="16"/>
      <c r="AB40" s="16"/>
      <c r="AC40" s="16"/>
      <c r="AD40" s="16"/>
      <c r="AE40" s="16"/>
      <c r="AF40" s="16"/>
      <c r="AG40" s="16"/>
      <c r="AH40" s="16"/>
      <c r="AI40" s="16"/>
      <c r="AJ40" s="16"/>
    </row>
    <row r="41" spans="1:36" x14ac:dyDescent="0.3">
      <c r="A41" s="1">
        <v>39539</v>
      </c>
      <c r="B41" s="43">
        <f>'Q1'!L42-'Q1'!$P42</f>
        <v>0.57383625507859004</v>
      </c>
      <c r="C41" s="43">
        <f>'Q1'!M42-'Q1'!$P42</f>
        <v>0.44995118152051788</v>
      </c>
      <c r="D41" s="43">
        <f>'Q1'!N42-'Q1'!$P42</f>
        <v>2.514420215855155</v>
      </c>
      <c r="E41" s="43">
        <f>'Q1'!O42-'Q1'!$P42</f>
        <v>8.471904505930743</v>
      </c>
      <c r="F41" s="12"/>
      <c r="H41" s="10"/>
      <c r="I41" s="10" t="s">
        <v>49</v>
      </c>
      <c r="J41" s="10">
        <v>201</v>
      </c>
      <c r="K41" s="10">
        <v>11424.898595203465</v>
      </c>
      <c r="L41" s="10">
        <v>56.840291518425204</v>
      </c>
      <c r="M41" s="10"/>
      <c r="N41" s="10"/>
      <c r="R41" s="20"/>
      <c r="S41" s="16"/>
      <c r="T41" s="16"/>
      <c r="U41" s="16"/>
      <c r="V41" s="16"/>
      <c r="W41" s="16"/>
      <c r="X41" s="16"/>
      <c r="Y41" s="16"/>
      <c r="Z41" s="16"/>
      <c r="AA41" s="16"/>
      <c r="AB41" s="16"/>
      <c r="AC41" s="16"/>
      <c r="AD41" s="16"/>
      <c r="AE41" s="16"/>
      <c r="AF41" s="16"/>
      <c r="AG41" s="16"/>
      <c r="AH41" s="16"/>
      <c r="AI41" s="16"/>
      <c r="AJ41" s="16"/>
    </row>
    <row r="42" spans="1:36" ht="15" thickBot="1" x14ac:dyDescent="0.35">
      <c r="A42" s="1">
        <v>39569</v>
      </c>
      <c r="B42" s="43">
        <f>'Q1'!L43-'Q1'!$P43</f>
        <v>0.39224347532655507</v>
      </c>
      <c r="C42" s="43">
        <f>'Q1'!M43-'Q1'!$P43</f>
        <v>-3.451320657868699</v>
      </c>
      <c r="D42" s="43">
        <f>'Q1'!N43-'Q1'!$P43</f>
        <v>16.242394818088687</v>
      </c>
      <c r="E42" s="43">
        <f>'Q1'!O43-'Q1'!$P43</f>
        <v>-1.1534968209562943E-2</v>
      </c>
      <c r="F42" s="12"/>
      <c r="H42" s="10"/>
      <c r="I42" s="40" t="s">
        <v>50</v>
      </c>
      <c r="J42" s="40">
        <v>202</v>
      </c>
      <c r="K42" s="40">
        <v>12616.45912496211</v>
      </c>
      <c r="L42" s="40"/>
      <c r="M42" s="40"/>
      <c r="N42" s="40"/>
      <c r="R42" s="20"/>
      <c r="S42" s="16"/>
      <c r="T42" s="16"/>
      <c r="U42" s="16"/>
      <c r="V42" s="16"/>
      <c r="W42" s="16"/>
      <c r="X42" s="16"/>
      <c r="Y42" s="16"/>
      <c r="Z42" s="16"/>
      <c r="AA42" s="16"/>
      <c r="AB42" s="16"/>
      <c r="AC42" s="16"/>
      <c r="AD42" s="16"/>
      <c r="AE42" s="16"/>
      <c r="AF42" s="16"/>
      <c r="AG42" s="16"/>
      <c r="AH42" s="16"/>
      <c r="AI42" s="16"/>
      <c r="AJ42" s="16"/>
    </row>
    <row r="43" spans="1:36" ht="15" thickBot="1" x14ac:dyDescent="0.35">
      <c r="A43" s="1">
        <v>39600</v>
      </c>
      <c r="B43" s="43">
        <f>'Q1'!L44-'Q1'!$P44</f>
        <v>-7.7888605054202609</v>
      </c>
      <c r="C43" s="43">
        <f>'Q1'!M44-'Q1'!$P44</f>
        <v>-11.814870090908881</v>
      </c>
      <c r="D43" s="43">
        <f>'Q1'!N44-'Q1'!$P44</f>
        <v>3.8278208494070798</v>
      </c>
      <c r="E43" s="43">
        <f>'Q1'!O44-'Q1'!$P44</f>
        <v>-10.31982623181238</v>
      </c>
      <c r="F43" s="12"/>
      <c r="H43" s="10"/>
      <c r="R43" s="20"/>
      <c r="S43" s="16"/>
      <c r="T43" s="16"/>
      <c r="U43" s="16"/>
      <c r="V43" s="16"/>
      <c r="W43" s="16"/>
      <c r="X43" s="16"/>
      <c r="Y43" s="16"/>
      <c r="Z43" s="16"/>
      <c r="AA43" s="16"/>
      <c r="AB43" s="16"/>
      <c r="AC43" s="16"/>
      <c r="AD43" s="16"/>
      <c r="AE43" s="16"/>
      <c r="AF43" s="16"/>
      <c r="AG43" s="16"/>
      <c r="AH43" s="16"/>
      <c r="AI43" s="16"/>
      <c r="AJ43" s="16"/>
    </row>
    <row r="44" spans="1:36" x14ac:dyDescent="0.3">
      <c r="A44" s="1">
        <v>39630</v>
      </c>
      <c r="B44" s="43">
        <f>'Q1'!L45-'Q1'!$P45</f>
        <v>-4.5732450993551179</v>
      </c>
      <c r="C44" s="43">
        <f>'Q1'!M45-'Q1'!$P45</f>
        <v>3.0558006349534859</v>
      </c>
      <c r="D44" s="43">
        <f>'Q1'!N45-'Q1'!$P45</f>
        <v>-20.307960066527134</v>
      </c>
      <c r="E44" s="43">
        <f>'Q1'!O45-'Q1'!$P45</f>
        <v>-3.0929110589240985</v>
      </c>
      <c r="F44" s="12"/>
      <c r="H44" s="14"/>
      <c r="I44" s="41"/>
      <c r="J44" s="41" t="s">
        <v>57</v>
      </c>
      <c r="K44" s="41" t="s">
        <v>45</v>
      </c>
      <c r="L44" s="41" t="s">
        <v>58</v>
      </c>
      <c r="M44" s="41" t="s">
        <v>59</v>
      </c>
      <c r="N44" s="41" t="s">
        <v>60</v>
      </c>
      <c r="O44" s="41" t="s">
        <v>61</v>
      </c>
      <c r="P44" s="41" t="s">
        <v>62</v>
      </c>
      <c r="Q44" s="41" t="s">
        <v>63</v>
      </c>
      <c r="R44" s="20"/>
      <c r="S44" s="16"/>
      <c r="T44" s="16"/>
      <c r="U44" s="16"/>
      <c r="V44" s="16"/>
      <c r="W44" s="16"/>
      <c r="X44" s="16"/>
      <c r="Y44" s="16"/>
      <c r="Z44" s="16"/>
      <c r="AA44" s="16"/>
      <c r="AB44" s="16"/>
      <c r="AC44" s="16"/>
      <c r="AD44" s="16"/>
      <c r="AE44" s="16"/>
      <c r="AF44" s="16"/>
      <c r="AG44" s="16"/>
      <c r="AH44" s="16"/>
      <c r="AI44" s="16"/>
      <c r="AJ44" s="16"/>
    </row>
    <row r="45" spans="1:36" x14ac:dyDescent="0.3">
      <c r="A45" s="1">
        <v>39661</v>
      </c>
      <c r="B45" s="43">
        <f>'Q1'!L46-'Q1'!$P46</f>
        <v>3.1531078819598157</v>
      </c>
      <c r="C45" s="43">
        <f>'Q1'!M46-'Q1'!$P46</f>
        <v>12.514454084608406</v>
      </c>
      <c r="D45" s="43">
        <f>'Q1'!N46-'Q1'!$P46</f>
        <v>17.168050688513723</v>
      </c>
      <c r="E45" s="43">
        <f>'Q1'!O46-'Q1'!$P46</f>
        <v>18.616345749318054</v>
      </c>
      <c r="F45" s="12"/>
      <c r="H45" s="23"/>
      <c r="I45" s="10" t="s">
        <v>51</v>
      </c>
      <c r="J45" s="10">
        <v>0.46330868297404731</v>
      </c>
      <c r="K45" s="10">
        <v>0.53056418531925242</v>
      </c>
      <c r="L45" s="10">
        <v>0.87323776424008726</v>
      </c>
      <c r="M45" s="10">
        <v>0.38357553219793195</v>
      </c>
      <c r="N45" s="10">
        <v>-0.58287714682836889</v>
      </c>
      <c r="O45" s="10">
        <v>1.5094945127764636</v>
      </c>
      <c r="P45" s="10">
        <v>-0.58287714682836889</v>
      </c>
      <c r="Q45" s="10">
        <v>1.5094945127764636</v>
      </c>
      <c r="R45" s="20"/>
      <c r="S45" s="16"/>
      <c r="T45" s="16"/>
      <c r="U45" s="16"/>
      <c r="V45" s="16"/>
      <c r="W45" s="16"/>
      <c r="X45" s="16"/>
      <c r="Y45" s="16"/>
      <c r="Z45" s="16"/>
      <c r="AA45" s="16"/>
      <c r="AB45" s="16"/>
      <c r="AC45" s="16"/>
      <c r="AD45" s="16"/>
      <c r="AE45" s="16"/>
      <c r="AF45" s="16"/>
      <c r="AG45" s="16"/>
      <c r="AH45" s="16"/>
      <c r="AI45" s="16"/>
      <c r="AJ45" s="16"/>
    </row>
    <row r="46" spans="1:36" ht="15" thickBot="1" x14ac:dyDescent="0.35">
      <c r="A46" s="1">
        <v>39692</v>
      </c>
      <c r="B46" s="43">
        <f>'Q1'!L47-'Q1'!$P47</f>
        <v>-10.461091855544305</v>
      </c>
      <c r="C46" s="43">
        <f>'Q1'!M47-'Q1'!$P47</f>
        <v>-4.1319401917741461</v>
      </c>
      <c r="D46" s="43">
        <f>'Q1'!N47-'Q1'!$P47</f>
        <v>-19.153479735633255</v>
      </c>
      <c r="E46" s="43">
        <f>'Q1'!O47-'Q1'!$P47</f>
        <v>-9.1768471300426135</v>
      </c>
      <c r="F46" s="12"/>
      <c r="H46" s="10"/>
      <c r="I46" s="40" t="s">
        <v>35</v>
      </c>
      <c r="J46" s="40">
        <v>0.58752383781802375</v>
      </c>
      <c r="K46" s="40">
        <v>0.12832036491608345</v>
      </c>
      <c r="L46" s="40">
        <v>4.5785705036160209</v>
      </c>
      <c r="M46" s="40">
        <v>8.1963446263206169E-6</v>
      </c>
      <c r="N46" s="40">
        <v>0.334497057713177</v>
      </c>
      <c r="O46" s="40">
        <v>0.84055061792287056</v>
      </c>
      <c r="P46" s="40">
        <v>0.334497057713177</v>
      </c>
      <c r="Q46" s="40">
        <v>0.84055061792287056</v>
      </c>
      <c r="R46" s="20"/>
      <c r="S46" s="16"/>
      <c r="T46" s="16"/>
      <c r="U46" s="16"/>
      <c r="V46" s="16"/>
      <c r="W46" s="16"/>
      <c r="X46" s="16"/>
      <c r="Y46" s="16"/>
      <c r="Z46" s="16"/>
      <c r="AA46" s="16"/>
      <c r="AB46" s="16"/>
      <c r="AC46" s="16"/>
      <c r="AD46" s="16"/>
      <c r="AE46" s="16"/>
      <c r="AF46" s="16"/>
      <c r="AG46" s="16"/>
      <c r="AH46" s="16"/>
      <c r="AI46" s="16"/>
      <c r="AJ46" s="16"/>
    </row>
    <row r="47" spans="1:36" x14ac:dyDescent="0.3">
      <c r="A47" s="1">
        <v>39722</v>
      </c>
      <c r="B47" s="43">
        <f>'Q1'!L48-'Q1'!$P48</f>
        <v>-12.710000543419193</v>
      </c>
      <c r="C47" s="43">
        <f>'Q1'!M48-'Q1'!$P48</f>
        <v>3.9353635517579035</v>
      </c>
      <c r="D47" s="43">
        <f>'Q1'!N48-'Q1'!$P48</f>
        <v>-16.875368893130375</v>
      </c>
      <c r="E47" s="43">
        <f>'Q1'!O48-'Q1'!$P48</f>
        <v>-1.8852508083057771</v>
      </c>
      <c r="F47" s="12"/>
      <c r="H47" s="10"/>
      <c r="R47" s="20"/>
      <c r="S47" s="16"/>
      <c r="T47" s="16"/>
      <c r="U47" s="16"/>
      <c r="V47" s="16"/>
      <c r="W47" s="16"/>
      <c r="X47" s="16"/>
      <c r="Y47" s="16"/>
      <c r="Z47" s="16"/>
      <c r="AA47" s="16"/>
      <c r="AB47" s="16"/>
      <c r="AC47" s="16"/>
      <c r="AD47" s="16"/>
      <c r="AE47" s="16"/>
      <c r="AF47" s="16"/>
      <c r="AG47" s="16"/>
      <c r="AH47" s="16"/>
      <c r="AI47" s="16"/>
      <c r="AJ47" s="16"/>
    </row>
    <row r="48" spans="1:36" x14ac:dyDescent="0.3">
      <c r="A48" s="1">
        <v>39753</v>
      </c>
      <c r="B48" s="43">
        <f>'Q1'!L49-'Q1'!$P49</f>
        <v>-7.4060494441679108</v>
      </c>
      <c r="C48" s="43">
        <f>'Q1'!M49-'Q1'!$P49</f>
        <v>-3.6437901956871963</v>
      </c>
      <c r="D48" s="43">
        <f>'Q1'!N49-'Q1'!$P49</f>
        <v>-13.967362009250621</v>
      </c>
      <c r="E48" s="43">
        <f>'Q1'!O49-'Q1'!$P49</f>
        <v>-4.7169901750330148</v>
      </c>
      <c r="F48" s="12"/>
      <c r="H48" s="14" t="s">
        <v>65</v>
      </c>
      <c r="I48" t="s">
        <v>40</v>
      </c>
      <c r="R48" s="20"/>
      <c r="S48" s="16"/>
      <c r="T48" s="16"/>
      <c r="U48" s="16"/>
      <c r="V48" s="16"/>
      <c r="W48" s="16"/>
      <c r="X48" s="16"/>
      <c r="Y48" s="16"/>
      <c r="Z48" s="16"/>
      <c r="AA48" s="16"/>
      <c r="AB48" s="16"/>
      <c r="AC48" s="16"/>
      <c r="AD48" s="16"/>
      <c r="AE48" s="16"/>
      <c r="AF48" s="16"/>
      <c r="AG48" s="16"/>
      <c r="AH48" s="16"/>
      <c r="AI48" s="16"/>
      <c r="AJ48" s="16"/>
    </row>
    <row r="49" spans="1:36" ht="15" thickBot="1" x14ac:dyDescent="0.35">
      <c r="A49" s="1">
        <v>39783</v>
      </c>
      <c r="B49" s="43">
        <f>'Q1'!L50-'Q1'!$P50</f>
        <v>-4.9187040270800386</v>
      </c>
      <c r="C49" s="43">
        <f>'Q1'!M50-'Q1'!$P50</f>
        <v>-0.52509444015587547</v>
      </c>
      <c r="D49" s="43">
        <f>'Q1'!N50-'Q1'!$P50</f>
        <v>1.7630418320847507</v>
      </c>
      <c r="E49" s="43">
        <f>'Q1'!O50-'Q1'!$P50</f>
        <v>-2.921857161472623</v>
      </c>
      <c r="F49" s="12"/>
      <c r="H49" s="14"/>
      <c r="R49" s="20"/>
      <c r="S49" s="16"/>
      <c r="T49" s="16"/>
      <c r="U49" s="16"/>
      <c r="V49" s="16"/>
      <c r="W49" s="16"/>
      <c r="X49" s="16"/>
      <c r="Y49" s="16"/>
      <c r="Z49" s="16"/>
      <c r="AA49" s="16"/>
      <c r="AB49" s="16"/>
      <c r="AC49" s="16"/>
      <c r="AD49" s="16"/>
      <c r="AE49" s="16"/>
      <c r="AF49" s="16"/>
      <c r="AG49" s="16"/>
      <c r="AH49" s="16"/>
      <c r="AI49" s="16"/>
      <c r="AJ49" s="16"/>
    </row>
    <row r="50" spans="1:36" x14ac:dyDescent="0.3">
      <c r="A50" s="1">
        <v>39814</v>
      </c>
      <c r="B50" s="43">
        <f>'Q1'!L51-'Q1'!$P51</f>
        <v>-5.5939438152530991</v>
      </c>
      <c r="C50" s="43">
        <f>'Q1'!M51-'Q1'!$P51</f>
        <v>3.8093577427585132</v>
      </c>
      <c r="D50" s="43">
        <f>'Q1'!N51-'Q1'!$P51</f>
        <v>-3.6494117560542763</v>
      </c>
      <c r="E50" s="43">
        <f>'Q1'!O51-'Q1'!$P51</f>
        <v>11.223287537082383</v>
      </c>
      <c r="F50" s="12"/>
      <c r="H50" s="15"/>
      <c r="I50" s="42" t="s">
        <v>41</v>
      </c>
      <c r="J50" s="42"/>
      <c r="R50" s="20"/>
      <c r="S50" s="16"/>
      <c r="T50" s="16"/>
      <c r="U50" s="16"/>
      <c r="V50" s="16"/>
      <c r="W50" s="16"/>
      <c r="X50" s="16"/>
      <c r="Y50" s="16"/>
      <c r="Z50" s="16"/>
      <c r="AA50" s="16"/>
      <c r="AB50" s="16"/>
      <c r="AC50" s="16"/>
      <c r="AD50" s="16"/>
      <c r="AE50" s="16"/>
      <c r="AF50" s="16"/>
      <c r="AG50" s="16"/>
      <c r="AH50" s="16"/>
      <c r="AI50" s="16"/>
      <c r="AJ50" s="16"/>
    </row>
    <row r="51" spans="1:36" x14ac:dyDescent="0.3">
      <c r="A51" s="1">
        <v>39845</v>
      </c>
      <c r="B51" s="43">
        <f>'Q1'!L52-'Q1'!$P52</f>
        <v>7.0828875935615656</v>
      </c>
      <c r="C51" s="43">
        <f>'Q1'!M52-'Q1'!$P52</f>
        <v>-5.6530710838100848</v>
      </c>
      <c r="D51" s="43">
        <f>'Q1'!N52-'Q1'!$P52</f>
        <v>1.165816579814422</v>
      </c>
      <c r="E51" s="43">
        <f>'Q1'!O52-'Q1'!$P52</f>
        <v>-2.2612787551977984</v>
      </c>
      <c r="F51" s="12"/>
      <c r="H51" s="14"/>
      <c r="I51" s="10" t="s">
        <v>42</v>
      </c>
      <c r="J51" s="10">
        <v>0.2361369179544878</v>
      </c>
      <c r="R51" s="20"/>
      <c r="S51" s="16"/>
      <c r="T51" s="16"/>
      <c r="U51" s="16"/>
      <c r="V51" s="16"/>
      <c r="W51" s="16"/>
      <c r="X51" s="16"/>
      <c r="Y51" s="16"/>
      <c r="Z51" s="16"/>
      <c r="AA51" s="16"/>
      <c r="AB51" s="16"/>
      <c r="AC51" s="16"/>
      <c r="AD51" s="16"/>
      <c r="AE51" s="16"/>
      <c r="AF51" s="16"/>
      <c r="AG51" s="16"/>
      <c r="AH51" s="16"/>
      <c r="AI51" s="16"/>
      <c r="AJ51" s="16"/>
    </row>
    <row r="52" spans="1:36" x14ac:dyDescent="0.3">
      <c r="A52" s="1">
        <v>39873</v>
      </c>
      <c r="B52" s="43">
        <f>'Q1'!L53-'Q1'!$P53</f>
        <v>5.520317178936005</v>
      </c>
      <c r="C52" s="43">
        <f>'Q1'!M53-'Q1'!$P53</f>
        <v>-4.3412256129965598</v>
      </c>
      <c r="D52" s="43">
        <f>'Q1'!N53-'Q1'!$P53</f>
        <v>8.1896914872693003</v>
      </c>
      <c r="E52" s="43">
        <f>'Q1'!O53-'Q1'!$P53</f>
        <v>-11.3931487138919</v>
      </c>
      <c r="F52" s="12"/>
      <c r="H52" s="21"/>
      <c r="I52" s="10" t="s">
        <v>43</v>
      </c>
      <c r="J52" s="10">
        <v>5.5760644021044505E-2</v>
      </c>
      <c r="R52" s="20"/>
      <c r="S52" s="16"/>
      <c r="T52" s="16"/>
      <c r="U52" s="16"/>
      <c r="V52" s="16"/>
      <c r="W52" s="16"/>
      <c r="X52" s="16"/>
      <c r="Y52" s="16"/>
      <c r="Z52" s="16"/>
      <c r="AA52" s="16"/>
      <c r="AB52" s="16"/>
      <c r="AC52" s="16"/>
      <c r="AD52" s="16"/>
      <c r="AE52" s="16"/>
      <c r="AF52" s="16"/>
      <c r="AG52" s="16"/>
      <c r="AH52" s="16"/>
      <c r="AI52" s="16"/>
      <c r="AJ52" s="16"/>
    </row>
    <row r="53" spans="1:36" x14ac:dyDescent="0.3">
      <c r="A53" s="1">
        <v>39904</v>
      </c>
      <c r="B53" s="43">
        <f>'Q1'!L54-'Q1'!$P54</f>
        <v>0.4117007230084257</v>
      </c>
      <c r="C53" s="43">
        <f>'Q1'!M54-'Q1'!$P54</f>
        <v>8.9413192445326111</v>
      </c>
      <c r="D53" s="43">
        <f>'Q1'!N54-'Q1'!$P54</f>
        <v>0.70408701002511387</v>
      </c>
      <c r="E53" s="43">
        <f>'Q1'!O54-'Q1'!$P54</f>
        <v>6.8208837458539469</v>
      </c>
      <c r="F53" s="12"/>
      <c r="H53" s="22"/>
      <c r="I53" s="10" t="s">
        <v>44</v>
      </c>
      <c r="J53" s="10">
        <v>5.1062935782343229E-2</v>
      </c>
      <c r="R53" s="20"/>
      <c r="S53" s="16"/>
      <c r="T53" s="16"/>
      <c r="U53" s="16"/>
      <c r="V53" s="16"/>
      <c r="W53" s="16"/>
      <c r="X53" s="16"/>
      <c r="Y53" s="16"/>
      <c r="Z53" s="16"/>
      <c r="AA53" s="16"/>
      <c r="AB53" s="16"/>
      <c r="AC53" s="16"/>
      <c r="AD53" s="16"/>
      <c r="AE53" s="16"/>
      <c r="AF53" s="16"/>
      <c r="AG53" s="16"/>
      <c r="AH53" s="16"/>
      <c r="AI53" s="16"/>
      <c r="AJ53" s="16"/>
    </row>
    <row r="54" spans="1:36" x14ac:dyDescent="0.3">
      <c r="A54" s="1">
        <v>39934</v>
      </c>
      <c r="B54" s="43">
        <f>'Q1'!L55-'Q1'!$P55</f>
        <v>0.51531099863145402</v>
      </c>
      <c r="C54" s="43">
        <f>'Q1'!M55-'Q1'!$P55</f>
        <v>-5.1589305229972657</v>
      </c>
      <c r="D54" s="43">
        <f>'Q1'!N55-'Q1'!$P55</f>
        <v>12.917781419835713</v>
      </c>
      <c r="E54" s="43">
        <f>'Q1'!O55-'Q1'!$P55</f>
        <v>-15.197266835126802</v>
      </c>
      <c r="F54" s="12"/>
      <c r="H54" s="10"/>
      <c r="I54" s="10" t="s">
        <v>45</v>
      </c>
      <c r="J54" s="10">
        <v>5.9138234627335935</v>
      </c>
      <c r="R54" s="20"/>
      <c r="S54" s="16"/>
      <c r="T54" s="16"/>
      <c r="U54" s="16"/>
      <c r="V54" s="16"/>
      <c r="W54" s="16"/>
      <c r="X54" s="16"/>
      <c r="Y54" s="16"/>
      <c r="Z54" s="16"/>
      <c r="AA54" s="16"/>
      <c r="AB54" s="16"/>
      <c r="AC54" s="16"/>
      <c r="AD54" s="16"/>
      <c r="AE54" s="16"/>
      <c r="AF54" s="16"/>
      <c r="AG54" s="16"/>
      <c r="AH54" s="16"/>
      <c r="AI54" s="16"/>
      <c r="AJ54" s="16"/>
    </row>
    <row r="55" spans="1:36" ht="15" thickBot="1" x14ac:dyDescent="0.35">
      <c r="A55" s="1">
        <v>39965</v>
      </c>
      <c r="B55" s="43">
        <f>'Q1'!L56-'Q1'!$P56</f>
        <v>3.5523136022350208</v>
      </c>
      <c r="C55" s="43">
        <f>'Q1'!M56-'Q1'!$P56</f>
        <v>3.9509234611574593</v>
      </c>
      <c r="D55" s="43">
        <f>'Q1'!N56-'Q1'!$P56</f>
        <v>-0.3562871352842093</v>
      </c>
      <c r="E55" s="43">
        <f>'Q1'!O56-'Q1'!$P56</f>
        <v>10.069417378893439</v>
      </c>
      <c r="F55" s="12"/>
      <c r="H55" s="10"/>
      <c r="I55" s="40" t="s">
        <v>46</v>
      </c>
      <c r="J55" s="40">
        <v>203</v>
      </c>
      <c r="R55" s="20"/>
      <c r="S55" s="16"/>
      <c r="T55" s="16"/>
      <c r="U55" s="16"/>
      <c r="V55" s="16"/>
      <c r="W55" s="16"/>
      <c r="X55" s="16"/>
      <c r="Y55" s="16"/>
      <c r="Z55" s="16"/>
      <c r="AA55" s="16"/>
      <c r="AB55" s="16"/>
      <c r="AC55" s="16"/>
      <c r="AD55" s="16"/>
      <c r="AE55" s="16"/>
      <c r="AF55" s="16"/>
      <c r="AG55" s="16"/>
      <c r="AH55" s="16"/>
      <c r="AI55" s="16"/>
      <c r="AJ55" s="16"/>
    </row>
    <row r="56" spans="1:36" x14ac:dyDescent="0.3">
      <c r="A56" s="1">
        <v>39995</v>
      </c>
      <c r="B56" s="43">
        <f>'Q1'!L57-'Q1'!$P57</f>
        <v>7.2724193405648636</v>
      </c>
      <c r="C56" s="43">
        <f>'Q1'!M57-'Q1'!$P57</f>
        <v>3.3388093372408902</v>
      </c>
      <c r="D56" s="43">
        <f>'Q1'!N57-'Q1'!$P57</f>
        <v>5.7250653716516737</v>
      </c>
      <c r="E56" s="43">
        <f>'Q1'!O57-'Q1'!$P57</f>
        <v>-5.0141628902303435</v>
      </c>
      <c r="F56" s="12"/>
      <c r="H56" s="10"/>
      <c r="R56" s="20"/>
      <c r="S56" s="16"/>
      <c r="T56" s="16"/>
      <c r="U56" s="16"/>
      <c r="V56" s="16"/>
      <c r="W56" s="16"/>
      <c r="X56" s="16"/>
      <c r="Y56" s="16"/>
      <c r="Z56" s="16"/>
      <c r="AA56" s="16"/>
      <c r="AB56" s="16"/>
      <c r="AC56" s="16"/>
      <c r="AD56" s="16"/>
      <c r="AE56" s="16"/>
      <c r="AF56" s="16"/>
      <c r="AG56" s="16"/>
      <c r="AH56" s="16"/>
      <c r="AI56" s="16"/>
      <c r="AJ56" s="16"/>
    </row>
    <row r="57" spans="1:36" ht="15" thickBot="1" x14ac:dyDescent="0.35">
      <c r="A57" s="1">
        <v>40026</v>
      </c>
      <c r="B57" s="43">
        <f>'Q1'!L58-'Q1'!$P58</f>
        <v>5.5102921771913413</v>
      </c>
      <c r="C57" s="43">
        <f>'Q1'!M58-'Q1'!$P58</f>
        <v>2.7956737459423366</v>
      </c>
      <c r="D57" s="43">
        <f>'Q1'!N58-'Q1'!$P58</f>
        <v>7.1910009840902642</v>
      </c>
      <c r="E57" s="43">
        <f>'Q1'!O58-'Q1'!$P58</f>
        <v>5.4037140689576511</v>
      </c>
      <c r="F57" s="12"/>
      <c r="H57" s="10"/>
      <c r="I57" t="s">
        <v>47</v>
      </c>
      <c r="R57" s="20"/>
      <c r="S57" s="16"/>
      <c r="T57" s="16"/>
      <c r="U57" s="16"/>
      <c r="V57" s="16"/>
      <c r="W57" s="16"/>
      <c r="X57" s="16"/>
      <c r="Y57" s="16"/>
      <c r="Z57" s="16"/>
      <c r="AA57" s="16"/>
      <c r="AB57" s="16"/>
      <c r="AC57" s="16"/>
      <c r="AD57" s="16"/>
      <c r="AE57" s="16"/>
      <c r="AF57" s="16"/>
      <c r="AG57" s="16"/>
      <c r="AH57" s="16"/>
      <c r="AI57" s="16"/>
      <c r="AJ57" s="16"/>
    </row>
    <row r="58" spans="1:36" x14ac:dyDescent="0.3">
      <c r="A58" s="1">
        <v>40057</v>
      </c>
      <c r="B58" s="43">
        <f>'Q1'!L59-'Q1'!$P59</f>
        <v>5.8753281794306744</v>
      </c>
      <c r="C58" s="43">
        <f>'Q1'!M59-'Q1'!$P59</f>
        <v>4.3605393317688002</v>
      </c>
      <c r="D58" s="43">
        <f>'Q1'!N59-'Q1'!$P59</f>
        <v>7.6142364536858542</v>
      </c>
      <c r="E58" s="43">
        <f>'Q1'!O59-'Q1'!$P59</f>
        <v>3.8516117608354072</v>
      </c>
      <c r="F58" s="12"/>
      <c r="H58" s="10"/>
      <c r="I58" s="41"/>
      <c r="J58" s="41" t="s">
        <v>52</v>
      </c>
      <c r="K58" s="41" t="s">
        <v>53</v>
      </c>
      <c r="L58" s="41" t="s">
        <v>54</v>
      </c>
      <c r="M58" s="41" t="s">
        <v>55</v>
      </c>
      <c r="N58" s="41" t="s">
        <v>56</v>
      </c>
      <c r="R58" s="20"/>
      <c r="S58" s="16"/>
      <c r="T58" s="16"/>
      <c r="U58" s="16"/>
      <c r="V58" s="16"/>
      <c r="W58" s="16"/>
      <c r="X58" s="16"/>
      <c r="Y58" s="16"/>
      <c r="Z58" s="16"/>
      <c r="AA58" s="16"/>
      <c r="AB58" s="16"/>
      <c r="AC58" s="16"/>
      <c r="AD58" s="16"/>
      <c r="AE58" s="16"/>
      <c r="AF58" s="16"/>
      <c r="AG58" s="16"/>
      <c r="AH58" s="16"/>
      <c r="AI58" s="16"/>
      <c r="AJ58" s="16"/>
    </row>
    <row r="59" spans="1:36" x14ac:dyDescent="0.3">
      <c r="A59" s="1">
        <v>40087</v>
      </c>
      <c r="B59" s="43">
        <f>'Q1'!L60-'Q1'!$P60</f>
        <v>-2.1490359642465799</v>
      </c>
      <c r="C59" s="43">
        <f>'Q1'!M60-'Q1'!$P60</f>
        <v>-0.18689518042873468</v>
      </c>
      <c r="D59" s="43">
        <f>'Q1'!N60-'Q1'!$P60</f>
        <v>-8.5304959414069668</v>
      </c>
      <c r="E59" s="43">
        <f>'Q1'!O60-'Q1'!$P60</f>
        <v>-4.7764438310329931</v>
      </c>
      <c r="F59" s="12"/>
      <c r="H59" s="21"/>
      <c r="I59" s="10" t="s">
        <v>48</v>
      </c>
      <c r="J59" s="10">
        <v>1</v>
      </c>
      <c r="K59" s="10">
        <v>415.12458323444662</v>
      </c>
      <c r="L59" s="10">
        <v>415.12458323444662</v>
      </c>
      <c r="M59" s="10">
        <v>11.869754609634953</v>
      </c>
      <c r="N59" s="10">
        <v>6.9447377175059467E-4</v>
      </c>
      <c r="R59" s="20"/>
      <c r="S59" s="16"/>
      <c r="T59" s="16"/>
      <c r="U59" s="16"/>
      <c r="V59" s="16"/>
      <c r="W59" s="16"/>
      <c r="X59" s="16"/>
      <c r="Y59" s="16"/>
      <c r="Z59" s="16"/>
      <c r="AA59" s="16"/>
      <c r="AB59" s="16"/>
      <c r="AC59" s="16"/>
      <c r="AD59" s="16"/>
      <c r="AE59" s="16"/>
      <c r="AF59" s="16"/>
      <c r="AG59" s="16"/>
      <c r="AH59" s="16"/>
      <c r="AI59" s="16"/>
      <c r="AJ59" s="16"/>
    </row>
    <row r="60" spans="1:36" x14ac:dyDescent="0.3">
      <c r="A60" s="1">
        <v>40118</v>
      </c>
      <c r="B60" s="43">
        <f>'Q1'!L61-'Q1'!$P61</f>
        <v>4.8708178267861308</v>
      </c>
      <c r="C60" s="43">
        <f>'Q1'!M61-'Q1'!$P61</f>
        <v>-2.0525154533772714</v>
      </c>
      <c r="D60" s="43">
        <f>'Q1'!N61-'Q1'!$P61</f>
        <v>2.1745880278705356</v>
      </c>
      <c r="E60" s="43">
        <f>'Q1'!O61-'Q1'!$P61</f>
        <v>0.10029511271158736</v>
      </c>
      <c r="F60" s="12"/>
      <c r="H60" s="14"/>
      <c r="I60" s="10" t="s">
        <v>49</v>
      </c>
      <c r="J60" s="10">
        <v>201</v>
      </c>
      <c r="K60" s="10">
        <v>7029.6348976240479</v>
      </c>
      <c r="L60" s="10">
        <v>34.973307948378348</v>
      </c>
      <c r="M60" s="10"/>
      <c r="N60" s="10"/>
      <c r="R60" s="20"/>
      <c r="S60" s="16"/>
      <c r="T60" s="16"/>
      <c r="U60" s="16"/>
      <c r="V60" s="16"/>
      <c r="W60" s="16"/>
      <c r="X60" s="16"/>
      <c r="Y60" s="16"/>
      <c r="Z60" s="16"/>
      <c r="AA60" s="16"/>
      <c r="AB60" s="16"/>
      <c r="AC60" s="16"/>
      <c r="AD60" s="16"/>
      <c r="AE60" s="16"/>
      <c r="AF60" s="16"/>
      <c r="AG60" s="16"/>
      <c r="AH60" s="16"/>
      <c r="AI60" s="16"/>
      <c r="AJ60" s="16"/>
    </row>
    <row r="61" spans="1:36" ht="15" thickBot="1" x14ac:dyDescent="0.35">
      <c r="A61" s="1">
        <v>40148</v>
      </c>
      <c r="B61" s="43">
        <f>'Q1'!L62-'Q1'!$P62</f>
        <v>-6.2082700967710993</v>
      </c>
      <c r="C61" s="43">
        <f>'Q1'!M62-'Q1'!$P62</f>
        <v>-0.20658187976353748</v>
      </c>
      <c r="D61" s="43">
        <f>'Q1'!N62-'Q1'!$P62</f>
        <v>-2.394498795448988</v>
      </c>
      <c r="E61" s="43">
        <f>'Q1'!O62-'Q1'!$P62</f>
        <v>2.9837203668054837</v>
      </c>
      <c r="F61" s="12"/>
      <c r="H61" s="23"/>
      <c r="I61" s="40" t="s">
        <v>50</v>
      </c>
      <c r="J61" s="40">
        <v>202</v>
      </c>
      <c r="K61" s="40">
        <v>7444.7594808584945</v>
      </c>
      <c r="L61" s="40"/>
      <c r="M61" s="40"/>
      <c r="N61" s="40"/>
      <c r="R61" s="20"/>
      <c r="S61" s="16"/>
      <c r="T61" s="16"/>
      <c r="U61" s="16"/>
      <c r="V61" s="16"/>
      <c r="W61" s="16"/>
      <c r="X61" s="16"/>
      <c r="Y61" s="16"/>
      <c r="Z61" s="16"/>
      <c r="AA61" s="16"/>
      <c r="AB61" s="16"/>
      <c r="AC61" s="16"/>
      <c r="AD61" s="16"/>
      <c r="AE61" s="16"/>
      <c r="AF61" s="16"/>
      <c r="AG61" s="16"/>
      <c r="AH61" s="16"/>
      <c r="AI61" s="16"/>
      <c r="AJ61" s="16"/>
    </row>
    <row r="62" spans="1:36" ht="15" thickBot="1" x14ac:dyDescent="0.35">
      <c r="A62" s="1">
        <v>40179</v>
      </c>
      <c r="B62" s="43">
        <f>'Q1'!L63-'Q1'!$P63</f>
        <v>1.4436169467786979</v>
      </c>
      <c r="C62" s="43">
        <f>'Q1'!M63-'Q1'!$P63</f>
        <v>-7.6895260300457622</v>
      </c>
      <c r="D62" s="43">
        <f>'Q1'!N63-'Q1'!$P63</f>
        <v>-10.364466005733114</v>
      </c>
      <c r="E62" s="43">
        <f>'Q1'!O63-'Q1'!$P63</f>
        <v>-4.0786870516249127</v>
      </c>
      <c r="F62" s="12"/>
      <c r="H62" s="10"/>
      <c r="R62" s="20"/>
      <c r="S62" s="16"/>
      <c r="T62" s="16"/>
      <c r="U62" s="16"/>
      <c r="V62" s="16"/>
      <c r="W62" s="16"/>
      <c r="X62" s="16"/>
      <c r="Y62" s="16"/>
      <c r="Z62" s="16"/>
      <c r="AA62" s="16"/>
      <c r="AB62" s="16"/>
      <c r="AC62" s="16"/>
      <c r="AD62" s="16"/>
      <c r="AE62" s="16"/>
      <c r="AF62" s="16"/>
      <c r="AG62" s="16"/>
      <c r="AH62" s="16"/>
      <c r="AI62" s="16"/>
      <c r="AJ62" s="16"/>
    </row>
    <row r="63" spans="1:36" x14ac:dyDescent="0.3">
      <c r="A63" s="1">
        <v>40210</v>
      </c>
      <c r="B63" s="43">
        <f>'Q1'!L64-'Q1'!$P64</f>
        <v>5.0733750026953128</v>
      </c>
      <c r="C63" s="43">
        <f>'Q1'!M64-'Q1'!$P64</f>
        <v>3.7354746070598295</v>
      </c>
      <c r="D63" s="43">
        <f>'Q1'!N64-'Q1'!$P64</f>
        <v>2.4027309838990036</v>
      </c>
      <c r="E63" s="43">
        <f>'Q1'!O64-'Q1'!$P64</f>
        <v>10.240909324160796</v>
      </c>
      <c r="F63" s="12"/>
      <c r="H63" s="10"/>
      <c r="I63" s="41"/>
      <c r="J63" s="41" t="s">
        <v>57</v>
      </c>
      <c r="K63" s="41" t="s">
        <v>45</v>
      </c>
      <c r="L63" s="41" t="s">
        <v>58</v>
      </c>
      <c r="M63" s="41" t="s">
        <v>59</v>
      </c>
      <c r="N63" s="41" t="s">
        <v>60</v>
      </c>
      <c r="O63" s="41" t="s">
        <v>61</v>
      </c>
      <c r="P63" s="41" t="s">
        <v>62</v>
      </c>
      <c r="Q63" s="41" t="s">
        <v>63</v>
      </c>
      <c r="R63" s="20"/>
      <c r="S63" s="16"/>
      <c r="T63" s="16"/>
      <c r="U63" s="16"/>
      <c r="V63" s="16"/>
      <c r="W63" s="16"/>
      <c r="X63" s="16"/>
      <c r="Y63" s="16"/>
      <c r="Z63" s="16"/>
      <c r="AA63" s="16"/>
      <c r="AB63" s="16"/>
      <c r="AC63" s="16"/>
      <c r="AD63" s="16"/>
      <c r="AE63" s="16"/>
      <c r="AF63" s="16"/>
      <c r="AG63" s="16"/>
      <c r="AH63" s="16"/>
      <c r="AI63" s="16"/>
      <c r="AJ63" s="16"/>
    </row>
    <row r="64" spans="1:36" x14ac:dyDescent="0.3">
      <c r="A64" s="1">
        <v>40238</v>
      </c>
      <c r="B64" s="43">
        <f>'Q1'!L65-'Q1'!$P65</f>
        <v>-1.4492798174546297</v>
      </c>
      <c r="C64" s="43">
        <f>'Q1'!M65-'Q1'!$P65</f>
        <v>4.2694053148519702</v>
      </c>
      <c r="D64" s="43">
        <f>'Q1'!N65-'Q1'!$P65</f>
        <v>8.0867372387556262</v>
      </c>
      <c r="E64" s="43">
        <f>'Q1'!O65-'Q1'!$P65</f>
        <v>5.8794449885505857</v>
      </c>
      <c r="F64" s="12"/>
      <c r="H64" s="10"/>
      <c r="I64" s="10" t="s">
        <v>51</v>
      </c>
      <c r="J64" s="10">
        <v>1.8275077308853254</v>
      </c>
      <c r="K64" s="10">
        <v>0.41617706021725381</v>
      </c>
      <c r="L64" s="10">
        <v>4.3911784323992418</v>
      </c>
      <c r="M64" s="10">
        <v>1.8215330403107527E-5</v>
      </c>
      <c r="N64" s="10">
        <v>1.0068746102646249</v>
      </c>
      <c r="O64" s="10">
        <v>2.6481408515060259</v>
      </c>
      <c r="P64" s="10">
        <v>1.0068746102646249</v>
      </c>
      <c r="Q64" s="10">
        <v>2.6481408515060259</v>
      </c>
      <c r="R64" s="20"/>
      <c r="S64" s="16"/>
      <c r="T64" s="16"/>
      <c r="U64" s="16"/>
      <c r="V64" s="16"/>
      <c r="W64" s="16"/>
      <c r="X64" s="16"/>
      <c r="Y64" s="16"/>
      <c r="Z64" s="16"/>
      <c r="AA64" s="16"/>
      <c r="AB64" s="16"/>
      <c r="AC64" s="16"/>
      <c r="AD64" s="16"/>
      <c r="AE64" s="16"/>
      <c r="AF64" s="16"/>
      <c r="AG64" s="16"/>
      <c r="AH64" s="16"/>
      <c r="AI64" s="16"/>
      <c r="AJ64" s="16"/>
    </row>
    <row r="65" spans="1:36" ht="15" thickBot="1" x14ac:dyDescent="0.35">
      <c r="A65" s="1">
        <v>40269</v>
      </c>
      <c r="B65" s="43">
        <f>'Q1'!L66-'Q1'!$P66</f>
        <v>-2.7262894357310219</v>
      </c>
      <c r="C65" s="43">
        <f>'Q1'!M66-'Q1'!$P66</f>
        <v>-1.4288763516198231</v>
      </c>
      <c r="D65" s="43">
        <f>'Q1'!N66-'Q1'!$P66</f>
        <v>-2.0040849495518542</v>
      </c>
      <c r="E65" s="43">
        <f>'Q1'!O66-'Q1'!$P66</f>
        <v>-10.264327539766793</v>
      </c>
      <c r="F65" s="12"/>
      <c r="H65" s="14"/>
      <c r="I65" s="40" t="s">
        <v>35</v>
      </c>
      <c r="J65" s="40">
        <v>0.34678209340689453</v>
      </c>
      <c r="K65" s="40">
        <v>0.10065510208655803</v>
      </c>
      <c r="L65" s="40">
        <v>3.4452510227318669</v>
      </c>
      <c r="M65" s="40">
        <v>6.9447377175058708E-4</v>
      </c>
      <c r="N65" s="40">
        <v>0.14830668851896586</v>
      </c>
      <c r="O65" s="40">
        <v>0.54525749829482317</v>
      </c>
      <c r="P65" s="40">
        <v>0.14830668851896586</v>
      </c>
      <c r="Q65" s="40">
        <v>0.54525749829482317</v>
      </c>
      <c r="R65" s="20"/>
      <c r="S65" s="16"/>
      <c r="T65" s="16"/>
      <c r="U65" s="16"/>
      <c r="V65" s="16"/>
      <c r="W65" s="16"/>
      <c r="X65" s="16"/>
      <c r="Y65" s="16"/>
      <c r="Z65" s="16"/>
      <c r="AA65" s="16"/>
      <c r="AB65" s="16"/>
      <c r="AC65" s="16"/>
      <c r="AD65" s="16"/>
      <c r="AE65" s="16"/>
      <c r="AF65" s="16"/>
      <c r="AG65" s="16"/>
      <c r="AH65" s="16"/>
      <c r="AI65" s="16"/>
      <c r="AJ65" s="16"/>
    </row>
    <row r="66" spans="1:36" x14ac:dyDescent="0.3">
      <c r="A66" s="1">
        <v>40299</v>
      </c>
      <c r="B66" s="43">
        <f>'Q1'!L67-'Q1'!$P67</f>
        <v>-5.3678244847215391</v>
      </c>
      <c r="C66" s="43">
        <f>'Q1'!M67-'Q1'!$P67</f>
        <v>-1.7063659689899753</v>
      </c>
      <c r="D66" s="43">
        <f>'Q1'!N67-'Q1'!$P67</f>
        <v>-5.4423133095735432</v>
      </c>
      <c r="E66" s="43">
        <f>'Q1'!O67-'Q1'!$P67</f>
        <v>-2.3922299171435175</v>
      </c>
      <c r="F66" s="12"/>
      <c r="H66" s="14"/>
      <c r="I66" s="14"/>
      <c r="J66" s="14"/>
      <c r="K66" s="14"/>
      <c r="L66" s="14"/>
      <c r="M66" s="14"/>
      <c r="N66" s="14"/>
      <c r="O66" s="14"/>
      <c r="P66" s="14"/>
      <c r="Q66" s="14"/>
      <c r="R66" s="20"/>
      <c r="S66" s="16"/>
      <c r="T66" s="16"/>
      <c r="U66" s="16"/>
      <c r="V66" s="16"/>
      <c r="W66" s="16"/>
      <c r="X66" s="16"/>
      <c r="Y66" s="16"/>
      <c r="Z66" s="16"/>
      <c r="AA66" s="16"/>
      <c r="AB66" s="16"/>
      <c r="AC66" s="16"/>
      <c r="AD66" s="16"/>
      <c r="AE66" s="16"/>
      <c r="AF66" s="16"/>
      <c r="AG66" s="16"/>
      <c r="AH66" s="16"/>
      <c r="AI66" s="16"/>
      <c r="AJ66" s="16"/>
    </row>
    <row r="67" spans="1:36" x14ac:dyDescent="0.3">
      <c r="A67" s="1">
        <v>40330</v>
      </c>
      <c r="B67" s="43">
        <f>'Q1'!L68-'Q1'!$P68</f>
        <v>-2.9374345140001972</v>
      </c>
      <c r="C67" s="43">
        <f>'Q1'!M68-'Q1'!$P68</f>
        <v>1.3450661555073524</v>
      </c>
      <c r="D67" s="43">
        <f>'Q1'!N68-'Q1'!$P68</f>
        <v>-2.6277140013897187</v>
      </c>
      <c r="E67" s="43">
        <f>'Q1'!O68-'Q1'!$P68</f>
        <v>2.9601529775520059</v>
      </c>
      <c r="F67" s="12"/>
      <c r="H67" s="21"/>
      <c r="I67" s="14"/>
      <c r="J67" s="14"/>
      <c r="K67" s="14"/>
      <c r="L67" s="14"/>
      <c r="M67" s="14"/>
      <c r="N67" s="14"/>
      <c r="O67" s="14"/>
      <c r="P67" s="14"/>
      <c r="Q67" s="14"/>
      <c r="R67" s="20"/>
      <c r="S67" s="16"/>
      <c r="T67" s="16"/>
      <c r="U67" s="16"/>
      <c r="V67" s="16"/>
      <c r="W67" s="16"/>
      <c r="X67" s="16"/>
      <c r="Y67" s="16"/>
      <c r="Z67" s="16"/>
      <c r="AA67" s="16"/>
      <c r="AB67" s="16"/>
      <c r="AC67" s="16"/>
      <c r="AD67" s="16"/>
      <c r="AE67" s="16"/>
      <c r="AF67" s="16"/>
      <c r="AG67" s="16"/>
      <c r="AH67" s="16"/>
      <c r="AI67" s="16"/>
      <c r="AJ67" s="16"/>
    </row>
    <row r="68" spans="1:36" x14ac:dyDescent="0.3">
      <c r="A68" s="1">
        <v>40360</v>
      </c>
      <c r="B68" s="43">
        <f>'Q1'!L69-'Q1'!$P69</f>
        <v>4.4127258901933475</v>
      </c>
      <c r="C68" s="43">
        <f>'Q1'!M69-'Q1'!$P69</f>
        <v>-4.6030384778335094</v>
      </c>
      <c r="D68" s="43">
        <f>'Q1'!N69-'Q1'!$P69</f>
        <v>-0.6244638808366787</v>
      </c>
      <c r="E68" s="43">
        <f>'Q1'!O69-'Q1'!$P69</f>
        <v>1.6679984404663006</v>
      </c>
      <c r="F68" s="12"/>
      <c r="H68" s="14"/>
      <c r="I68" s="14"/>
      <c r="J68" s="14"/>
      <c r="K68" s="14"/>
      <c r="L68" s="14"/>
      <c r="M68" s="14"/>
      <c r="N68" s="14"/>
      <c r="O68" s="14"/>
      <c r="P68" s="14"/>
      <c r="Q68" s="14"/>
      <c r="R68" s="20"/>
      <c r="S68" s="16"/>
      <c r="T68" s="16"/>
      <c r="U68" s="16"/>
      <c r="V68" s="16"/>
      <c r="W68" s="16"/>
      <c r="X68" s="16"/>
      <c r="Y68" s="16"/>
      <c r="Z68" s="16"/>
      <c r="AA68" s="16"/>
      <c r="AB68" s="16"/>
      <c r="AC68" s="16"/>
      <c r="AD68" s="16"/>
      <c r="AE68" s="16"/>
      <c r="AF68" s="16"/>
      <c r="AG68" s="16"/>
      <c r="AH68" s="16"/>
      <c r="AI68" s="16"/>
      <c r="AJ68" s="16"/>
    </row>
    <row r="69" spans="1:36" x14ac:dyDescent="0.3">
      <c r="A69" s="1">
        <v>40391</v>
      </c>
      <c r="B69" s="43">
        <f>'Q1'!L70-'Q1'!$P70</f>
        <v>-2.0364816772375005</v>
      </c>
      <c r="C69" s="43">
        <f>'Q1'!M70-'Q1'!$P70</f>
        <v>7.5894583179375257</v>
      </c>
      <c r="D69" s="43">
        <f>'Q1'!N70-'Q1'!$P70</f>
        <v>0.59985395201586089</v>
      </c>
      <c r="E69" s="43">
        <f>'Q1'!O70-'Q1'!$P70</f>
        <v>-0.59230285449650688</v>
      </c>
      <c r="F69" s="12"/>
      <c r="R69" s="20"/>
      <c r="S69" s="16"/>
      <c r="T69" s="16"/>
      <c r="U69" s="16"/>
      <c r="V69" s="16"/>
      <c r="W69" s="16"/>
      <c r="X69" s="16"/>
      <c r="Y69" s="16"/>
      <c r="Z69" s="16"/>
      <c r="AA69" s="16"/>
      <c r="AB69" s="16"/>
      <c r="AC69" s="16"/>
      <c r="AD69" s="16"/>
      <c r="AE69" s="16"/>
      <c r="AF69" s="16"/>
      <c r="AG69" s="16"/>
      <c r="AH69" s="16"/>
      <c r="AI69" s="16"/>
      <c r="AJ69" s="16"/>
    </row>
    <row r="70" spans="1:36" x14ac:dyDescent="0.3">
      <c r="A70" s="1">
        <v>40422</v>
      </c>
      <c r="B70" s="43">
        <f>'Q1'!L71-'Q1'!$P71</f>
        <v>4.0074905771763261</v>
      </c>
      <c r="C70" s="43">
        <f>'Q1'!M71-'Q1'!$P71</f>
        <v>3.8404842468385549</v>
      </c>
      <c r="D70" s="43">
        <f>'Q1'!N71-'Q1'!$P71</f>
        <v>6.1347894411382944</v>
      </c>
      <c r="E70" s="43">
        <f>'Q1'!O71-'Q1'!$P71</f>
        <v>0.22306219276033162</v>
      </c>
      <c r="F70" s="12"/>
      <c r="R70" s="20"/>
      <c r="S70" s="16"/>
      <c r="T70" s="16"/>
      <c r="U70" s="16"/>
      <c r="V70" s="16"/>
      <c r="W70" s="16"/>
      <c r="X70" s="16"/>
      <c r="Y70" s="16"/>
      <c r="Z70" s="16"/>
      <c r="AA70" s="16"/>
      <c r="AB70" s="16"/>
      <c r="AC70" s="16"/>
      <c r="AD70" s="16"/>
      <c r="AE70" s="16"/>
      <c r="AF70" s="16"/>
      <c r="AG70" s="16"/>
      <c r="AH70" s="16"/>
      <c r="AI70" s="16"/>
      <c r="AJ70" s="16"/>
    </row>
    <row r="71" spans="1:36" x14ac:dyDescent="0.3">
      <c r="A71" s="1">
        <v>40452</v>
      </c>
      <c r="B71" s="43">
        <f>'Q1'!L72-'Q1'!$P72</f>
        <v>-0.40483665728394669</v>
      </c>
      <c r="C71" s="43">
        <f>'Q1'!M72-'Q1'!$P72</f>
        <v>0.42926692966621671</v>
      </c>
      <c r="D71" s="43">
        <f>'Q1'!N72-'Q1'!$P72</f>
        <v>-0.91517286378331997</v>
      </c>
      <c r="E71" s="43">
        <f>'Q1'!O72-'Q1'!$P72</f>
        <v>0.67987526650711294</v>
      </c>
      <c r="F71" s="12"/>
      <c r="R71" s="20"/>
      <c r="S71" s="16"/>
      <c r="T71" s="16"/>
      <c r="U71" s="16"/>
      <c r="V71" s="16"/>
      <c r="W71" s="16"/>
      <c r="X71" s="16"/>
      <c r="Y71" s="16"/>
      <c r="Z71" s="16"/>
      <c r="AA71" s="16"/>
      <c r="AB71" s="16"/>
      <c r="AC71" s="16"/>
      <c r="AD71" s="16"/>
      <c r="AE71" s="16"/>
      <c r="AF71" s="16"/>
      <c r="AG71" s="16"/>
      <c r="AH71" s="16"/>
      <c r="AI71" s="16"/>
      <c r="AJ71" s="16"/>
    </row>
    <row r="72" spans="1:36" x14ac:dyDescent="0.3">
      <c r="A72" s="1">
        <v>40483</v>
      </c>
      <c r="B72" s="43">
        <f>'Q1'!L73-'Q1'!$P73</f>
        <v>3.8618393334209133</v>
      </c>
      <c r="C72" s="43">
        <f>'Q1'!M73-'Q1'!$P73</f>
        <v>-5.1638195578521779</v>
      </c>
      <c r="D72" s="43">
        <f>'Q1'!N73-'Q1'!$P73</f>
        <v>-3.8652598046026276</v>
      </c>
      <c r="E72" s="43">
        <f>'Q1'!O73-'Q1'!$P73</f>
        <v>6.2865022437482159</v>
      </c>
      <c r="F72" s="12"/>
      <c r="R72" s="20"/>
      <c r="S72" s="16"/>
      <c r="T72" s="16"/>
      <c r="U72" s="16"/>
      <c r="V72" s="16"/>
      <c r="W72" s="16"/>
      <c r="X72" s="16"/>
      <c r="Y72" s="16"/>
      <c r="Z72" s="16"/>
      <c r="AA72" s="16"/>
      <c r="AB72" s="16"/>
      <c r="AC72" s="16"/>
      <c r="AD72" s="16"/>
      <c r="AE72" s="16"/>
      <c r="AF72" s="16"/>
      <c r="AG72" s="16"/>
      <c r="AH72" s="16"/>
      <c r="AI72" s="16"/>
      <c r="AJ72" s="16"/>
    </row>
    <row r="73" spans="1:36" x14ac:dyDescent="0.3">
      <c r="A73" s="1">
        <v>40513</v>
      </c>
      <c r="B73" s="43">
        <f>'Q1'!L74-'Q1'!$P74</f>
        <v>0.13250983449941683</v>
      </c>
      <c r="C73" s="43">
        <f>'Q1'!M74-'Q1'!$P74</f>
        <v>0.20943461872016117</v>
      </c>
      <c r="D73" s="43">
        <f>'Q1'!N74-'Q1'!$P74</f>
        <v>1.6700222949000532</v>
      </c>
      <c r="E73" s="43">
        <f>'Q1'!O74-'Q1'!$P74</f>
        <v>3.9022235943645178</v>
      </c>
      <c r="F73" s="12"/>
      <c r="R73" s="20"/>
      <c r="S73" s="16"/>
      <c r="T73" s="16"/>
      <c r="U73" s="16"/>
      <c r="V73" s="16"/>
      <c r="W73" s="16"/>
      <c r="X73" s="16"/>
      <c r="Y73" s="16"/>
      <c r="Z73" s="16"/>
      <c r="AA73" s="16"/>
      <c r="AB73" s="16"/>
      <c r="AC73" s="16"/>
      <c r="AD73" s="16"/>
      <c r="AE73" s="16"/>
      <c r="AF73" s="16"/>
      <c r="AG73" s="16"/>
      <c r="AH73" s="16"/>
      <c r="AI73" s="16"/>
      <c r="AJ73" s="16"/>
    </row>
    <row r="74" spans="1:36" x14ac:dyDescent="0.3">
      <c r="A74" s="1">
        <v>40544</v>
      </c>
      <c r="B74" s="43">
        <f>'Q1'!L75-'Q1'!$P75</f>
        <v>1.587384375635448</v>
      </c>
      <c r="C74" s="43">
        <f>'Q1'!M75-'Q1'!$P75</f>
        <v>-1.0873681287626222</v>
      </c>
      <c r="D74" s="43">
        <f>'Q1'!N75-'Q1'!$P75</f>
        <v>-2.2577960128428276</v>
      </c>
      <c r="E74" s="43">
        <f>'Q1'!O75-'Q1'!$P75</f>
        <v>2.4859279586312177</v>
      </c>
      <c r="F74" s="12"/>
      <c r="R74" s="20"/>
      <c r="S74" s="16"/>
      <c r="T74" s="16"/>
      <c r="U74" s="16"/>
      <c r="V74" s="16"/>
      <c r="W74" s="16"/>
      <c r="X74" s="16"/>
      <c r="Y74" s="16"/>
      <c r="Z74" s="16"/>
      <c r="AA74" s="16"/>
      <c r="AB74" s="16"/>
      <c r="AC74" s="16"/>
      <c r="AD74" s="16"/>
      <c r="AE74" s="16"/>
      <c r="AF74" s="16"/>
      <c r="AG74" s="16"/>
      <c r="AH74" s="16"/>
      <c r="AI74" s="16"/>
      <c r="AJ74" s="16"/>
    </row>
    <row r="75" spans="1:36" x14ac:dyDescent="0.3">
      <c r="A75" s="1">
        <v>40575</v>
      </c>
      <c r="B75" s="43">
        <f>'Q1'!L76-'Q1'!$P76</f>
        <v>9.6652558450779191E-2</v>
      </c>
      <c r="C75" s="43">
        <f>'Q1'!M76-'Q1'!$P76</f>
        <v>0.68020869376302573</v>
      </c>
      <c r="D75" s="43">
        <f>'Q1'!N76-'Q1'!$P76</f>
        <v>2.2748915211668517</v>
      </c>
      <c r="E75" s="43">
        <f>'Q1'!O76-'Q1'!$P76</f>
        <v>-4.3584704577038362</v>
      </c>
      <c r="F75" s="12"/>
      <c r="R75" s="20"/>
      <c r="S75" s="16"/>
      <c r="T75" s="16"/>
      <c r="U75" s="16"/>
      <c r="V75" s="16"/>
      <c r="W75" s="16"/>
      <c r="X75" s="16"/>
      <c r="Y75" s="16"/>
      <c r="Z75" s="16"/>
      <c r="AA75" s="16"/>
      <c r="AB75" s="16"/>
      <c r="AC75" s="16"/>
      <c r="AD75" s="16"/>
      <c r="AE75" s="16"/>
      <c r="AF75" s="16"/>
      <c r="AG75" s="16"/>
      <c r="AH75" s="16"/>
      <c r="AI75" s="16"/>
      <c r="AJ75" s="16"/>
    </row>
    <row r="76" spans="1:36" x14ac:dyDescent="0.3">
      <c r="A76" s="1">
        <v>40603</v>
      </c>
      <c r="B76" s="43">
        <f>'Q1'!L77-'Q1'!$P77</f>
        <v>-0.35218417770795352</v>
      </c>
      <c r="C76" s="43">
        <f>'Q1'!M77-'Q1'!$P77</f>
        <v>-4.8333333333333332E-2</v>
      </c>
      <c r="D76" s="43">
        <f>'Q1'!N77-'Q1'!$P77</f>
        <v>11.290842459690149</v>
      </c>
      <c r="E76" s="43">
        <f>'Q1'!O77-'Q1'!$P77</f>
        <v>0.31685357896063548</v>
      </c>
      <c r="F76" s="12"/>
      <c r="R76" s="20"/>
      <c r="S76" s="16"/>
      <c r="T76" s="16"/>
      <c r="U76" s="16"/>
      <c r="V76" s="16"/>
      <c r="W76" s="16"/>
      <c r="X76" s="16"/>
      <c r="Y76" s="16"/>
      <c r="Z76" s="16"/>
      <c r="AA76" s="16"/>
      <c r="AB76" s="16"/>
      <c r="AC76" s="16"/>
      <c r="AD76" s="16"/>
      <c r="AE76" s="16"/>
      <c r="AF76" s="16"/>
      <c r="AG76" s="16"/>
      <c r="AH76" s="16"/>
      <c r="AI76" s="16"/>
      <c r="AJ76" s="16"/>
    </row>
    <row r="77" spans="1:36" x14ac:dyDescent="0.3">
      <c r="A77" s="1">
        <v>40634</v>
      </c>
      <c r="B77" s="43">
        <f>'Q1'!L78-'Q1'!$P78</f>
        <v>-0.32319041300380819</v>
      </c>
      <c r="C77" s="43">
        <f>'Q1'!M78-'Q1'!$P78</f>
        <v>0.78747136957696029</v>
      </c>
      <c r="D77" s="43">
        <f>'Q1'!N78-'Q1'!$P78</f>
        <v>-3.4999999999999996E-2</v>
      </c>
      <c r="E77" s="43">
        <f>'Q1'!O78-'Q1'!$P78</f>
        <v>-2.945999342098153</v>
      </c>
      <c r="F77" s="12"/>
      <c r="R77" s="20"/>
      <c r="S77" s="16"/>
      <c r="T77" s="16"/>
      <c r="U77" s="16"/>
      <c r="V77" s="16"/>
      <c r="W77" s="16"/>
      <c r="X77" s="16"/>
      <c r="Y77" s="16"/>
      <c r="Z77" s="16"/>
      <c r="AA77" s="16"/>
      <c r="AB77" s="16"/>
      <c r="AC77" s="16"/>
      <c r="AD77" s="16"/>
      <c r="AE77" s="16"/>
      <c r="AF77" s="16"/>
      <c r="AG77" s="16"/>
      <c r="AH77" s="16"/>
      <c r="AI77" s="16"/>
      <c r="AJ77" s="16"/>
    </row>
    <row r="78" spans="1:36" x14ac:dyDescent="0.3">
      <c r="A78" s="1">
        <v>40664</v>
      </c>
      <c r="B78" s="43">
        <f>'Q1'!L79-'Q1'!$P79</f>
        <v>-2.1450977273199827</v>
      </c>
      <c r="C78" s="43">
        <f>'Q1'!M79-'Q1'!$P79</f>
        <v>3.3499270695414092</v>
      </c>
      <c r="D78" s="43">
        <f>'Q1'!N79-'Q1'!$P79</f>
        <v>-0.40823400780391422</v>
      </c>
      <c r="E78" s="43">
        <f>'Q1'!O79-'Q1'!$P79</f>
        <v>-1.3549959289842977</v>
      </c>
      <c r="F78" s="12"/>
      <c r="R78" s="20"/>
      <c r="S78" s="16"/>
      <c r="T78" s="16"/>
      <c r="U78" s="16"/>
      <c r="V78" s="16"/>
      <c r="W78" s="16"/>
      <c r="X78" s="16"/>
      <c r="Y78" s="16"/>
      <c r="Z78" s="16"/>
      <c r="AA78" s="16"/>
      <c r="AB78" s="16"/>
      <c r="AC78" s="16"/>
      <c r="AD78" s="16"/>
      <c r="AE78" s="16"/>
      <c r="AF78" s="16"/>
      <c r="AG78" s="16"/>
      <c r="AH78" s="16"/>
      <c r="AI78" s="16"/>
      <c r="AJ78" s="16"/>
    </row>
    <row r="79" spans="1:36" x14ac:dyDescent="0.3">
      <c r="A79" s="1">
        <v>40695</v>
      </c>
      <c r="B79" s="43">
        <f>'Q1'!L80-'Q1'!$P80</f>
        <v>-2.1714088418325113</v>
      </c>
      <c r="C79" s="43">
        <f>'Q1'!M80-'Q1'!$P80</f>
        <v>1.1929374567761555</v>
      </c>
      <c r="D79" s="43">
        <f>'Q1'!N80-'Q1'!$P80</f>
        <v>-12.121275154000699</v>
      </c>
      <c r="E79" s="43">
        <f>'Q1'!O80-'Q1'!$P80</f>
        <v>-2.5253987103659665</v>
      </c>
      <c r="F79" s="12"/>
      <c r="R79" s="20"/>
      <c r="S79" s="16"/>
      <c r="T79" s="16"/>
      <c r="U79" s="16"/>
      <c r="V79" s="16"/>
      <c r="W79" s="16"/>
      <c r="X79" s="16"/>
      <c r="Y79" s="16"/>
      <c r="Z79" s="16"/>
      <c r="AA79" s="16"/>
      <c r="AB79" s="16"/>
      <c r="AC79" s="16"/>
      <c r="AD79" s="16"/>
      <c r="AE79" s="16"/>
      <c r="AF79" s="16"/>
      <c r="AG79" s="16"/>
      <c r="AH79" s="16"/>
      <c r="AI79" s="16"/>
      <c r="AJ79" s="16"/>
    </row>
    <row r="80" spans="1:36" x14ac:dyDescent="0.3">
      <c r="A80" s="1">
        <v>40725</v>
      </c>
      <c r="B80" s="43">
        <f>'Q1'!L81-'Q1'!$P81</f>
        <v>-4.0287856150858161</v>
      </c>
      <c r="C80" s="43">
        <f>'Q1'!M81-'Q1'!$P81</f>
        <v>-2.9614224889441645</v>
      </c>
      <c r="D80" s="43">
        <f>'Q1'!N81-'Q1'!$P81</f>
        <v>-6.5059117323989941</v>
      </c>
      <c r="E80" s="43">
        <f>'Q1'!O81-'Q1'!$P81</f>
        <v>-7.2112930240595503</v>
      </c>
      <c r="F80" s="12"/>
      <c r="R80" s="20"/>
      <c r="S80" s="16"/>
      <c r="T80" s="16"/>
      <c r="U80" s="16"/>
      <c r="V80" s="16"/>
      <c r="W80" s="16"/>
      <c r="X80" s="16"/>
      <c r="Y80" s="16"/>
      <c r="Z80" s="16"/>
      <c r="AA80" s="16"/>
      <c r="AB80" s="16"/>
      <c r="AC80" s="16"/>
      <c r="AD80" s="16"/>
      <c r="AE80" s="16"/>
      <c r="AF80" s="16"/>
      <c r="AG80" s="16"/>
      <c r="AH80" s="16"/>
      <c r="AI80" s="16"/>
      <c r="AJ80" s="16"/>
    </row>
    <row r="81" spans="1:36" x14ac:dyDescent="0.3">
      <c r="A81" s="1">
        <v>40756</v>
      </c>
      <c r="B81" s="43">
        <f>'Q1'!L82-'Q1'!$P82</f>
        <v>-2.964343631816071</v>
      </c>
      <c r="C81" s="43">
        <f>'Q1'!M82-'Q1'!$P82</f>
        <v>-6.4537402912372777</v>
      </c>
      <c r="D81" s="43">
        <f>'Q1'!N82-'Q1'!$P82</f>
        <v>-8.3351573143423696</v>
      </c>
      <c r="E81" s="43">
        <f>'Q1'!O82-'Q1'!$P82</f>
        <v>-8.4432293554018063</v>
      </c>
      <c r="F81" s="12"/>
      <c r="R81" s="20"/>
      <c r="S81" s="16"/>
      <c r="T81" s="16"/>
      <c r="U81" s="16"/>
      <c r="V81" s="16"/>
      <c r="W81" s="16"/>
      <c r="X81" s="16"/>
      <c r="Y81" s="16"/>
      <c r="Z81" s="16"/>
      <c r="AA81" s="16"/>
      <c r="AB81" s="16"/>
      <c r="AC81" s="16"/>
      <c r="AD81" s="16"/>
      <c r="AE81" s="16"/>
      <c r="AF81" s="16"/>
      <c r="AG81" s="16"/>
      <c r="AH81" s="16"/>
      <c r="AI81" s="16"/>
      <c r="AJ81" s="16"/>
    </row>
    <row r="82" spans="1:36" x14ac:dyDescent="0.3">
      <c r="A82" s="1">
        <v>40787</v>
      </c>
      <c r="B82" s="43">
        <f>'Q1'!L83-'Q1'!$P83</f>
        <v>-6.7651863125024292</v>
      </c>
      <c r="C82" s="43">
        <f>'Q1'!M83-'Q1'!$P83</f>
        <v>-1.4918122042726512</v>
      </c>
      <c r="D82" s="43">
        <f>'Q1'!N83-'Q1'!$P83</f>
        <v>-6.3525420976750002</v>
      </c>
      <c r="E82" s="43">
        <f>'Q1'!O83-'Q1'!$P83</f>
        <v>5.4832791858605852</v>
      </c>
      <c r="F82" s="12"/>
      <c r="R82" s="20"/>
      <c r="S82" s="16"/>
      <c r="T82" s="16"/>
      <c r="U82" s="16"/>
      <c r="V82" s="16"/>
      <c r="W82" s="16"/>
      <c r="X82" s="16"/>
      <c r="Y82" s="16"/>
      <c r="Z82" s="16"/>
      <c r="AA82" s="16"/>
      <c r="AB82" s="16"/>
      <c r="AC82" s="16"/>
      <c r="AD82" s="16"/>
      <c r="AE82" s="16"/>
      <c r="AF82" s="16"/>
      <c r="AG82" s="16"/>
      <c r="AH82" s="16"/>
      <c r="AI82" s="16"/>
      <c r="AJ82" s="16"/>
    </row>
    <row r="83" spans="1:36" x14ac:dyDescent="0.3">
      <c r="A83" s="1">
        <v>40817</v>
      </c>
      <c r="B83" s="43">
        <f>'Q1'!L84-'Q1'!$P84</f>
        <v>7.1661394252357509</v>
      </c>
      <c r="C83" s="43">
        <f>'Q1'!M84-'Q1'!$P84</f>
        <v>-1.7358644799548524</v>
      </c>
      <c r="D83" s="43">
        <f>'Q1'!N84-'Q1'!$P84</f>
        <v>12.50576122974859</v>
      </c>
      <c r="E83" s="43">
        <f>'Q1'!O84-'Q1'!$P84</f>
        <v>-1.1736375776946424</v>
      </c>
      <c r="F83" s="12"/>
      <c r="R83" s="20"/>
      <c r="S83" s="16"/>
      <c r="T83" s="16"/>
      <c r="U83" s="16"/>
      <c r="V83" s="16"/>
      <c r="W83" s="16"/>
      <c r="X83" s="16"/>
      <c r="Y83" s="16"/>
      <c r="Z83" s="16"/>
      <c r="AA83" s="16"/>
      <c r="AB83" s="16"/>
      <c r="AC83" s="16"/>
      <c r="AD83" s="16"/>
      <c r="AE83" s="16"/>
      <c r="AF83" s="16"/>
      <c r="AG83" s="16"/>
      <c r="AH83" s="16"/>
      <c r="AI83" s="16"/>
      <c r="AJ83" s="16"/>
    </row>
    <row r="84" spans="1:36" x14ac:dyDescent="0.3">
      <c r="A84" s="1">
        <v>40848</v>
      </c>
      <c r="B84" s="43">
        <f>'Q1'!L85-'Q1'!$P85</f>
        <v>-5.6620951117935903</v>
      </c>
      <c r="C84" s="43">
        <f>'Q1'!M85-'Q1'!$P85</f>
        <v>3.3585795196817432</v>
      </c>
      <c r="D84" s="43">
        <f>'Q1'!N85-'Q1'!$P85</f>
        <v>-10.327819552710542</v>
      </c>
      <c r="E84" s="43">
        <f>'Q1'!O85-'Q1'!$P85</f>
        <v>8.0301225086065919</v>
      </c>
      <c r="F84" s="12"/>
      <c r="R84" s="20"/>
      <c r="S84" s="16"/>
      <c r="T84" s="16"/>
      <c r="U84" s="16"/>
      <c r="V84" s="16"/>
      <c r="W84" s="16"/>
      <c r="X84" s="16"/>
      <c r="Y84" s="16"/>
      <c r="Z84" s="16"/>
      <c r="AA84" s="16"/>
      <c r="AB84" s="16"/>
      <c r="AC84" s="16"/>
      <c r="AD84" s="16"/>
      <c r="AE84" s="16"/>
      <c r="AF84" s="16"/>
      <c r="AG84" s="16"/>
      <c r="AH84" s="16"/>
      <c r="AI84" s="16"/>
      <c r="AJ84" s="16"/>
    </row>
    <row r="85" spans="1:36" x14ac:dyDescent="0.3">
      <c r="A85" s="1">
        <v>40878</v>
      </c>
      <c r="B85" s="43">
        <f>'Q1'!L86-'Q1'!$P86</f>
        <v>5.043109377311052</v>
      </c>
      <c r="C85" s="43">
        <f>'Q1'!M86-'Q1'!$P86</f>
        <v>1.9121329352614249</v>
      </c>
      <c r="D85" s="43">
        <f>'Q1'!N86-'Q1'!$P86</f>
        <v>-6.6838364941959814</v>
      </c>
      <c r="E85" s="43">
        <f>'Q1'!O86-'Q1'!$P86</f>
        <v>2.5594752742429852</v>
      </c>
      <c r="F85" s="12"/>
      <c r="R85" s="20"/>
      <c r="S85" s="16"/>
      <c r="T85" s="16"/>
      <c r="U85" s="16"/>
      <c r="V85" s="16"/>
      <c r="W85" s="16"/>
      <c r="X85" s="16"/>
      <c r="Y85" s="16"/>
      <c r="Z85" s="16"/>
      <c r="AA85" s="16"/>
      <c r="AB85" s="16"/>
      <c r="AC85" s="16"/>
      <c r="AD85" s="16"/>
      <c r="AE85" s="16"/>
      <c r="AF85" s="16"/>
      <c r="AG85" s="16"/>
      <c r="AH85" s="16"/>
      <c r="AI85" s="16"/>
      <c r="AJ85" s="16"/>
    </row>
    <row r="86" spans="1:36" x14ac:dyDescent="0.3">
      <c r="A86" s="1">
        <v>40909</v>
      </c>
      <c r="B86" s="43">
        <f>'Q1'!L87-'Q1'!$P87</f>
        <v>0.80984329181034931</v>
      </c>
      <c r="C86" s="43">
        <f>'Q1'!M87-'Q1'!$P87</f>
        <v>-1.2650681301371958</v>
      </c>
      <c r="D86" s="43">
        <f>'Q1'!N87-'Q1'!$P87</f>
        <v>11.694362072375418</v>
      </c>
      <c r="E86" s="43">
        <f>'Q1'!O87-'Q1'!$P87</f>
        <v>-2.7487580134220622</v>
      </c>
      <c r="F86" s="12"/>
      <c r="R86" s="20"/>
      <c r="S86" s="16"/>
      <c r="T86" s="16"/>
      <c r="U86" s="16"/>
      <c r="V86" s="16"/>
      <c r="W86" s="16"/>
      <c r="X86" s="16"/>
      <c r="Y86" s="16"/>
      <c r="Z86" s="16"/>
      <c r="AA86" s="16"/>
      <c r="AB86" s="16"/>
      <c r="AC86" s="16"/>
      <c r="AD86" s="16"/>
      <c r="AE86" s="16"/>
      <c r="AF86" s="16"/>
      <c r="AG86" s="16"/>
      <c r="AH86" s="16"/>
      <c r="AI86" s="16"/>
      <c r="AJ86" s="16"/>
    </row>
    <row r="87" spans="1:36" x14ac:dyDescent="0.3">
      <c r="A87" s="1">
        <v>40940</v>
      </c>
      <c r="B87" s="43">
        <f>'Q1'!L88-'Q1'!$P88</f>
        <v>0.8304528711565925</v>
      </c>
      <c r="C87" s="43">
        <f>'Q1'!M88-'Q1'!$P88</f>
        <v>2.0742823614412904</v>
      </c>
      <c r="D87" s="43">
        <f>'Q1'!N88-'Q1'!$P88</f>
        <v>8.8337159259642668</v>
      </c>
      <c r="E87" s="43">
        <f>'Q1'!O88-'Q1'!$P88</f>
        <v>5.2770123024355549</v>
      </c>
      <c r="F87" s="12"/>
      <c r="R87" s="20"/>
      <c r="S87" s="16"/>
      <c r="T87" s="16"/>
      <c r="U87" s="16"/>
      <c r="V87" s="16"/>
      <c r="W87" s="16"/>
      <c r="X87" s="16"/>
      <c r="Y87" s="16"/>
      <c r="Z87" s="16"/>
      <c r="AA87" s="16"/>
      <c r="AB87" s="16"/>
      <c r="AC87" s="16"/>
      <c r="AD87" s="16"/>
      <c r="AE87" s="16"/>
      <c r="AF87" s="16"/>
      <c r="AG87" s="16"/>
      <c r="AH87" s="16"/>
      <c r="AI87" s="16"/>
      <c r="AJ87" s="16"/>
    </row>
    <row r="88" spans="1:36" x14ac:dyDescent="0.3">
      <c r="A88" s="1">
        <v>40969</v>
      </c>
      <c r="B88" s="43">
        <f>'Q1'!L89-'Q1'!$P89</f>
        <v>1.391312972873235</v>
      </c>
      <c r="C88" s="43">
        <f>'Q1'!M89-'Q1'!$P89</f>
        <v>2.6221911054260834</v>
      </c>
      <c r="D88" s="43">
        <f>'Q1'!N89-'Q1'!$P89</f>
        <v>-5.2749045475240317</v>
      </c>
      <c r="E88" s="43">
        <f>'Q1'!O89-'Q1'!$P89</f>
        <v>9.462512814039389</v>
      </c>
      <c r="F88" s="12"/>
      <c r="R88" s="20"/>
      <c r="S88" s="16"/>
      <c r="T88" s="16"/>
      <c r="U88" s="16"/>
      <c r="V88" s="16"/>
      <c r="W88" s="16"/>
      <c r="X88" s="16"/>
      <c r="Y88" s="16"/>
      <c r="Z88" s="16"/>
      <c r="AA88" s="16"/>
      <c r="AB88" s="16"/>
      <c r="AC88" s="16"/>
      <c r="AD88" s="16"/>
      <c r="AE88" s="16"/>
      <c r="AF88" s="16"/>
      <c r="AG88" s="16"/>
      <c r="AH88" s="16"/>
      <c r="AI88" s="16"/>
      <c r="AJ88" s="16"/>
    </row>
    <row r="89" spans="1:36" x14ac:dyDescent="0.3">
      <c r="A89" s="1">
        <v>41000</v>
      </c>
      <c r="B89" s="43">
        <f>'Q1'!L90-'Q1'!$P90</f>
        <v>-6.6811327313530313</v>
      </c>
      <c r="C89" s="43">
        <f>'Q1'!M90-'Q1'!$P90</f>
        <v>2.2001038760104099</v>
      </c>
      <c r="D89" s="43">
        <f>'Q1'!N90-'Q1'!$P90</f>
        <v>0.29686099029721313</v>
      </c>
      <c r="E89" s="43">
        <f>'Q1'!O90-'Q1'!$P90</f>
        <v>3.2345506666846915</v>
      </c>
      <c r="F89" s="12"/>
      <c r="R89" s="20"/>
      <c r="S89" s="16"/>
      <c r="T89" s="16"/>
      <c r="U89" s="16"/>
      <c r="V89" s="16"/>
      <c r="W89" s="16"/>
      <c r="X89" s="16"/>
      <c r="Y89" s="16"/>
      <c r="Z89" s="16"/>
      <c r="AA89" s="16"/>
      <c r="AB89" s="16"/>
      <c r="AC89" s="16"/>
      <c r="AD89" s="16"/>
      <c r="AE89" s="16"/>
      <c r="AF89" s="16"/>
      <c r="AG89" s="16"/>
      <c r="AH89" s="16"/>
      <c r="AI89" s="16"/>
      <c r="AJ89" s="16"/>
    </row>
    <row r="90" spans="1:36" x14ac:dyDescent="0.3">
      <c r="A90" s="1">
        <v>41030</v>
      </c>
      <c r="B90" s="43">
        <f>'Q1'!L91-'Q1'!$P91</f>
        <v>-0.68769013329434081</v>
      </c>
      <c r="C90" s="43">
        <f>'Q1'!M91-'Q1'!$P91</f>
        <v>1.9075406830048691</v>
      </c>
      <c r="D90" s="43">
        <f>'Q1'!N91-'Q1'!$P91</f>
        <v>-7.8951494521641532</v>
      </c>
      <c r="E90" s="43">
        <f>'Q1'!O91-'Q1'!$P91</f>
        <v>2.6804688277423749</v>
      </c>
      <c r="F90" s="12"/>
      <c r="R90" s="20"/>
      <c r="S90" s="16"/>
      <c r="T90" s="16"/>
      <c r="U90" s="16"/>
      <c r="V90" s="16"/>
      <c r="W90" s="16"/>
      <c r="X90" s="16"/>
      <c r="Y90" s="16"/>
      <c r="Z90" s="16"/>
      <c r="AA90" s="16"/>
      <c r="AB90" s="16"/>
      <c r="AC90" s="16"/>
      <c r="AD90" s="16"/>
      <c r="AE90" s="16"/>
      <c r="AF90" s="16"/>
      <c r="AG90" s="16"/>
      <c r="AH90" s="16"/>
      <c r="AI90" s="16"/>
      <c r="AJ90" s="16"/>
    </row>
    <row r="91" spans="1:36" x14ac:dyDescent="0.3">
      <c r="A91" s="1">
        <v>41061</v>
      </c>
      <c r="B91" s="43">
        <f>'Q1'!L92-'Q1'!$P92</f>
        <v>0.42060320225039938</v>
      </c>
      <c r="C91" s="43">
        <f>'Q1'!M92-'Q1'!$P92</f>
        <v>1.3332644639451576</v>
      </c>
      <c r="D91" s="43">
        <f>'Q1'!N92-'Q1'!$P92</f>
        <v>-3.6031203065196058</v>
      </c>
      <c r="E91" s="43">
        <f>'Q1'!O92-'Q1'!$P92</f>
        <v>4.6728540322944125</v>
      </c>
      <c r="F91" s="12"/>
      <c r="R91" s="20"/>
      <c r="S91" s="16"/>
      <c r="T91" s="16"/>
      <c r="U91" s="16"/>
      <c r="V91" s="16"/>
      <c r="W91" s="16"/>
      <c r="X91" s="16"/>
      <c r="Y91" s="16"/>
      <c r="Z91" s="16"/>
      <c r="AA91" s="16"/>
      <c r="AB91" s="16"/>
      <c r="AC91" s="16"/>
      <c r="AD91" s="16"/>
      <c r="AE91" s="16"/>
      <c r="AF91" s="16"/>
      <c r="AG91" s="16"/>
      <c r="AH91" s="16"/>
      <c r="AI91" s="16"/>
      <c r="AJ91" s="16"/>
    </row>
    <row r="92" spans="1:36" x14ac:dyDescent="0.3">
      <c r="A92" s="1">
        <v>41091</v>
      </c>
      <c r="B92" s="43">
        <f>'Q1'!L93-'Q1'!$P93</f>
        <v>4.232486119930309</v>
      </c>
      <c r="C92" s="43">
        <f>'Q1'!M93-'Q1'!$P93</f>
        <v>6.5727985901689125</v>
      </c>
      <c r="D92" s="43">
        <f>'Q1'!N93-'Q1'!$P93</f>
        <v>8.7691395250142428</v>
      </c>
      <c r="E92" s="43">
        <f>'Q1'!O93-'Q1'!$P93</f>
        <v>8.2890071247920218</v>
      </c>
      <c r="F92" s="12"/>
      <c r="R92" s="20"/>
      <c r="S92" s="16"/>
      <c r="T92" s="16"/>
      <c r="U92" s="16"/>
      <c r="V92" s="16"/>
      <c r="W92" s="16"/>
      <c r="X92" s="16"/>
      <c r="Y92" s="16"/>
      <c r="Z92" s="16"/>
      <c r="AA92" s="16"/>
      <c r="AB92" s="16"/>
      <c r="AC92" s="16"/>
      <c r="AD92" s="16"/>
      <c r="AE92" s="16"/>
      <c r="AF92" s="16"/>
      <c r="AG92" s="16"/>
      <c r="AH92" s="16"/>
      <c r="AI92" s="16"/>
      <c r="AJ92" s="16"/>
    </row>
    <row r="93" spans="1:36" x14ac:dyDescent="0.3">
      <c r="A93" s="1">
        <v>41122</v>
      </c>
      <c r="B93" s="43">
        <f>'Q1'!L94-'Q1'!$P94</f>
        <v>1.066742168712322</v>
      </c>
      <c r="C93" s="43">
        <f>'Q1'!M94-'Q1'!$P94</f>
        <v>3.6410006474256758</v>
      </c>
      <c r="D93" s="43">
        <f>'Q1'!N94-'Q1'!$P94</f>
        <v>1.5954493581350278</v>
      </c>
      <c r="E93" s="43">
        <f>'Q1'!O94-'Q1'!$P94</f>
        <v>4.0173352551188497</v>
      </c>
      <c r="F93" s="12"/>
      <c r="R93" s="20"/>
      <c r="S93" s="16"/>
      <c r="T93" s="16"/>
      <c r="U93" s="16"/>
      <c r="V93" s="16"/>
      <c r="W93" s="16"/>
      <c r="X93" s="16"/>
      <c r="Y93" s="16"/>
      <c r="Z93" s="16"/>
      <c r="AA93" s="16"/>
      <c r="AB93" s="16"/>
      <c r="AC93" s="16"/>
      <c r="AD93" s="16"/>
      <c r="AE93" s="16"/>
      <c r="AF93" s="16"/>
      <c r="AG93" s="16"/>
      <c r="AH93" s="16"/>
      <c r="AI93" s="16"/>
      <c r="AJ93" s="16"/>
    </row>
    <row r="94" spans="1:36" x14ac:dyDescent="0.3">
      <c r="A94" s="1">
        <v>41153</v>
      </c>
      <c r="B94" s="43">
        <f>'Q1'!L95-'Q1'!$P95</f>
        <v>1.6035827039216746</v>
      </c>
      <c r="C94" s="43">
        <f>'Q1'!M95-'Q1'!$P95</f>
        <v>-2.9517553919004511</v>
      </c>
      <c r="D94" s="43">
        <f>'Q1'!N95-'Q1'!$P95</f>
        <v>-1.6717008695340594</v>
      </c>
      <c r="E94" s="43">
        <f>'Q1'!O95-'Q1'!$P95</f>
        <v>3.4853302597623705</v>
      </c>
      <c r="F94" s="12"/>
      <c r="R94" s="20"/>
      <c r="S94" s="16"/>
      <c r="T94" s="16"/>
      <c r="U94" s="16"/>
      <c r="V94" s="16"/>
      <c r="W94" s="16"/>
      <c r="X94" s="16"/>
      <c r="Y94" s="16"/>
      <c r="Z94" s="16"/>
      <c r="AA94" s="16"/>
      <c r="AB94" s="16"/>
      <c r="AC94" s="16"/>
      <c r="AD94" s="16"/>
      <c r="AE94" s="16"/>
      <c r="AF94" s="16"/>
      <c r="AG94" s="16"/>
      <c r="AH94" s="16"/>
      <c r="AI94" s="16"/>
      <c r="AJ94" s="16"/>
    </row>
    <row r="95" spans="1:36" x14ac:dyDescent="0.3">
      <c r="A95" s="1">
        <v>41183</v>
      </c>
      <c r="B95" s="43">
        <f>'Q1'!L96-'Q1'!$P96</f>
        <v>2.9094586894586829</v>
      </c>
      <c r="C95" s="43">
        <f>'Q1'!M96-'Q1'!$P96</f>
        <v>4.5528935112540694</v>
      </c>
      <c r="D95" s="43">
        <f>'Q1'!N96-'Q1'!$P96</f>
        <v>3.7553358583649112</v>
      </c>
      <c r="E95" s="43">
        <f>'Q1'!O96-'Q1'!$P96</f>
        <v>4.3420754083514259</v>
      </c>
      <c r="F95" s="12"/>
      <c r="R95" s="20"/>
      <c r="S95" s="16"/>
      <c r="T95" s="16"/>
      <c r="U95" s="16"/>
      <c r="V95" s="16"/>
      <c r="W95" s="16"/>
      <c r="X95" s="16"/>
      <c r="Y95" s="16"/>
      <c r="Z95" s="16"/>
      <c r="AA95" s="16"/>
      <c r="AB95" s="16"/>
      <c r="AC95" s="16"/>
      <c r="AD95" s="16"/>
      <c r="AE95" s="16"/>
      <c r="AF95" s="16"/>
      <c r="AG95" s="16"/>
      <c r="AH95" s="16"/>
      <c r="AI95" s="16"/>
      <c r="AJ95" s="16"/>
    </row>
    <row r="96" spans="1:36" x14ac:dyDescent="0.3">
      <c r="A96" s="1">
        <v>41214</v>
      </c>
      <c r="B96" s="43">
        <f>'Q1'!L97-'Q1'!$P97</f>
        <v>2.8799504117595198</v>
      </c>
      <c r="C96" s="43">
        <f>'Q1'!M97-'Q1'!$P97</f>
        <v>0.52850079636132641</v>
      </c>
      <c r="D96" s="43">
        <f>'Q1'!N97-'Q1'!$P97</f>
        <v>-1.784164454374364</v>
      </c>
      <c r="E96" s="43">
        <f>'Q1'!O97-'Q1'!$P97</f>
        <v>8.8021090483435955</v>
      </c>
      <c r="F96" s="12"/>
      <c r="R96" s="20"/>
      <c r="S96" s="16"/>
      <c r="T96" s="16"/>
      <c r="U96" s="16"/>
      <c r="V96" s="16"/>
      <c r="W96" s="16"/>
      <c r="X96" s="16"/>
      <c r="Y96" s="16"/>
      <c r="Z96" s="16"/>
      <c r="AA96" s="16"/>
      <c r="AB96" s="16"/>
      <c r="AC96" s="16"/>
      <c r="AD96" s="16"/>
      <c r="AE96" s="16"/>
      <c r="AF96" s="16"/>
      <c r="AG96" s="16"/>
      <c r="AH96" s="16"/>
      <c r="AI96" s="16"/>
      <c r="AJ96" s="16"/>
    </row>
    <row r="97" spans="1:36" x14ac:dyDescent="0.3">
      <c r="A97" s="1">
        <v>41244</v>
      </c>
      <c r="B97" s="43">
        <f>'Q1'!L98-'Q1'!$P98</f>
        <v>4.8880745520638262</v>
      </c>
      <c r="C97" s="43">
        <f>'Q1'!M98-'Q1'!$P98</f>
        <v>0.11808299027694732</v>
      </c>
      <c r="D97" s="43">
        <f>'Q1'!N98-'Q1'!$P98</f>
        <v>0.18401772228226007</v>
      </c>
      <c r="E97" s="43">
        <f>'Q1'!O98-'Q1'!$P98</f>
        <v>4.2026419570196376</v>
      </c>
      <c r="F97" s="12"/>
      <c r="R97" s="20"/>
      <c r="S97" s="16"/>
      <c r="T97" s="16"/>
      <c r="U97" s="16"/>
      <c r="V97" s="16"/>
      <c r="W97" s="16"/>
      <c r="X97" s="16"/>
      <c r="Y97" s="16"/>
      <c r="Z97" s="16"/>
      <c r="AA97" s="16"/>
      <c r="AB97" s="16"/>
      <c r="AC97" s="16"/>
      <c r="AD97" s="16"/>
      <c r="AE97" s="16"/>
      <c r="AF97" s="16"/>
      <c r="AG97" s="16"/>
      <c r="AH97" s="16"/>
      <c r="AI97" s="16"/>
      <c r="AJ97" s="16"/>
    </row>
    <row r="98" spans="1:36" x14ac:dyDescent="0.3">
      <c r="A98" s="1">
        <v>41275</v>
      </c>
      <c r="B98" s="43">
        <f>'Q1'!L99-'Q1'!$P99</f>
        <v>4.5966255040856998</v>
      </c>
      <c r="C98" s="43">
        <f>'Q1'!M99-'Q1'!$P99</f>
        <v>6.4907880179741975</v>
      </c>
      <c r="D98" s="43">
        <f>'Q1'!N99-'Q1'!$P99</f>
        <v>4.6717393902142526</v>
      </c>
      <c r="E98" s="43">
        <f>'Q1'!O99-'Q1'!$P99</f>
        <v>1.9081971832556281</v>
      </c>
      <c r="F98" s="12"/>
      <c r="R98" s="20"/>
      <c r="S98" s="16"/>
      <c r="T98" s="16"/>
      <c r="U98" s="16"/>
      <c r="V98" s="16"/>
      <c r="W98" s="16"/>
      <c r="X98" s="16"/>
      <c r="Y98" s="16"/>
      <c r="Z98" s="16"/>
      <c r="AA98" s="16"/>
      <c r="AB98" s="16"/>
      <c r="AC98" s="16"/>
      <c r="AD98" s="16"/>
      <c r="AE98" s="16"/>
      <c r="AF98" s="16"/>
      <c r="AG98" s="16"/>
      <c r="AH98" s="16"/>
      <c r="AI98" s="16"/>
      <c r="AJ98" s="16"/>
    </row>
    <row r="99" spans="1:36" x14ac:dyDescent="0.3">
      <c r="A99" s="1">
        <v>41306</v>
      </c>
      <c r="B99" s="43">
        <f>'Q1'!L100-'Q1'!$P100</f>
        <v>-2.7142052794159066</v>
      </c>
      <c r="C99" s="43">
        <f>'Q1'!M100-'Q1'!$P100</f>
        <v>11.793447580754501</v>
      </c>
      <c r="D99" s="43">
        <f>'Q1'!N100-'Q1'!$P100</f>
        <v>5.7047841307137226</v>
      </c>
      <c r="E99" s="43">
        <f>'Q1'!O100-'Q1'!$P100</f>
        <v>9.1917135507207366</v>
      </c>
      <c r="F99" s="12"/>
      <c r="R99" s="20"/>
      <c r="S99" s="16"/>
      <c r="T99" s="16"/>
      <c r="U99" s="16"/>
      <c r="V99" s="16"/>
      <c r="W99" s="16"/>
      <c r="X99" s="16"/>
      <c r="Y99" s="16"/>
      <c r="Z99" s="16"/>
      <c r="AA99" s="16"/>
      <c r="AB99" s="16"/>
      <c r="AC99" s="16"/>
      <c r="AD99" s="16"/>
      <c r="AE99" s="16"/>
      <c r="AF99" s="16"/>
      <c r="AG99" s="16"/>
      <c r="AH99" s="16"/>
      <c r="AI99" s="16"/>
      <c r="AJ99" s="16"/>
    </row>
    <row r="100" spans="1:36" x14ac:dyDescent="0.3">
      <c r="A100" s="1">
        <v>41334</v>
      </c>
      <c r="B100" s="43">
        <f>'Q1'!L101-'Q1'!$P101</f>
        <v>4.4934795630725795</v>
      </c>
      <c r="C100" s="43">
        <f>'Q1'!M101-'Q1'!$P101</f>
        <v>-3.2944834129964273</v>
      </c>
      <c r="D100" s="43">
        <f>'Q1'!N101-'Q1'!$P101</f>
        <v>-2.8735616830240596</v>
      </c>
      <c r="E100" s="43">
        <f>'Q1'!O101-'Q1'!$P101</f>
        <v>-1.31417509091317</v>
      </c>
      <c r="F100" s="12"/>
      <c r="R100" s="20"/>
      <c r="S100" s="16"/>
      <c r="T100" s="16"/>
      <c r="U100" s="16"/>
      <c r="V100" s="16"/>
      <c r="W100" s="16"/>
      <c r="X100" s="16"/>
      <c r="Y100" s="16"/>
      <c r="Z100" s="16"/>
      <c r="AA100" s="16"/>
      <c r="AB100" s="16"/>
      <c r="AC100" s="16"/>
      <c r="AD100" s="16"/>
      <c r="AE100" s="16"/>
      <c r="AF100" s="16"/>
      <c r="AG100" s="16"/>
      <c r="AH100" s="16"/>
      <c r="AI100" s="16"/>
      <c r="AJ100" s="16"/>
    </row>
    <row r="101" spans="1:36" x14ac:dyDescent="0.3">
      <c r="A101" s="1">
        <v>41365</v>
      </c>
      <c r="B101" s="43">
        <f>'Q1'!L102-'Q1'!$P102</f>
        <v>-4.599011403914302</v>
      </c>
      <c r="C101" s="43">
        <f>'Q1'!M102-'Q1'!$P102</f>
        <v>9.6077037453930227</v>
      </c>
      <c r="D101" s="43">
        <f>'Q1'!N102-'Q1'!$P102</f>
        <v>4.8259412441075424</v>
      </c>
      <c r="E101" s="43">
        <f>'Q1'!O102-'Q1'!$P102</f>
        <v>7.136270885689874</v>
      </c>
      <c r="F101" s="12"/>
      <c r="R101" s="20"/>
      <c r="S101" s="16"/>
      <c r="T101" s="16"/>
      <c r="U101" s="16"/>
      <c r="V101" s="16"/>
      <c r="W101" s="16"/>
      <c r="X101" s="16"/>
      <c r="Y101" s="16"/>
      <c r="Z101" s="16"/>
      <c r="AA101" s="16"/>
      <c r="AB101" s="16"/>
      <c r="AC101" s="16"/>
      <c r="AD101" s="16"/>
      <c r="AE101" s="16"/>
      <c r="AF101" s="16"/>
      <c r="AG101" s="16"/>
      <c r="AH101" s="16"/>
      <c r="AI101" s="16"/>
      <c r="AJ101" s="16"/>
    </row>
    <row r="102" spans="1:36" x14ac:dyDescent="0.3">
      <c r="A102" s="1">
        <v>41395</v>
      </c>
      <c r="B102" s="43">
        <f>'Q1'!L103-'Q1'!$P103</f>
        <v>-8.6625495380930264</v>
      </c>
      <c r="C102" s="43">
        <f>'Q1'!M103-'Q1'!$P103</f>
        <v>-9.3988922457200399</v>
      </c>
      <c r="D102" s="43">
        <f>'Q1'!N103-'Q1'!$P103</f>
        <v>-2.6670544607627003</v>
      </c>
      <c r="E102" s="43">
        <f>'Q1'!O103-'Q1'!$P103</f>
        <v>-5.3700621672021533</v>
      </c>
      <c r="F102" s="12"/>
      <c r="R102" s="20"/>
      <c r="S102" s="16"/>
      <c r="T102" s="16"/>
      <c r="U102" s="16"/>
      <c r="V102" s="16"/>
      <c r="W102" s="16"/>
      <c r="X102" s="16"/>
      <c r="Y102" s="16"/>
      <c r="Z102" s="16"/>
      <c r="AA102" s="16"/>
      <c r="AB102" s="16"/>
      <c r="AC102" s="16"/>
      <c r="AD102" s="16"/>
      <c r="AE102" s="16"/>
      <c r="AF102" s="16"/>
      <c r="AG102" s="16"/>
      <c r="AH102" s="16"/>
      <c r="AI102" s="16"/>
      <c r="AJ102" s="16"/>
    </row>
    <row r="103" spans="1:36" x14ac:dyDescent="0.3">
      <c r="A103" s="1">
        <v>41426</v>
      </c>
      <c r="B103" s="43">
        <f>'Q1'!L104-'Q1'!$P104</f>
        <v>6.0597915654133434</v>
      </c>
      <c r="C103" s="43">
        <f>'Q1'!M104-'Q1'!$P104</f>
        <v>-0.6132369724637029</v>
      </c>
      <c r="D103" s="43">
        <f>'Q1'!N104-'Q1'!$P104</f>
        <v>-2.7604857803754532</v>
      </c>
      <c r="E103" s="43">
        <f>'Q1'!O104-'Q1'!$P104</f>
        <v>3.2846562258492598</v>
      </c>
      <c r="F103" s="12"/>
      <c r="R103" s="20"/>
      <c r="S103" s="16"/>
      <c r="T103" s="16"/>
      <c r="U103" s="16"/>
      <c r="V103" s="16"/>
      <c r="W103" s="16"/>
      <c r="X103" s="16"/>
      <c r="Y103" s="16"/>
      <c r="Z103" s="16"/>
      <c r="AA103" s="16"/>
      <c r="AB103" s="16"/>
      <c r="AC103" s="16"/>
      <c r="AD103" s="16"/>
      <c r="AE103" s="16"/>
      <c r="AF103" s="16"/>
      <c r="AG103" s="16"/>
      <c r="AH103" s="16"/>
      <c r="AI103" s="16"/>
      <c r="AJ103" s="16"/>
    </row>
    <row r="104" spans="1:36" x14ac:dyDescent="0.3">
      <c r="A104" s="1">
        <v>41456</v>
      </c>
      <c r="B104" s="43">
        <f>'Q1'!L105-'Q1'!$P105</f>
        <v>5.1734314746179031</v>
      </c>
      <c r="C104" s="43">
        <f>'Q1'!M105-'Q1'!$P105</f>
        <v>1.5243612676222729</v>
      </c>
      <c r="D104" s="43">
        <f>'Q1'!N105-'Q1'!$P105</f>
        <v>7.3393100227895545</v>
      </c>
      <c r="E104" s="43">
        <f>'Q1'!O105-'Q1'!$P105</f>
        <v>7.2613186665942484</v>
      </c>
      <c r="F104" s="12"/>
      <c r="R104" s="20"/>
      <c r="S104" s="16"/>
      <c r="T104" s="16"/>
      <c r="U104" s="16"/>
      <c r="V104" s="16"/>
      <c r="W104" s="16"/>
      <c r="X104" s="16"/>
      <c r="Y104" s="16"/>
      <c r="Z104" s="16"/>
      <c r="AA104" s="16"/>
      <c r="AB104" s="16"/>
      <c r="AC104" s="16"/>
      <c r="AD104" s="16"/>
      <c r="AE104" s="16"/>
      <c r="AF104" s="16"/>
      <c r="AG104" s="16"/>
      <c r="AH104" s="16"/>
      <c r="AI104" s="16"/>
      <c r="AJ104" s="16"/>
    </row>
    <row r="105" spans="1:36" x14ac:dyDescent="0.3">
      <c r="A105" s="1">
        <v>41487</v>
      </c>
      <c r="B105" s="43">
        <f>'Q1'!L106-'Q1'!$P106</f>
        <v>1.6195221012700014</v>
      </c>
      <c r="C105" s="43">
        <f>'Q1'!M106-'Q1'!$P106</f>
        <v>7.0236778409988121</v>
      </c>
      <c r="D105" s="43">
        <f>'Q1'!N106-'Q1'!$P106</f>
        <v>1.5404003631791199</v>
      </c>
      <c r="E105" s="43">
        <f>'Q1'!O106-'Q1'!$P106</f>
        <v>2.8768430372929554</v>
      </c>
      <c r="F105" s="12"/>
      <c r="R105" s="20"/>
      <c r="S105" s="16"/>
      <c r="T105" s="16"/>
      <c r="U105" s="16"/>
      <c r="V105" s="16"/>
      <c r="W105" s="16"/>
      <c r="X105" s="16"/>
      <c r="Y105" s="16"/>
      <c r="Z105" s="16"/>
      <c r="AA105" s="16"/>
      <c r="AB105" s="16"/>
      <c r="AC105" s="16"/>
      <c r="AD105" s="16"/>
      <c r="AE105" s="16"/>
      <c r="AF105" s="16"/>
      <c r="AG105" s="16"/>
      <c r="AH105" s="16"/>
      <c r="AI105" s="16"/>
      <c r="AJ105" s="16"/>
    </row>
    <row r="106" spans="1:36" x14ac:dyDescent="0.3">
      <c r="A106" s="1">
        <v>41518</v>
      </c>
      <c r="B106" s="43">
        <f>'Q1'!L107-'Q1'!$P107</f>
        <v>1.5855536625257869</v>
      </c>
      <c r="C106" s="43">
        <f>'Q1'!M107-'Q1'!$P107</f>
        <v>-1.910819250809457</v>
      </c>
      <c r="D106" s="43">
        <f>'Q1'!N107-'Q1'!$P107</f>
        <v>2.8061224276882863</v>
      </c>
      <c r="E106" s="43">
        <f>'Q1'!O107-'Q1'!$P107</f>
        <v>-5.9010075967347841</v>
      </c>
      <c r="F106" s="12"/>
      <c r="R106" s="20"/>
      <c r="S106" s="16"/>
      <c r="T106" s="16"/>
      <c r="U106" s="16"/>
      <c r="V106" s="16"/>
      <c r="W106" s="16"/>
      <c r="X106" s="16"/>
      <c r="Y106" s="16"/>
      <c r="Z106" s="16"/>
      <c r="AA106" s="16"/>
      <c r="AB106" s="16"/>
      <c r="AC106" s="16"/>
      <c r="AD106" s="16"/>
      <c r="AE106" s="16"/>
      <c r="AF106" s="16"/>
      <c r="AG106" s="16"/>
      <c r="AH106" s="16"/>
      <c r="AI106" s="16"/>
      <c r="AJ106" s="16"/>
    </row>
    <row r="107" spans="1:36" x14ac:dyDescent="0.3">
      <c r="A107" s="1">
        <v>41548</v>
      </c>
      <c r="B107" s="43">
        <f>'Q1'!L108-'Q1'!$P108</f>
        <v>3.9320219458762042</v>
      </c>
      <c r="C107" s="43">
        <f>'Q1'!M108-'Q1'!$P108</f>
        <v>1.7385402095823037</v>
      </c>
      <c r="D107" s="43">
        <f>'Q1'!N108-'Q1'!$P108</f>
        <v>1.304573227109193</v>
      </c>
      <c r="E107" s="43">
        <f>'Q1'!O108-'Q1'!$P108</f>
        <v>9.5013410421322462</v>
      </c>
      <c r="F107" s="12"/>
      <c r="R107" s="20"/>
      <c r="S107" s="16"/>
      <c r="T107" s="16"/>
      <c r="U107" s="16"/>
      <c r="V107" s="16"/>
      <c r="W107" s="16"/>
      <c r="X107" s="16"/>
      <c r="Y107" s="16"/>
      <c r="Z107" s="16"/>
      <c r="AA107" s="16"/>
      <c r="AB107" s="16"/>
      <c r="AC107" s="16"/>
      <c r="AD107" s="16"/>
      <c r="AE107" s="16"/>
      <c r="AF107" s="16"/>
      <c r="AG107" s="16"/>
      <c r="AH107" s="16"/>
      <c r="AI107" s="16"/>
      <c r="AJ107" s="16"/>
    </row>
    <row r="108" spans="1:36" x14ac:dyDescent="0.3">
      <c r="A108" s="1">
        <v>41579</v>
      </c>
      <c r="B108" s="43">
        <f>'Q1'!L109-'Q1'!$P109</f>
        <v>-1.3810275550640549</v>
      </c>
      <c r="C108" s="43">
        <f>'Q1'!M109-'Q1'!$P109</f>
        <v>-3.4970645868796311</v>
      </c>
      <c r="D108" s="43">
        <f>'Q1'!N109-'Q1'!$P109</f>
        <v>-3.6878923445461873</v>
      </c>
      <c r="E108" s="43">
        <f>'Q1'!O109-'Q1'!$P109</f>
        <v>-1.1378868819828447</v>
      </c>
      <c r="F108" s="12"/>
      <c r="R108" s="20"/>
      <c r="S108" s="16"/>
      <c r="T108" s="16"/>
      <c r="U108" s="16"/>
      <c r="V108" s="16"/>
      <c r="W108" s="16"/>
      <c r="X108" s="16"/>
      <c r="Y108" s="16"/>
      <c r="Z108" s="16"/>
      <c r="AA108" s="16"/>
      <c r="AB108" s="16"/>
      <c r="AC108" s="16"/>
      <c r="AD108" s="16"/>
      <c r="AE108" s="16"/>
      <c r="AF108" s="16"/>
      <c r="AG108" s="16"/>
      <c r="AH108" s="16"/>
      <c r="AI108" s="16"/>
      <c r="AJ108" s="16"/>
    </row>
    <row r="109" spans="1:36" x14ac:dyDescent="0.3">
      <c r="A109" s="1">
        <v>41609</v>
      </c>
      <c r="B109" s="43">
        <f>'Q1'!L110-'Q1'!$P110</f>
        <v>-3.0370473201051267</v>
      </c>
      <c r="C109" s="43">
        <f>'Q1'!M110-'Q1'!$P110</f>
        <v>0.45156459707484686</v>
      </c>
      <c r="D109" s="43">
        <f>'Q1'!N110-'Q1'!$P110</f>
        <v>3.9873250270831857</v>
      </c>
      <c r="E109" s="43">
        <f>'Q1'!O110-'Q1'!$P110</f>
        <v>0.31127317838426116</v>
      </c>
      <c r="F109" s="12"/>
      <c r="R109" s="20"/>
      <c r="S109" s="16"/>
      <c r="T109" s="16"/>
      <c r="U109" s="16"/>
      <c r="V109" s="16"/>
      <c r="W109" s="16"/>
      <c r="X109" s="16"/>
      <c r="Y109" s="16"/>
      <c r="Z109" s="16"/>
      <c r="AA109" s="16"/>
      <c r="AB109" s="16"/>
      <c r="AC109" s="16"/>
      <c r="AD109" s="16"/>
      <c r="AE109" s="16"/>
      <c r="AF109" s="16"/>
      <c r="AG109" s="16"/>
      <c r="AH109" s="16"/>
      <c r="AI109" s="16"/>
      <c r="AJ109" s="16"/>
    </row>
    <row r="110" spans="1:36" x14ac:dyDescent="0.3">
      <c r="A110" s="1">
        <v>41640</v>
      </c>
      <c r="B110" s="43">
        <f>'Q1'!L111-'Q1'!$P111</f>
        <v>4.0956727157140573</v>
      </c>
      <c r="C110" s="43">
        <f>'Q1'!M111-'Q1'!$P111</f>
        <v>0.62493744334227441</v>
      </c>
      <c r="D110" s="43">
        <f>'Q1'!N111-'Q1'!$P111</f>
        <v>-3.9324514546836191</v>
      </c>
      <c r="E110" s="43">
        <f>'Q1'!O111-'Q1'!$P111</f>
        <v>1.8601772574366433</v>
      </c>
      <c r="F110" s="12"/>
      <c r="R110" s="20"/>
      <c r="S110" s="16"/>
      <c r="T110" s="16"/>
      <c r="U110" s="16"/>
      <c r="V110" s="16"/>
      <c r="W110" s="16"/>
      <c r="X110" s="16"/>
      <c r="Y110" s="16"/>
      <c r="Z110" s="16"/>
      <c r="AA110" s="16"/>
      <c r="AB110" s="16"/>
      <c r="AC110" s="16"/>
      <c r="AD110" s="16"/>
      <c r="AE110" s="16"/>
      <c r="AF110" s="16"/>
      <c r="AG110" s="16"/>
      <c r="AH110" s="16"/>
      <c r="AI110" s="16"/>
      <c r="AJ110" s="16"/>
    </row>
    <row r="111" spans="1:36" x14ac:dyDescent="0.3">
      <c r="A111" s="1">
        <v>41671</v>
      </c>
      <c r="B111" s="43">
        <f>'Q1'!L112-'Q1'!$P112</f>
        <v>-0.20418738898756106</v>
      </c>
      <c r="C111" s="43">
        <f>'Q1'!M112-'Q1'!$P112</f>
        <v>5.8510806574234939</v>
      </c>
      <c r="D111" s="43">
        <f>'Q1'!N112-'Q1'!$P112</f>
        <v>1.5057360888211779</v>
      </c>
      <c r="E111" s="43">
        <f>'Q1'!O112-'Q1'!$P112</f>
        <v>2.7419566606320536</v>
      </c>
      <c r="F111" s="12"/>
      <c r="R111" s="20"/>
      <c r="S111" s="16"/>
      <c r="T111" s="16"/>
      <c r="U111" s="16"/>
      <c r="V111" s="16"/>
      <c r="W111" s="16"/>
      <c r="X111" s="16"/>
      <c r="Y111" s="16"/>
      <c r="Z111" s="16"/>
      <c r="AA111" s="16"/>
      <c r="AB111" s="16"/>
      <c r="AC111" s="16"/>
      <c r="AD111" s="16"/>
      <c r="AE111" s="16"/>
      <c r="AF111" s="16"/>
      <c r="AG111" s="16"/>
      <c r="AH111" s="16"/>
      <c r="AI111" s="16"/>
      <c r="AJ111" s="16"/>
    </row>
    <row r="112" spans="1:36" x14ac:dyDescent="0.3">
      <c r="A112" s="1">
        <v>41699</v>
      </c>
      <c r="B112" s="43">
        <f>'Q1'!L113-'Q1'!$P113</f>
        <v>1.7279795358493311</v>
      </c>
      <c r="C112" s="43">
        <f>'Q1'!M113-'Q1'!$P113</f>
        <v>-0.99031958293378741</v>
      </c>
      <c r="D112" s="43">
        <f>'Q1'!N113-'Q1'!$P113</f>
        <v>5.9078476723739319</v>
      </c>
      <c r="E112" s="43">
        <f>'Q1'!O113-'Q1'!$P113</f>
        <v>-3.6764435370359583</v>
      </c>
      <c r="F112" s="12"/>
      <c r="R112" s="20"/>
      <c r="S112" s="16"/>
      <c r="T112" s="16"/>
      <c r="U112" s="16"/>
      <c r="V112" s="16"/>
      <c r="W112" s="16"/>
      <c r="X112" s="16"/>
      <c r="Y112" s="16"/>
      <c r="Z112" s="16"/>
      <c r="AA112" s="16"/>
      <c r="AB112" s="16"/>
      <c r="AC112" s="16"/>
      <c r="AD112" s="16"/>
      <c r="AE112" s="16"/>
      <c r="AF112" s="16"/>
      <c r="AG112" s="16"/>
      <c r="AH112" s="16"/>
      <c r="AI112" s="16"/>
      <c r="AJ112" s="16"/>
    </row>
    <row r="113" spans="1:36" x14ac:dyDescent="0.3">
      <c r="A113" s="1">
        <v>41730</v>
      </c>
      <c r="B113" s="43">
        <f>'Q1'!L114-'Q1'!$P114</f>
        <v>-2.8282414239164805E-3</v>
      </c>
      <c r="C113" s="43">
        <f>'Q1'!M114-'Q1'!$P114</f>
        <v>6.3548210845031452</v>
      </c>
      <c r="D113" s="43">
        <f>'Q1'!N114-'Q1'!$P114</f>
        <v>4.5334115434795121</v>
      </c>
      <c r="E113" s="43">
        <f>'Q1'!O114-'Q1'!$P114</f>
        <v>-0.84099505863076995</v>
      </c>
      <c r="F113" s="12"/>
      <c r="R113" s="20"/>
      <c r="S113" s="16"/>
      <c r="T113" s="16"/>
      <c r="U113" s="16"/>
      <c r="V113" s="16"/>
      <c r="W113" s="16"/>
      <c r="X113" s="16"/>
      <c r="Y113" s="16"/>
      <c r="Z113" s="16"/>
      <c r="AA113" s="16"/>
      <c r="AB113" s="16"/>
      <c r="AC113" s="16"/>
      <c r="AD113" s="16"/>
      <c r="AE113" s="16"/>
      <c r="AF113" s="16"/>
      <c r="AG113" s="16"/>
      <c r="AH113" s="16"/>
      <c r="AI113" s="16"/>
      <c r="AJ113" s="16"/>
    </row>
    <row r="114" spans="1:36" x14ac:dyDescent="0.3">
      <c r="A114" s="1">
        <v>41760</v>
      </c>
      <c r="B114" s="43">
        <f>'Q1'!L115-'Q1'!$P115</f>
        <v>4.7598882919018329E-3</v>
      </c>
      <c r="C114" s="43">
        <f>'Q1'!M115-'Q1'!$P115</f>
        <v>0.53104224290313129</v>
      </c>
      <c r="D114" s="43">
        <f>'Q1'!N115-'Q1'!$P115</f>
        <v>3.3261661652665162</v>
      </c>
      <c r="E114" s="43">
        <f>'Q1'!O115-'Q1'!$P115</f>
        <v>3.124843991135092</v>
      </c>
      <c r="F114" s="12"/>
      <c r="R114" s="20"/>
      <c r="S114" s="16"/>
      <c r="T114" s="16"/>
      <c r="U114" s="16"/>
      <c r="V114" s="16"/>
      <c r="W114" s="16"/>
      <c r="X114" s="16"/>
      <c r="Y114" s="16"/>
      <c r="Z114" s="16"/>
      <c r="AA114" s="16"/>
      <c r="AB114" s="16"/>
      <c r="AC114" s="16"/>
      <c r="AD114" s="16"/>
      <c r="AE114" s="16"/>
      <c r="AF114" s="16"/>
      <c r="AG114" s="16"/>
      <c r="AH114" s="16"/>
      <c r="AI114" s="16"/>
      <c r="AJ114" s="16"/>
    </row>
    <row r="115" spans="1:36" x14ac:dyDescent="0.3">
      <c r="A115" s="1">
        <v>41791</v>
      </c>
      <c r="B115" s="43">
        <f>'Q1'!L116-'Q1'!$P116</f>
        <v>-1.7965699438628451</v>
      </c>
      <c r="C115" s="43">
        <f>'Q1'!M116-'Q1'!$P116</f>
        <v>-6.1892297156012059</v>
      </c>
      <c r="D115" s="43">
        <f>'Q1'!N116-'Q1'!$P116</f>
        <v>-2.6426506026464329</v>
      </c>
      <c r="E115" s="43">
        <f>'Q1'!O116-'Q1'!$P116</f>
        <v>-5.7573557918511913</v>
      </c>
      <c r="F115" s="12"/>
      <c r="R115" s="20"/>
      <c r="S115" s="16"/>
      <c r="T115" s="16"/>
      <c r="U115" s="16"/>
      <c r="V115" s="16"/>
      <c r="W115" s="16"/>
      <c r="X115" s="16"/>
      <c r="Y115" s="16"/>
      <c r="Z115" s="16"/>
      <c r="AA115" s="16"/>
      <c r="AB115" s="16"/>
      <c r="AC115" s="16"/>
      <c r="AD115" s="16"/>
      <c r="AE115" s="16"/>
      <c r="AF115" s="16"/>
      <c r="AG115" s="16"/>
      <c r="AH115" s="16"/>
      <c r="AI115" s="16"/>
      <c r="AJ115" s="16"/>
    </row>
    <row r="116" spans="1:36" x14ac:dyDescent="0.3">
      <c r="A116" s="1">
        <v>41821</v>
      </c>
      <c r="B116" s="43">
        <f>'Q1'!L117-'Q1'!$P117</f>
        <v>4.3477598519808875</v>
      </c>
      <c r="C116" s="43">
        <f>'Q1'!M117-'Q1'!$P117</f>
        <v>4.8636328576671168</v>
      </c>
      <c r="D116" s="43">
        <f>'Q1'!N117-'Q1'!$P117</f>
        <v>3.4822261704689885</v>
      </c>
      <c r="E116" s="43">
        <f>'Q1'!O117-'Q1'!$P117</f>
        <v>1.8299557571811733</v>
      </c>
      <c r="F116" s="12"/>
      <c r="R116" s="20"/>
      <c r="S116" s="16"/>
      <c r="T116" s="16"/>
      <c r="U116" s="16"/>
      <c r="V116" s="16"/>
      <c r="W116" s="16"/>
      <c r="X116" s="16"/>
      <c r="Y116" s="16"/>
      <c r="Z116" s="16"/>
      <c r="AA116" s="16"/>
      <c r="AB116" s="16"/>
      <c r="AC116" s="16"/>
      <c r="AD116" s="16"/>
      <c r="AE116" s="16"/>
      <c r="AF116" s="16"/>
      <c r="AG116" s="16"/>
      <c r="AH116" s="16"/>
      <c r="AI116" s="16"/>
      <c r="AJ116" s="16"/>
    </row>
    <row r="117" spans="1:36" x14ac:dyDescent="0.3">
      <c r="A117" s="1">
        <v>41852</v>
      </c>
      <c r="B117" s="43">
        <f>'Q1'!L118-'Q1'!$P118</f>
        <v>-0.17093658092042732</v>
      </c>
      <c r="C117" s="43">
        <f>'Q1'!M118-'Q1'!$P118</f>
        <v>-2.184693241679164</v>
      </c>
      <c r="D117" s="43">
        <f>'Q1'!N118-'Q1'!$P118</f>
        <v>0.37666909731172743</v>
      </c>
      <c r="E117" s="43">
        <f>'Q1'!O118-'Q1'!$P118</f>
        <v>8.9061366988367467</v>
      </c>
      <c r="F117" s="12"/>
      <c r="R117" s="20"/>
      <c r="S117" s="16"/>
      <c r="T117" s="16"/>
      <c r="U117" s="16"/>
      <c r="V117" s="16"/>
      <c r="W117" s="16"/>
      <c r="X117" s="16"/>
      <c r="Y117" s="16"/>
      <c r="Z117" s="16"/>
      <c r="AA117" s="16"/>
      <c r="AB117" s="16"/>
      <c r="AC117" s="16"/>
      <c r="AD117" s="16"/>
      <c r="AE117" s="16"/>
      <c r="AF117" s="16"/>
      <c r="AG117" s="16"/>
      <c r="AH117" s="16"/>
      <c r="AI117" s="16"/>
      <c r="AJ117" s="16"/>
    </row>
    <row r="118" spans="1:36" x14ac:dyDescent="0.3">
      <c r="A118" s="1">
        <v>41883</v>
      </c>
      <c r="B118" s="43">
        <f>'Q1'!L119-'Q1'!$P119</f>
        <v>-5.9608304449065885</v>
      </c>
      <c r="C118" s="43">
        <f>'Q1'!M119-'Q1'!$P119</f>
        <v>-5.3497452702438482</v>
      </c>
      <c r="D118" s="43">
        <f>'Q1'!N119-'Q1'!$P119</f>
        <v>-2.326597556817338</v>
      </c>
      <c r="E118" s="43">
        <f>'Q1'!O119-'Q1'!$P119</f>
        <v>0.36610355802792599</v>
      </c>
      <c r="F118" s="12"/>
      <c r="R118" s="20"/>
      <c r="S118" s="16"/>
      <c r="T118" s="16"/>
      <c r="U118" s="16"/>
      <c r="V118" s="16"/>
      <c r="W118" s="16"/>
      <c r="X118" s="16"/>
      <c r="Y118" s="16"/>
      <c r="Z118" s="16"/>
      <c r="AA118" s="16"/>
      <c r="AB118" s="16"/>
      <c r="AC118" s="16"/>
      <c r="AD118" s="16"/>
      <c r="AE118" s="16"/>
      <c r="AF118" s="16"/>
      <c r="AG118" s="16"/>
      <c r="AH118" s="16"/>
      <c r="AI118" s="16"/>
      <c r="AJ118" s="16"/>
    </row>
    <row r="119" spans="1:36" x14ac:dyDescent="0.3">
      <c r="A119" s="1">
        <v>41913</v>
      </c>
      <c r="B119" s="43">
        <f>'Q1'!L120-'Q1'!$P120</f>
        <v>4.3665443369608985</v>
      </c>
      <c r="C119" s="43">
        <f>'Q1'!M120-'Q1'!$P120</f>
        <v>7.2044498473061607</v>
      </c>
      <c r="D119" s="43">
        <f>'Q1'!N120-'Q1'!$P120</f>
        <v>-1.2102903836437853</v>
      </c>
      <c r="E119" s="43">
        <f>'Q1'!O120-'Q1'!$P120</f>
        <v>9.0274300217689678</v>
      </c>
      <c r="F119" s="12"/>
      <c r="R119" s="20"/>
      <c r="S119" s="16"/>
      <c r="T119" s="16"/>
      <c r="U119" s="16"/>
      <c r="V119" s="16"/>
      <c r="W119" s="16"/>
      <c r="X119" s="16"/>
      <c r="Y119" s="16"/>
      <c r="Z119" s="16"/>
      <c r="AA119" s="16"/>
      <c r="AB119" s="16"/>
      <c r="AC119" s="16"/>
      <c r="AD119" s="16"/>
      <c r="AE119" s="16"/>
      <c r="AF119" s="16"/>
      <c r="AG119" s="16"/>
      <c r="AH119" s="16"/>
      <c r="AI119" s="16"/>
      <c r="AJ119" s="16"/>
    </row>
    <row r="120" spans="1:36" x14ac:dyDescent="0.3">
      <c r="A120" s="1">
        <v>41944</v>
      </c>
      <c r="B120" s="43">
        <f>'Q1'!L121-'Q1'!$P121</f>
        <v>-2.1057398446330198</v>
      </c>
      <c r="C120" s="43">
        <f>'Q1'!M121-'Q1'!$P121</f>
        <v>-13.576869744331814</v>
      </c>
      <c r="D120" s="43">
        <f>'Q1'!N121-'Q1'!$P121</f>
        <v>-10.935841126290175</v>
      </c>
      <c r="E120" s="43">
        <f>'Q1'!O121-'Q1'!$P121</f>
        <v>2.9466317960818946</v>
      </c>
      <c r="F120" s="12"/>
      <c r="R120" s="20"/>
      <c r="S120" s="16"/>
      <c r="T120" s="16"/>
      <c r="U120" s="16"/>
      <c r="V120" s="16"/>
      <c r="W120" s="16"/>
      <c r="X120" s="16"/>
      <c r="Y120" s="16"/>
      <c r="Z120" s="16"/>
      <c r="AA120" s="16"/>
      <c r="AB120" s="16"/>
      <c r="AC120" s="16"/>
      <c r="AD120" s="16"/>
      <c r="AE120" s="16"/>
      <c r="AF120" s="16"/>
      <c r="AG120" s="16"/>
      <c r="AH120" s="16"/>
      <c r="AI120" s="16"/>
      <c r="AJ120" s="16"/>
    </row>
    <row r="121" spans="1:36" x14ac:dyDescent="0.3">
      <c r="A121" s="1">
        <v>41974</v>
      </c>
      <c r="B121" s="43">
        <f>'Q1'!L122-'Q1'!$P122</f>
        <v>3.225449659675379</v>
      </c>
      <c r="C121" s="43">
        <f>'Q1'!M122-'Q1'!$P122</f>
        <v>-1.4555592692055022</v>
      </c>
      <c r="D121" s="43">
        <f>'Q1'!N122-'Q1'!$P122</f>
        <v>6.2799985258861053</v>
      </c>
      <c r="E121" s="43">
        <f>'Q1'!O122-'Q1'!$P122</f>
        <v>4.9359308253528695</v>
      </c>
      <c r="F121" s="12"/>
      <c r="R121" s="20"/>
      <c r="S121" s="16"/>
      <c r="T121" s="16"/>
      <c r="U121" s="16"/>
      <c r="V121" s="16"/>
      <c r="W121" s="16"/>
      <c r="X121" s="16"/>
      <c r="Y121" s="16"/>
      <c r="Z121" s="16"/>
      <c r="AA121" s="16"/>
      <c r="AB121" s="16"/>
      <c r="AC121" s="16"/>
      <c r="AD121" s="16"/>
      <c r="AE121" s="16"/>
      <c r="AF121" s="16"/>
      <c r="AG121" s="16"/>
      <c r="AH121" s="16"/>
      <c r="AI121" s="16"/>
      <c r="AJ121" s="16"/>
    </row>
    <row r="122" spans="1:36" x14ac:dyDescent="0.3">
      <c r="A122" s="1">
        <v>42005</v>
      </c>
      <c r="B122" s="43">
        <f>'Q1'!L123-'Q1'!$P123</f>
        <v>6.0430873431991774</v>
      </c>
      <c r="C122" s="43">
        <f>'Q1'!M123-'Q1'!$P123</f>
        <v>3.53540709463282</v>
      </c>
      <c r="D122" s="43">
        <f>'Q1'!N123-'Q1'!$P123</f>
        <v>-9.8631910984014866</v>
      </c>
      <c r="E122" s="43">
        <f>'Q1'!O123-'Q1'!$P123</f>
        <v>1.4151630342965571</v>
      </c>
      <c r="F122" s="12"/>
      <c r="R122" s="20"/>
      <c r="S122" s="16"/>
      <c r="T122" s="16"/>
      <c r="U122" s="16"/>
      <c r="V122" s="16"/>
      <c r="W122" s="16"/>
      <c r="X122" s="16"/>
      <c r="Y122" s="16"/>
      <c r="Z122" s="16"/>
      <c r="AA122" s="16"/>
      <c r="AB122" s="16"/>
      <c r="AC122" s="16"/>
      <c r="AD122" s="16"/>
      <c r="AE122" s="16"/>
      <c r="AF122" s="16"/>
      <c r="AG122" s="16"/>
      <c r="AH122" s="16"/>
      <c r="AI122" s="16"/>
      <c r="AJ122" s="16"/>
    </row>
    <row r="123" spans="1:36" x14ac:dyDescent="0.3">
      <c r="A123" s="1">
        <v>42036</v>
      </c>
      <c r="B123" s="43">
        <f>'Q1'!L124-'Q1'!$P124</f>
        <v>-0.68829903746683396</v>
      </c>
      <c r="C123" s="43">
        <f>'Q1'!M124-'Q1'!$P124</f>
        <v>-3.4260675641776159</v>
      </c>
      <c r="D123" s="43">
        <f>'Q1'!N124-'Q1'!$P124</f>
        <v>2.5662467382355216</v>
      </c>
      <c r="E123" s="43">
        <f>'Q1'!O124-'Q1'!$P124</f>
        <v>4.818584397800195</v>
      </c>
      <c r="F123" s="12"/>
      <c r="R123" s="20"/>
      <c r="S123" s="16"/>
      <c r="T123" s="16"/>
      <c r="U123" s="16"/>
      <c r="V123" s="16"/>
      <c r="W123" s="16"/>
      <c r="X123" s="16"/>
      <c r="Y123" s="16"/>
      <c r="Z123" s="16"/>
      <c r="AA123" s="16"/>
      <c r="AB123" s="16"/>
      <c r="AC123" s="16"/>
      <c r="AD123" s="16"/>
      <c r="AE123" s="16"/>
      <c r="AF123" s="16"/>
      <c r="AG123" s="16"/>
      <c r="AH123" s="16"/>
      <c r="AI123" s="16"/>
      <c r="AJ123" s="16"/>
    </row>
    <row r="124" spans="1:36" x14ac:dyDescent="0.3">
      <c r="A124" s="1">
        <v>42064</v>
      </c>
      <c r="B124" s="43">
        <f>'Q1'!L125-'Q1'!$P125</f>
        <v>-1.7782903193866801</v>
      </c>
      <c r="C124" s="43">
        <f>'Q1'!M125-'Q1'!$P125</f>
        <v>-4.0298001628403828</v>
      </c>
      <c r="D124" s="43">
        <f>'Q1'!N125-'Q1'!$P125</f>
        <v>3.2940419914038812</v>
      </c>
      <c r="E124" s="43">
        <f>'Q1'!O125-'Q1'!$P125</f>
        <v>-0.18725726674248286</v>
      </c>
      <c r="F124" s="12"/>
      <c r="R124" s="20"/>
      <c r="S124" s="16"/>
      <c r="T124" s="16"/>
      <c r="U124" s="16"/>
      <c r="V124" s="16"/>
      <c r="W124" s="16"/>
      <c r="X124" s="16"/>
      <c r="Y124" s="16"/>
      <c r="Z124" s="16"/>
      <c r="AA124" s="16"/>
      <c r="AB124" s="16"/>
      <c r="AC124" s="16"/>
      <c r="AD124" s="16"/>
      <c r="AE124" s="16"/>
      <c r="AF124" s="16"/>
      <c r="AG124" s="16"/>
      <c r="AH124" s="16"/>
      <c r="AI124" s="16"/>
      <c r="AJ124" s="16"/>
    </row>
    <row r="125" spans="1:36" x14ac:dyDescent="0.3">
      <c r="A125" s="1">
        <v>42095</v>
      </c>
      <c r="B125" s="43">
        <f>'Q1'!L126-'Q1'!$P126</f>
        <v>-0.22990025546478723</v>
      </c>
      <c r="C125" s="43">
        <f>'Q1'!M126-'Q1'!$P126</f>
        <v>2.2450279524396604</v>
      </c>
      <c r="D125" s="43">
        <f>'Q1'!N126-'Q1'!$P126</f>
        <v>1.4781532012754677</v>
      </c>
      <c r="E125" s="43">
        <f>'Q1'!O126-'Q1'!$P126</f>
        <v>-0.49551450302115441</v>
      </c>
      <c r="F125" s="12"/>
      <c r="R125" s="20"/>
      <c r="S125" s="16"/>
      <c r="T125" s="16"/>
      <c r="U125" s="16"/>
      <c r="V125" s="16"/>
      <c r="W125" s="16"/>
      <c r="X125" s="16"/>
      <c r="Y125" s="16"/>
      <c r="Z125" s="16"/>
      <c r="AA125" s="16"/>
      <c r="AB125" s="16"/>
      <c r="AC125" s="16"/>
      <c r="AD125" s="16"/>
      <c r="AE125" s="16"/>
      <c r="AF125" s="16"/>
      <c r="AG125" s="16"/>
      <c r="AH125" s="16"/>
      <c r="AI125" s="16"/>
      <c r="AJ125" s="16"/>
    </row>
    <row r="126" spans="1:36" x14ac:dyDescent="0.3">
      <c r="A126" s="1">
        <v>42125</v>
      </c>
      <c r="B126" s="43">
        <f>'Q1'!L127-'Q1'!$P127</f>
        <v>-0.10453047568382418</v>
      </c>
      <c r="C126" s="43">
        <f>'Q1'!M127-'Q1'!$P127</f>
        <v>-5.0746899065805495</v>
      </c>
      <c r="D126" s="43">
        <f>'Q1'!N127-'Q1'!$P127</f>
        <v>4.4534756173683121</v>
      </c>
      <c r="E126" s="43">
        <f>'Q1'!O127-'Q1'!$P127</f>
        <v>2.7154752905419284</v>
      </c>
      <c r="F126" s="12"/>
      <c r="R126" s="20"/>
      <c r="S126" s="16"/>
      <c r="T126" s="16"/>
      <c r="U126" s="16"/>
      <c r="V126" s="16"/>
      <c r="W126" s="16"/>
      <c r="X126" s="16"/>
      <c r="Y126" s="16"/>
      <c r="Z126" s="16"/>
      <c r="AA126" s="16"/>
      <c r="AB126" s="16"/>
      <c r="AC126" s="16"/>
      <c r="AD126" s="16"/>
      <c r="AE126" s="16"/>
      <c r="AF126" s="16"/>
      <c r="AG126" s="16"/>
      <c r="AH126" s="16"/>
      <c r="AI126" s="16"/>
      <c r="AJ126" s="16"/>
    </row>
    <row r="127" spans="1:36" x14ac:dyDescent="0.3">
      <c r="A127" s="1">
        <v>42156</v>
      </c>
      <c r="B127" s="43">
        <f>'Q1'!L128-'Q1'!$P128</f>
        <v>-5.5376013755221765</v>
      </c>
      <c r="C127" s="43">
        <f>'Q1'!M128-'Q1'!$P128</f>
        <v>-3.7509516649249326</v>
      </c>
      <c r="D127" s="43">
        <f>'Q1'!N128-'Q1'!$P128</f>
        <v>-6.5886648413536903</v>
      </c>
      <c r="E127" s="43">
        <f>'Q1'!O128-'Q1'!$P128</f>
        <v>-7.5553757334469935</v>
      </c>
      <c r="F127" s="12"/>
      <c r="R127" s="20"/>
      <c r="S127" s="16"/>
      <c r="T127" s="16"/>
      <c r="U127" s="16"/>
      <c r="V127" s="16"/>
      <c r="W127" s="16"/>
      <c r="X127" s="16"/>
      <c r="Y127" s="16"/>
      <c r="Z127" s="16"/>
      <c r="AA127" s="16"/>
      <c r="AB127" s="16"/>
      <c r="AC127" s="16"/>
      <c r="AD127" s="16"/>
      <c r="AE127" s="16"/>
      <c r="AF127" s="16"/>
      <c r="AG127" s="16"/>
      <c r="AH127" s="16"/>
      <c r="AI127" s="16"/>
      <c r="AJ127" s="16"/>
    </row>
    <row r="128" spans="1:36" x14ac:dyDescent="0.3">
      <c r="A128" s="1">
        <v>42186</v>
      </c>
      <c r="B128" s="43">
        <f>'Q1'!L129-'Q1'!$P129</f>
        <v>4.374090742572454</v>
      </c>
      <c r="C128" s="43">
        <f>'Q1'!M129-'Q1'!$P129</f>
        <v>6.0647428965144945</v>
      </c>
      <c r="D128" s="43">
        <f>'Q1'!N129-'Q1'!$P129</f>
        <v>4.1300572430785865</v>
      </c>
      <c r="E128" s="43">
        <f>'Q1'!O129-'Q1'!$P129</f>
        <v>14.425978801270643</v>
      </c>
      <c r="F128" s="12"/>
      <c r="R128" s="20"/>
      <c r="S128" s="16"/>
      <c r="T128" s="16"/>
      <c r="U128" s="16"/>
      <c r="V128" s="16"/>
      <c r="W128" s="16"/>
      <c r="X128" s="16"/>
      <c r="Y128" s="16"/>
      <c r="Z128" s="16"/>
      <c r="AA128" s="16"/>
      <c r="AB128" s="16"/>
      <c r="AC128" s="16"/>
      <c r="AD128" s="16"/>
      <c r="AE128" s="16"/>
      <c r="AF128" s="16"/>
      <c r="AG128" s="16"/>
      <c r="AH128" s="16"/>
      <c r="AI128" s="16"/>
      <c r="AJ128" s="16"/>
    </row>
    <row r="129" spans="1:36" x14ac:dyDescent="0.3">
      <c r="A129" s="1">
        <v>42217</v>
      </c>
      <c r="B129" s="43">
        <f>'Q1'!L130-'Q1'!$P130</f>
        <v>-8.6339294403892879</v>
      </c>
      <c r="C129" s="43">
        <f>'Q1'!M130-'Q1'!$P130</f>
        <v>-7.7039753523026295</v>
      </c>
      <c r="D129" s="43">
        <f>'Q1'!N130-'Q1'!$P130</f>
        <v>-9.5207757231225223</v>
      </c>
      <c r="E129" s="43">
        <f>'Q1'!O130-'Q1'!$P130</f>
        <v>-7.1761924071994123</v>
      </c>
      <c r="F129" s="12"/>
      <c r="R129" s="20"/>
      <c r="S129" s="16"/>
      <c r="T129" s="16"/>
      <c r="U129" s="16"/>
      <c r="V129" s="16"/>
      <c r="W129" s="16"/>
      <c r="X129" s="16"/>
      <c r="Y129" s="16"/>
      <c r="Z129" s="16"/>
      <c r="AA129" s="16"/>
      <c r="AB129" s="16"/>
      <c r="AC129" s="16"/>
      <c r="AD129" s="16"/>
      <c r="AE129" s="16"/>
      <c r="AF129" s="16"/>
      <c r="AG129" s="16"/>
      <c r="AH129" s="16"/>
      <c r="AI129" s="16"/>
      <c r="AJ129" s="16"/>
    </row>
    <row r="130" spans="1:36" x14ac:dyDescent="0.3">
      <c r="A130" s="1">
        <v>42248</v>
      </c>
      <c r="B130" s="43">
        <f>'Q1'!L131-'Q1'!$P131</f>
        <v>-3.6006644549201772</v>
      </c>
      <c r="C130" s="43">
        <f>'Q1'!M131-'Q1'!$P131</f>
        <v>-5.9343649910673202</v>
      </c>
      <c r="D130" s="43">
        <f>'Q1'!N131-'Q1'!$P131</f>
        <v>-7.5274961854683742</v>
      </c>
      <c r="E130" s="43">
        <f>'Q1'!O131-'Q1'!$P131</f>
        <v>-2.9315232300754945</v>
      </c>
      <c r="F130" s="12"/>
      <c r="R130" s="20"/>
      <c r="S130" s="16"/>
      <c r="T130" s="16"/>
      <c r="U130" s="16"/>
      <c r="V130" s="16"/>
      <c r="W130" s="16"/>
      <c r="X130" s="16"/>
      <c r="Y130" s="16"/>
      <c r="Z130" s="16"/>
      <c r="AA130" s="16"/>
      <c r="AB130" s="16"/>
      <c r="AC130" s="16"/>
      <c r="AD130" s="16"/>
      <c r="AE130" s="16"/>
      <c r="AF130" s="16"/>
      <c r="AG130" s="16"/>
      <c r="AH130" s="16"/>
      <c r="AI130" s="16"/>
      <c r="AJ130" s="16"/>
    </row>
    <row r="131" spans="1:36" x14ac:dyDescent="0.3">
      <c r="A131" s="1">
        <v>42278</v>
      </c>
      <c r="B131" s="43">
        <f>'Q1'!L132-'Q1'!$P132</f>
        <v>4.2955963570707807</v>
      </c>
      <c r="C131" s="43">
        <f>'Q1'!M132-'Q1'!$P132</f>
        <v>-0.140786237082451</v>
      </c>
      <c r="D131" s="43">
        <f>'Q1'!N132-'Q1'!$P132</f>
        <v>2.3088221480386983</v>
      </c>
      <c r="E131" s="43">
        <f>'Q1'!O132-'Q1'!$P132</f>
        <v>6.1638962577955265</v>
      </c>
      <c r="F131" s="12"/>
      <c r="R131" s="20"/>
      <c r="S131" s="16"/>
      <c r="T131" s="16"/>
      <c r="U131" s="16"/>
      <c r="V131" s="16"/>
      <c r="W131" s="16"/>
      <c r="X131" s="16"/>
      <c r="Y131" s="16"/>
      <c r="Z131" s="16"/>
      <c r="AA131" s="16"/>
      <c r="AB131" s="16"/>
      <c r="AC131" s="16"/>
      <c r="AD131" s="16"/>
      <c r="AE131" s="16"/>
      <c r="AF131" s="16"/>
      <c r="AG131" s="16"/>
      <c r="AH131" s="16"/>
      <c r="AI131" s="16"/>
      <c r="AJ131" s="16"/>
    </row>
    <row r="132" spans="1:36" x14ac:dyDescent="0.3">
      <c r="A132" s="1">
        <v>42309</v>
      </c>
      <c r="B132" s="43">
        <f>'Q1'!L133-'Q1'!$P133</f>
        <v>1.0300344186993384</v>
      </c>
      <c r="C132" s="43">
        <f>'Q1'!M133-'Q1'!$P133</f>
        <v>-1.8733178925453506</v>
      </c>
      <c r="D132" s="43">
        <f>'Q1'!N133-'Q1'!$P133</f>
        <v>1.6402947782132862</v>
      </c>
      <c r="E132" s="43">
        <f>'Q1'!O133-'Q1'!$P133</f>
        <v>6.6901170150385942</v>
      </c>
      <c r="F132" s="12"/>
      <c r="R132" s="20"/>
      <c r="S132" s="16"/>
      <c r="T132" s="16"/>
      <c r="U132" s="16"/>
      <c r="V132" s="16"/>
      <c r="W132" s="16"/>
      <c r="X132" s="16"/>
      <c r="Y132" s="16"/>
      <c r="Z132" s="16"/>
      <c r="AA132" s="16"/>
      <c r="AB132" s="16"/>
      <c r="AC132" s="16"/>
      <c r="AD132" s="16"/>
      <c r="AE132" s="16"/>
      <c r="AF132" s="16"/>
      <c r="AG132" s="16"/>
      <c r="AH132" s="16"/>
      <c r="AI132" s="16"/>
      <c r="AJ132" s="16"/>
    </row>
    <row r="133" spans="1:36" x14ac:dyDescent="0.3">
      <c r="A133" s="1">
        <v>42339</v>
      </c>
      <c r="B133" s="43">
        <f>'Q1'!L134-'Q1'!$P134</f>
        <v>-5.5301538926339209</v>
      </c>
      <c r="C133" s="43">
        <f>'Q1'!M134-'Q1'!$P134</f>
        <v>3.4598965203042233</v>
      </c>
      <c r="D133" s="43">
        <f>'Q1'!N134-'Q1'!$P134</f>
        <v>-4.6630542780937088</v>
      </c>
      <c r="E133" s="43">
        <f>'Q1'!O134-'Q1'!$P134</f>
        <v>5.1476375501528562</v>
      </c>
      <c r="F133" s="12"/>
      <c r="R133" s="20"/>
      <c r="S133" s="16"/>
      <c r="T133" s="16"/>
      <c r="U133" s="16"/>
      <c r="V133" s="16"/>
      <c r="W133" s="16"/>
      <c r="X133" s="16"/>
      <c r="Y133" s="16"/>
      <c r="Z133" s="16"/>
      <c r="AA133" s="16"/>
      <c r="AB133" s="16"/>
      <c r="AC133" s="16"/>
      <c r="AD133" s="16"/>
      <c r="AE133" s="16"/>
      <c r="AF133" s="16"/>
      <c r="AG133" s="16"/>
      <c r="AH133" s="16"/>
      <c r="AI133" s="16"/>
      <c r="AJ133" s="16"/>
    </row>
    <row r="134" spans="1:36" x14ac:dyDescent="0.3">
      <c r="A134" s="1">
        <v>42370</v>
      </c>
      <c r="B134" s="43">
        <f>'Q1'!L135-'Q1'!$P135</f>
        <v>-2.5292618120068044</v>
      </c>
      <c r="C134" s="43">
        <f>'Q1'!M135-'Q1'!$P135</f>
        <v>-0.93796690708039421</v>
      </c>
      <c r="D134" s="43">
        <f>'Q1'!N135-'Q1'!$P135</f>
        <v>-2.7210842929283707</v>
      </c>
      <c r="E134" s="43">
        <f>'Q1'!O135-'Q1'!$P135</f>
        <v>-1.2839393913660224</v>
      </c>
      <c r="F134" s="12"/>
      <c r="R134" s="20"/>
      <c r="S134" s="16"/>
      <c r="T134" s="16"/>
      <c r="U134" s="16"/>
      <c r="V134" s="16"/>
      <c r="W134" s="16"/>
      <c r="X134" s="16"/>
      <c r="Y134" s="16"/>
      <c r="Z134" s="16"/>
      <c r="AA134" s="16"/>
      <c r="AB134" s="16"/>
      <c r="AC134" s="16"/>
      <c r="AD134" s="16"/>
      <c r="AE134" s="16"/>
      <c r="AF134" s="16"/>
      <c r="AG134" s="16"/>
      <c r="AH134" s="16"/>
      <c r="AI134" s="16"/>
      <c r="AJ134" s="16"/>
    </row>
    <row r="135" spans="1:36" x14ac:dyDescent="0.3">
      <c r="A135" s="1">
        <v>42401</v>
      </c>
      <c r="B135" s="43">
        <f>'Q1'!L136-'Q1'!$P136</f>
        <v>4.0838655302642417</v>
      </c>
      <c r="C135" s="43">
        <f>'Q1'!M136-'Q1'!$P136</f>
        <v>-5.7363735836874259</v>
      </c>
      <c r="D135" s="43">
        <f>'Q1'!N136-'Q1'!$P136</f>
        <v>-9.3549893059463702</v>
      </c>
      <c r="E135" s="43">
        <f>'Q1'!O136-'Q1'!$P136</f>
        <v>-1.2834569265188436</v>
      </c>
      <c r="F135" s="12"/>
      <c r="R135" s="20"/>
      <c r="S135" s="16"/>
      <c r="T135" s="16"/>
      <c r="U135" s="16"/>
      <c r="V135" s="16"/>
      <c r="W135" s="16"/>
      <c r="X135" s="16"/>
      <c r="Y135" s="16"/>
      <c r="Z135" s="16"/>
      <c r="AA135" s="16"/>
      <c r="AB135" s="16"/>
      <c r="AC135" s="16"/>
      <c r="AD135" s="16"/>
      <c r="AE135" s="16"/>
      <c r="AF135" s="16"/>
      <c r="AG135" s="16"/>
      <c r="AH135" s="16"/>
      <c r="AI135" s="16"/>
      <c r="AJ135" s="16"/>
    </row>
    <row r="136" spans="1:36" x14ac:dyDescent="0.3">
      <c r="A136" s="1">
        <v>42430</v>
      </c>
      <c r="B136" s="43">
        <f>'Q1'!L137-'Q1'!$P137</f>
        <v>3.3114953547913109</v>
      </c>
      <c r="C136" s="43">
        <f>'Q1'!M137-'Q1'!$P137</f>
        <v>-3.5147636623837961</v>
      </c>
      <c r="D136" s="43">
        <f>'Q1'!N137-'Q1'!$P137</f>
        <v>4.6147603419088359</v>
      </c>
      <c r="E136" s="43">
        <f>'Q1'!O137-'Q1'!$P137</f>
        <v>-1.2674080944037487</v>
      </c>
      <c r="F136" s="12"/>
      <c r="R136" s="20"/>
      <c r="S136" s="16"/>
      <c r="T136" s="16"/>
      <c r="U136" s="16"/>
      <c r="V136" s="16"/>
      <c r="W136" s="16"/>
      <c r="X136" s="16"/>
      <c r="Y136" s="16"/>
      <c r="Z136" s="16"/>
      <c r="AA136" s="16"/>
      <c r="AB136" s="16"/>
      <c r="AC136" s="16"/>
      <c r="AD136" s="16"/>
      <c r="AE136" s="16"/>
      <c r="AF136" s="16"/>
      <c r="AG136" s="16"/>
      <c r="AH136" s="16"/>
      <c r="AI136" s="16"/>
      <c r="AJ136" s="16"/>
    </row>
    <row r="137" spans="1:36" x14ac:dyDescent="0.3">
      <c r="A137" s="1">
        <v>42461</v>
      </c>
      <c r="B137" s="43">
        <f>'Q1'!L138-'Q1'!$P138</f>
        <v>0.18395586611324624</v>
      </c>
      <c r="C137" s="43">
        <f>'Q1'!M138-'Q1'!$P138</f>
        <v>1.9967155075481486</v>
      </c>
      <c r="D137" s="43">
        <f>'Q1'!N138-'Q1'!$P138</f>
        <v>9.1329750335803777</v>
      </c>
      <c r="E137" s="43">
        <f>'Q1'!O138-'Q1'!$P138</f>
        <v>4.4894833462392274</v>
      </c>
      <c r="F137" s="12"/>
      <c r="R137" s="20"/>
      <c r="S137" s="16"/>
      <c r="T137" s="16"/>
      <c r="U137" s="16"/>
      <c r="V137" s="16"/>
      <c r="W137" s="16"/>
      <c r="X137" s="16"/>
      <c r="Y137" s="16"/>
      <c r="Z137" s="16"/>
      <c r="AA137" s="16"/>
      <c r="AB137" s="16"/>
      <c r="AC137" s="16"/>
      <c r="AD137" s="16"/>
      <c r="AE137" s="16"/>
      <c r="AF137" s="16"/>
      <c r="AG137" s="16"/>
      <c r="AH137" s="16"/>
      <c r="AI137" s="16"/>
      <c r="AJ137" s="16"/>
    </row>
    <row r="138" spans="1:36" x14ac:dyDescent="0.3">
      <c r="A138" s="1">
        <v>42491</v>
      </c>
      <c r="B138" s="43">
        <f>'Q1'!L139-'Q1'!$P139</f>
        <v>2.1378751638581335</v>
      </c>
      <c r="C138" s="43">
        <f>'Q1'!M139-'Q1'!$P139</f>
        <v>2.4057147290427322E-4</v>
      </c>
      <c r="D138" s="43">
        <f>'Q1'!N139-'Q1'!$P139</f>
        <v>-3.3618677399047496</v>
      </c>
      <c r="E138" s="43">
        <f>'Q1'!O139-'Q1'!$P139</f>
        <v>10.013944373180712</v>
      </c>
      <c r="F138" s="12"/>
      <c r="R138" s="20"/>
      <c r="S138" s="16"/>
      <c r="T138" s="16"/>
      <c r="U138" s="16"/>
      <c r="V138" s="16"/>
      <c r="W138" s="16"/>
      <c r="X138" s="16"/>
      <c r="Y138" s="16"/>
      <c r="Z138" s="16"/>
      <c r="AA138" s="16"/>
      <c r="AB138" s="16"/>
      <c r="AC138" s="16"/>
      <c r="AD138" s="16"/>
      <c r="AE138" s="16"/>
      <c r="AF138" s="16"/>
      <c r="AG138" s="16"/>
      <c r="AH138" s="16"/>
      <c r="AI138" s="16"/>
      <c r="AJ138" s="16"/>
    </row>
    <row r="139" spans="1:36" x14ac:dyDescent="0.3">
      <c r="A139" s="1">
        <v>42522</v>
      </c>
      <c r="B139" s="43">
        <f>'Q1'!L140-'Q1'!$P140</f>
        <v>-2.7470872531885733</v>
      </c>
      <c r="C139" s="43">
        <f>'Q1'!M140-'Q1'!$P140</f>
        <v>-5.6081053440429356</v>
      </c>
      <c r="D139" s="43">
        <f>'Q1'!N140-'Q1'!$P140</f>
        <v>-2.0913120444503548</v>
      </c>
      <c r="E139" s="43">
        <f>'Q1'!O140-'Q1'!$P140</f>
        <v>-3.1401100840231395</v>
      </c>
      <c r="F139" s="12"/>
      <c r="R139" s="20"/>
      <c r="S139" s="16"/>
      <c r="T139" s="16"/>
      <c r="U139" s="16"/>
      <c r="V139" s="16"/>
      <c r="W139" s="16"/>
      <c r="X139" s="16"/>
      <c r="Y139" s="16"/>
      <c r="Z139" s="16"/>
      <c r="AA139" s="16"/>
      <c r="AB139" s="16"/>
      <c r="AC139" s="16"/>
      <c r="AD139" s="16"/>
      <c r="AE139" s="16"/>
      <c r="AF139" s="16"/>
      <c r="AG139" s="16"/>
      <c r="AH139" s="16"/>
      <c r="AI139" s="16"/>
      <c r="AJ139" s="16"/>
    </row>
    <row r="140" spans="1:36" x14ac:dyDescent="0.3">
      <c r="A140" s="1">
        <v>42552</v>
      </c>
      <c r="B140" s="43">
        <f>'Q1'!L141-'Q1'!$P141</f>
        <v>2.4205259487140371</v>
      </c>
      <c r="C140" s="43">
        <f>'Q1'!M141-'Q1'!$P141</f>
        <v>12.020712998039674</v>
      </c>
      <c r="D140" s="43">
        <f>'Q1'!N141-'Q1'!$P141</f>
        <v>-1.1974998983392484</v>
      </c>
      <c r="E140" s="43">
        <f>'Q1'!O141-'Q1'!$P141</f>
        <v>5.1456019122535395</v>
      </c>
      <c r="F140" s="12"/>
      <c r="R140" s="20"/>
      <c r="S140" s="16"/>
      <c r="T140" s="16"/>
      <c r="U140" s="16"/>
      <c r="V140" s="16"/>
      <c r="W140" s="16"/>
      <c r="X140" s="16"/>
      <c r="Y140" s="16"/>
      <c r="Z140" s="16"/>
      <c r="AA140" s="16"/>
      <c r="AB140" s="16"/>
      <c r="AC140" s="16"/>
      <c r="AD140" s="16"/>
      <c r="AE140" s="16"/>
      <c r="AF140" s="16"/>
      <c r="AG140" s="16"/>
      <c r="AH140" s="16"/>
      <c r="AI140" s="16"/>
      <c r="AJ140" s="16"/>
    </row>
    <row r="141" spans="1:36" x14ac:dyDescent="0.3">
      <c r="A141" s="1">
        <v>42583</v>
      </c>
      <c r="B141" s="43">
        <f>'Q1'!L142-'Q1'!$P142</f>
        <v>1.2511622966513072</v>
      </c>
      <c r="C141" s="43">
        <f>'Q1'!M142-'Q1'!$P142</f>
        <v>1.2123309722315325</v>
      </c>
      <c r="D141" s="43">
        <f>'Q1'!N142-'Q1'!$P142</f>
        <v>7.8464209881449953</v>
      </c>
      <c r="E141" s="43">
        <f>'Q1'!O142-'Q1'!$P142</f>
        <v>-8.459008376263812</v>
      </c>
      <c r="F141" s="12"/>
      <c r="R141" s="20"/>
      <c r="S141" s="16"/>
      <c r="T141" s="16"/>
      <c r="U141" s="16"/>
      <c r="V141" s="16"/>
      <c r="W141" s="16"/>
      <c r="X141" s="16"/>
      <c r="Y141" s="16"/>
      <c r="Z141" s="16"/>
      <c r="AA141" s="16"/>
      <c r="AB141" s="16"/>
      <c r="AC141" s="16"/>
      <c r="AD141" s="16"/>
      <c r="AE141" s="16"/>
      <c r="AF141" s="16"/>
      <c r="AG141" s="16"/>
      <c r="AH141" s="16"/>
      <c r="AI141" s="16"/>
      <c r="AJ141" s="16"/>
    </row>
    <row r="142" spans="1:36" x14ac:dyDescent="0.3">
      <c r="A142" s="1">
        <v>42614</v>
      </c>
      <c r="B142" s="43">
        <f>'Q1'!L143-'Q1'!$P143</f>
        <v>-0.38096134588603736</v>
      </c>
      <c r="C142" s="43">
        <f>'Q1'!M143-'Q1'!$P143</f>
        <v>-1.9201351281259704</v>
      </c>
      <c r="D142" s="43">
        <f>'Q1'!N143-'Q1'!$P143</f>
        <v>1.4393576788510676</v>
      </c>
      <c r="E142" s="43">
        <f>'Q1'!O143-'Q1'!$P143</f>
        <v>-1.0819585923967412</v>
      </c>
      <c r="F142" s="12"/>
      <c r="R142" s="20"/>
      <c r="S142" s="16"/>
      <c r="T142" s="16"/>
      <c r="U142" s="16"/>
      <c r="V142" s="16"/>
      <c r="W142" s="16"/>
      <c r="X142" s="16"/>
      <c r="Y142" s="16"/>
      <c r="Z142" s="16"/>
      <c r="AA142" s="16"/>
      <c r="AB142" s="16"/>
      <c r="AC142" s="16"/>
      <c r="AD142" s="16"/>
      <c r="AE142" s="16"/>
      <c r="AF142" s="16"/>
      <c r="AG142" s="16"/>
      <c r="AH142" s="16"/>
      <c r="AI142" s="16"/>
      <c r="AJ142" s="16"/>
    </row>
    <row r="143" spans="1:36" x14ac:dyDescent="0.3">
      <c r="A143" s="1">
        <v>42644</v>
      </c>
      <c r="B143" s="43">
        <f>'Q1'!L144-'Q1'!$P144</f>
        <v>-1.869013044923274</v>
      </c>
      <c r="C143" s="43">
        <f>'Q1'!M144-'Q1'!$P144</f>
        <v>2.986973699913797</v>
      </c>
      <c r="D143" s="43">
        <f>'Q1'!N144-'Q1'!$P144</f>
        <v>-0.92935248343577526</v>
      </c>
      <c r="E143" s="43">
        <f>'Q1'!O144-'Q1'!$P144</f>
        <v>-5.2814324552931451</v>
      </c>
      <c r="F143" s="12"/>
      <c r="R143" s="20"/>
      <c r="S143" s="16"/>
      <c r="T143" s="16"/>
      <c r="U143" s="16"/>
      <c r="V143" s="16"/>
      <c r="W143" s="16"/>
      <c r="X143" s="16"/>
      <c r="Y143" s="16"/>
      <c r="Z143" s="16"/>
      <c r="AA143" s="16"/>
      <c r="AB143" s="16"/>
      <c r="AC143" s="16"/>
      <c r="AD143" s="16"/>
      <c r="AE143" s="16"/>
      <c r="AF143" s="16"/>
      <c r="AG143" s="16"/>
      <c r="AH143" s="16"/>
      <c r="AI143" s="16"/>
      <c r="AJ143" s="16"/>
    </row>
    <row r="144" spans="1:36" x14ac:dyDescent="0.3">
      <c r="A144" s="1">
        <v>42675</v>
      </c>
      <c r="B144" s="43">
        <f>'Q1'!L145-'Q1'!$P145</f>
        <v>6.5027298142680889</v>
      </c>
      <c r="C144" s="43">
        <f>'Q1'!M145-'Q1'!$P145</f>
        <v>-3.2568745381497393</v>
      </c>
      <c r="D144" s="43">
        <f>'Q1'!N145-'Q1'!$P145</f>
        <v>4.3627457818819559</v>
      </c>
      <c r="E144" s="43">
        <f>'Q1'!O145-'Q1'!$P145</f>
        <v>-2.5406045422138805</v>
      </c>
      <c r="F144" s="12"/>
      <c r="R144" s="20"/>
      <c r="S144" s="16"/>
      <c r="T144" s="16"/>
      <c r="U144" s="16"/>
      <c r="V144" s="16"/>
      <c r="W144" s="16"/>
      <c r="X144" s="16"/>
      <c r="Y144" s="16"/>
      <c r="Z144" s="16"/>
      <c r="AA144" s="16"/>
      <c r="AB144" s="16"/>
      <c r="AC144" s="16"/>
      <c r="AD144" s="16"/>
      <c r="AE144" s="16"/>
      <c r="AF144" s="16"/>
      <c r="AG144" s="16"/>
      <c r="AH144" s="16"/>
      <c r="AI144" s="16"/>
      <c r="AJ144" s="16"/>
    </row>
    <row r="145" spans="1:36" x14ac:dyDescent="0.3">
      <c r="A145" s="1">
        <v>42705</v>
      </c>
      <c r="B145" s="43">
        <f>'Q1'!L146-'Q1'!$P146</f>
        <v>-0.82997414310424922</v>
      </c>
      <c r="C145" s="43">
        <f>'Q1'!M146-'Q1'!$P146</f>
        <v>5.2486559882047885</v>
      </c>
      <c r="D145" s="43">
        <f>'Q1'!N146-'Q1'!$P146</f>
        <v>5.1616825381192184</v>
      </c>
      <c r="E145" s="43">
        <f>'Q1'!O146-'Q1'!$P146</f>
        <v>2.4216836610403205</v>
      </c>
      <c r="F145" s="12"/>
      <c r="R145" s="20"/>
      <c r="S145" s="16"/>
      <c r="T145" s="16"/>
      <c r="U145" s="16"/>
      <c r="V145" s="16"/>
      <c r="W145" s="16"/>
      <c r="X145" s="16"/>
      <c r="Y145" s="16"/>
      <c r="Z145" s="16"/>
      <c r="AA145" s="16"/>
      <c r="AB145" s="16"/>
      <c r="AC145" s="16"/>
      <c r="AD145" s="16"/>
      <c r="AE145" s="16"/>
      <c r="AF145" s="16"/>
      <c r="AG145" s="16"/>
      <c r="AH145" s="16"/>
      <c r="AI145" s="16"/>
      <c r="AJ145" s="16"/>
    </row>
    <row r="146" spans="1:36" x14ac:dyDescent="0.3">
      <c r="A146" s="1">
        <v>42736</v>
      </c>
      <c r="B146" s="43">
        <f>'Q1'!L147-'Q1'!$P147</f>
        <v>1.5942950417193036</v>
      </c>
      <c r="C146" s="43">
        <f>'Q1'!M147-'Q1'!$P147</f>
        <v>2.0446877809654453</v>
      </c>
      <c r="D146" s="43">
        <f>'Q1'!N147-'Q1'!$P147</f>
        <v>1.2536887473258063</v>
      </c>
      <c r="E146" s="43">
        <f>'Q1'!O147-'Q1'!$P147</f>
        <v>11.811452282202593</v>
      </c>
      <c r="F146" s="12"/>
      <c r="R146" s="20"/>
      <c r="S146" s="16"/>
      <c r="T146" s="16"/>
      <c r="U146" s="16"/>
      <c r="V146" s="16"/>
      <c r="W146" s="16"/>
      <c r="X146" s="16"/>
      <c r="Y146" s="16"/>
      <c r="Z146" s="16"/>
      <c r="AA146" s="16"/>
      <c r="AB146" s="16"/>
      <c r="AC146" s="16"/>
      <c r="AD146" s="16"/>
      <c r="AE146" s="16"/>
      <c r="AF146" s="16"/>
      <c r="AG146" s="16"/>
      <c r="AH146" s="16"/>
      <c r="AI146" s="16"/>
      <c r="AJ146" s="16"/>
    </row>
    <row r="147" spans="1:36" x14ac:dyDescent="0.3">
      <c r="A147" s="1">
        <v>42767</v>
      </c>
      <c r="B147" s="43">
        <f>'Q1'!L148-'Q1'!$P148</f>
        <v>2.6498923940571713</v>
      </c>
      <c r="C147" s="43">
        <f>'Q1'!M148-'Q1'!$P148</f>
        <v>4.6921083620037969</v>
      </c>
      <c r="D147" s="43">
        <f>'Q1'!N148-'Q1'!$P148</f>
        <v>-0.72041442386187293</v>
      </c>
      <c r="E147" s="43">
        <f>'Q1'!O148-'Q1'!$P148</f>
        <v>4.9276928782973268</v>
      </c>
      <c r="F147" s="12"/>
      <c r="R147" s="20"/>
      <c r="S147" s="16"/>
      <c r="T147" s="16"/>
      <c r="U147" s="16"/>
      <c r="V147" s="16"/>
      <c r="W147" s="16"/>
      <c r="X147" s="16"/>
      <c r="Y147" s="16"/>
      <c r="Z147" s="16"/>
      <c r="AA147" s="16"/>
      <c r="AB147" s="16"/>
      <c r="AC147" s="16"/>
      <c r="AD147" s="16"/>
      <c r="AE147" s="16"/>
      <c r="AF147" s="16"/>
      <c r="AG147" s="16"/>
      <c r="AH147" s="16"/>
      <c r="AI147" s="16"/>
      <c r="AJ147" s="16"/>
    </row>
    <row r="148" spans="1:36" x14ac:dyDescent="0.3">
      <c r="A148" s="1">
        <v>42795</v>
      </c>
      <c r="B148" s="43">
        <f>'Q1'!L149-'Q1'!$P149</f>
        <v>0.98439487459292818</v>
      </c>
      <c r="C148" s="43">
        <f>'Q1'!M149-'Q1'!$P149</f>
        <v>2.8476582634761356</v>
      </c>
      <c r="D148" s="43">
        <f>'Q1'!N149-'Q1'!$P149</f>
        <v>2.336197337122345</v>
      </c>
      <c r="E148" s="43">
        <f>'Q1'!O149-'Q1'!$P149</f>
        <v>6.3130263158644198</v>
      </c>
      <c r="F148" s="12"/>
      <c r="R148" s="20"/>
      <c r="S148" s="16"/>
      <c r="T148" s="16"/>
      <c r="U148" s="16"/>
      <c r="V148" s="16"/>
      <c r="W148" s="16"/>
      <c r="X148" s="16"/>
      <c r="Y148" s="16"/>
      <c r="Z148" s="16"/>
      <c r="AA148" s="16"/>
      <c r="AB148" s="16"/>
      <c r="AC148" s="16"/>
      <c r="AD148" s="16"/>
      <c r="AE148" s="16"/>
      <c r="AF148" s="16"/>
      <c r="AG148" s="16"/>
      <c r="AH148" s="16"/>
      <c r="AI148" s="16"/>
      <c r="AJ148" s="16"/>
    </row>
    <row r="149" spans="1:36" x14ac:dyDescent="0.3">
      <c r="A149" s="1">
        <v>42826</v>
      </c>
      <c r="B149" s="43">
        <f>'Q1'!L150-'Q1'!$P150</f>
        <v>-1.3408864215661531</v>
      </c>
      <c r="C149" s="43">
        <f>'Q1'!M150-'Q1'!$P150</f>
        <v>2.7850032206851707</v>
      </c>
      <c r="D149" s="43">
        <f>'Q1'!N150-'Q1'!$P150</f>
        <v>2.4437529998091159</v>
      </c>
      <c r="E149" s="43">
        <f>'Q1'!O150-'Q1'!$P150</f>
        <v>6.45693360519736</v>
      </c>
      <c r="F149" s="12"/>
      <c r="R149" s="20"/>
      <c r="S149" s="16"/>
      <c r="T149" s="16"/>
      <c r="U149" s="16"/>
      <c r="V149" s="16"/>
      <c r="W149" s="16"/>
      <c r="X149" s="16"/>
      <c r="Y149" s="16"/>
      <c r="Z149" s="16"/>
      <c r="AA149" s="16"/>
      <c r="AB149" s="16"/>
      <c r="AC149" s="16"/>
      <c r="AD149" s="16"/>
      <c r="AE149" s="16"/>
      <c r="AF149" s="16"/>
      <c r="AG149" s="16"/>
      <c r="AH149" s="16"/>
      <c r="AI149" s="16"/>
      <c r="AJ149" s="16"/>
    </row>
    <row r="150" spans="1:36" x14ac:dyDescent="0.3">
      <c r="A150" s="1">
        <v>42856</v>
      </c>
      <c r="B150" s="43">
        <f>'Q1'!L151-'Q1'!$P151</f>
        <v>-2.0932833829415931</v>
      </c>
      <c r="C150" s="43">
        <f>'Q1'!M151-'Q1'!$P151</f>
        <v>-3.1078007229822036</v>
      </c>
      <c r="D150" s="43">
        <f>'Q1'!N151-'Q1'!$P151</f>
        <v>-0.11322174320591792</v>
      </c>
      <c r="E150" s="43">
        <f>'Q1'!O151-'Q1'!$P151</f>
        <v>-2.4794411723858789</v>
      </c>
      <c r="F150" s="12"/>
      <c r="R150" s="20"/>
      <c r="S150" s="16"/>
      <c r="T150" s="16"/>
      <c r="U150" s="16"/>
      <c r="V150" s="16"/>
      <c r="W150" s="16"/>
      <c r="X150" s="16"/>
      <c r="Y150" s="16"/>
      <c r="Z150" s="16"/>
      <c r="AA150" s="16"/>
      <c r="AB150" s="16"/>
      <c r="AC150" s="16"/>
      <c r="AD150" s="16"/>
      <c r="AE150" s="16"/>
      <c r="AF150" s="16"/>
      <c r="AG150" s="16"/>
      <c r="AH150" s="16"/>
      <c r="AI150" s="16"/>
      <c r="AJ150" s="16"/>
    </row>
    <row r="151" spans="1:36" x14ac:dyDescent="0.3">
      <c r="A151" s="1">
        <v>42887</v>
      </c>
      <c r="B151" s="43">
        <f>'Q1'!L152-'Q1'!$P152</f>
        <v>-8.2485588512740474E-2</v>
      </c>
      <c r="C151" s="43">
        <f>'Q1'!M152-'Q1'!$P152</f>
        <v>-1.9861118325615799</v>
      </c>
      <c r="D151" s="43">
        <f>'Q1'!N152-'Q1'!$P152</f>
        <v>-7.1200999677914076</v>
      </c>
      <c r="E151" s="43">
        <f>'Q1'!O152-'Q1'!$P152</f>
        <v>6.7316768630672454</v>
      </c>
      <c r="F151" s="12"/>
      <c r="R151" s="20"/>
      <c r="S151" s="16"/>
      <c r="T151" s="16"/>
      <c r="U151" s="16"/>
      <c r="V151" s="16"/>
      <c r="W151" s="16"/>
      <c r="X151" s="16"/>
      <c r="Y151" s="16"/>
      <c r="Z151" s="16"/>
      <c r="AA151" s="16"/>
      <c r="AB151" s="16"/>
      <c r="AC151" s="16"/>
      <c r="AD151" s="16"/>
      <c r="AE151" s="16"/>
      <c r="AF151" s="16"/>
      <c r="AG151" s="16"/>
      <c r="AH151" s="16"/>
      <c r="AI151" s="16"/>
      <c r="AJ151" s="16"/>
    </row>
    <row r="152" spans="1:36" x14ac:dyDescent="0.3">
      <c r="A152" s="1">
        <v>42917</v>
      </c>
      <c r="B152" s="43">
        <f>'Q1'!L153-'Q1'!$P153</f>
        <v>-4.7396807364034226E-2</v>
      </c>
      <c r="C152" s="43">
        <f>'Q1'!M153-'Q1'!$P153</f>
        <v>4.5102313499114723</v>
      </c>
      <c r="D152" s="43">
        <f>'Q1'!N153-'Q1'!$P153</f>
        <v>-2.3751655661826279</v>
      </c>
      <c r="E152" s="43">
        <f>'Q1'!O153-'Q1'!$P153</f>
        <v>-8.7471647982432934</v>
      </c>
      <c r="F152" s="12"/>
      <c r="R152" s="20"/>
      <c r="S152" s="16"/>
      <c r="T152" s="16"/>
      <c r="U152" s="16"/>
      <c r="V152" s="16"/>
      <c r="W152" s="16"/>
      <c r="X152" s="16"/>
      <c r="Y152" s="16"/>
      <c r="Z152" s="16"/>
      <c r="AA152" s="16"/>
      <c r="AB152" s="16"/>
      <c r="AC152" s="16"/>
      <c r="AD152" s="16"/>
      <c r="AE152" s="16"/>
      <c r="AF152" s="16"/>
      <c r="AG152" s="16"/>
      <c r="AH152" s="16"/>
      <c r="AI152" s="16"/>
      <c r="AJ152" s="16"/>
    </row>
    <row r="153" spans="1:36" x14ac:dyDescent="0.3">
      <c r="A153" s="1">
        <v>42948</v>
      </c>
      <c r="B153" s="43">
        <f>'Q1'!L154-'Q1'!$P154</f>
        <v>-0.14079883811721583</v>
      </c>
      <c r="C153" s="43">
        <f>'Q1'!M154-'Q1'!$P154</f>
        <v>-2.6558881202555877</v>
      </c>
      <c r="D153" s="43">
        <f>'Q1'!N154-'Q1'!$P154</f>
        <v>-1.1997480372149743</v>
      </c>
      <c r="E153" s="43">
        <f>'Q1'!O154-'Q1'!$P154</f>
        <v>1.9658266286679122</v>
      </c>
      <c r="F153" s="12"/>
      <c r="R153" s="20"/>
      <c r="S153" s="16"/>
      <c r="T153" s="16"/>
      <c r="U153" s="16"/>
      <c r="V153" s="16"/>
      <c r="W153" s="16"/>
      <c r="X153" s="16"/>
      <c r="Y153" s="16"/>
      <c r="Z153" s="16"/>
      <c r="AA153" s="16"/>
      <c r="AB153" s="16"/>
      <c r="AC153" s="16"/>
      <c r="AD153" s="16"/>
      <c r="AE153" s="16"/>
      <c r="AF153" s="16"/>
      <c r="AG153" s="16"/>
      <c r="AH153" s="16"/>
      <c r="AI153" s="16"/>
      <c r="AJ153" s="16"/>
    </row>
    <row r="154" spans="1:36" x14ac:dyDescent="0.3">
      <c r="A154" s="1">
        <v>42979</v>
      </c>
      <c r="B154" s="43">
        <f>'Q1'!L155-'Q1'!$P155</f>
        <v>-0.62406174351795052</v>
      </c>
      <c r="C154" s="43">
        <f>'Q1'!M155-'Q1'!$P155</f>
        <v>-3.0868028087167763</v>
      </c>
      <c r="D154" s="43">
        <f>'Q1'!N155-'Q1'!$P155</f>
        <v>3.0356635021366043</v>
      </c>
      <c r="E154" s="43">
        <f>'Q1'!O155-'Q1'!$P155</f>
        <v>4.1844775152964315</v>
      </c>
      <c r="F154" s="12"/>
      <c r="R154" s="20"/>
      <c r="S154" s="16"/>
      <c r="T154" s="16"/>
      <c r="U154" s="16"/>
      <c r="V154" s="16"/>
      <c r="W154" s="16"/>
      <c r="X154" s="16"/>
      <c r="Y154" s="16"/>
      <c r="Z154" s="16"/>
      <c r="AA154" s="16"/>
      <c r="AB154" s="16"/>
      <c r="AC154" s="16"/>
      <c r="AD154" s="16"/>
      <c r="AE154" s="16"/>
      <c r="AF154" s="16"/>
      <c r="AG154" s="16"/>
      <c r="AH154" s="16"/>
      <c r="AI154" s="16"/>
      <c r="AJ154" s="16"/>
    </row>
    <row r="155" spans="1:36" x14ac:dyDescent="0.3">
      <c r="A155" s="1">
        <v>43009</v>
      </c>
      <c r="B155" s="43">
        <f>'Q1'!L156-'Q1'!$P156</f>
        <v>3.8219618886698505</v>
      </c>
      <c r="C155" s="43">
        <f>'Q1'!M156-'Q1'!$P156</f>
        <v>4.6430482968435829</v>
      </c>
      <c r="D155" s="43">
        <f>'Q1'!N156-'Q1'!$P156</f>
        <v>5.5547104071171862</v>
      </c>
      <c r="E155" s="43">
        <f>'Q1'!O156-'Q1'!$P156</f>
        <v>4.3847227464868412</v>
      </c>
      <c r="F155" s="12"/>
      <c r="R155" s="20"/>
      <c r="S155" s="16"/>
      <c r="T155" s="16"/>
      <c r="U155" s="16"/>
      <c r="V155" s="16"/>
      <c r="W155" s="16"/>
      <c r="X155" s="16"/>
      <c r="Y155" s="16"/>
      <c r="Z155" s="16"/>
      <c r="AA155" s="16"/>
      <c r="AB155" s="16"/>
      <c r="AC155" s="16"/>
      <c r="AD155" s="16"/>
      <c r="AE155" s="16"/>
      <c r="AF155" s="16"/>
      <c r="AG155" s="16"/>
      <c r="AH155" s="16"/>
      <c r="AI155" s="16"/>
      <c r="AJ155" s="16"/>
    </row>
    <row r="156" spans="1:36" x14ac:dyDescent="0.3">
      <c r="A156" s="1">
        <v>43040</v>
      </c>
      <c r="B156" s="43">
        <f>'Q1'!L157-'Q1'!$P157</f>
        <v>2.7339180533432828</v>
      </c>
      <c r="C156" s="43">
        <f>'Q1'!M157-'Q1'!$P157</f>
        <v>3.9398855601274274</v>
      </c>
      <c r="D156" s="43">
        <f>'Q1'!N157-'Q1'!$P157</f>
        <v>0.83861250970804324</v>
      </c>
      <c r="E156" s="43">
        <f>'Q1'!O157-'Q1'!$P157</f>
        <v>3.1342863587134406</v>
      </c>
      <c r="F156" s="12"/>
      <c r="R156" s="20"/>
      <c r="S156" s="16"/>
      <c r="T156" s="16"/>
      <c r="U156" s="16"/>
      <c r="V156" s="16"/>
      <c r="W156" s="16"/>
      <c r="X156" s="16"/>
      <c r="Y156" s="16"/>
      <c r="Z156" s="16"/>
      <c r="AA156" s="16"/>
      <c r="AB156" s="16"/>
      <c r="AC156" s="16"/>
      <c r="AD156" s="16"/>
      <c r="AE156" s="16"/>
      <c r="AF156" s="16"/>
      <c r="AG156" s="16"/>
      <c r="AH156" s="16"/>
      <c r="AI156" s="16"/>
      <c r="AJ156" s="16"/>
    </row>
    <row r="157" spans="1:36" x14ac:dyDescent="0.3">
      <c r="A157" s="1">
        <v>43070</v>
      </c>
      <c r="B157" s="43">
        <f>'Q1'!L158-'Q1'!$P158</f>
        <v>-0.50443168290713514</v>
      </c>
      <c r="C157" s="43">
        <f>'Q1'!M158-'Q1'!$P158</f>
        <v>1.3966107449836849</v>
      </c>
      <c r="D157" s="43">
        <f>'Q1'!N158-'Q1'!$P158</f>
        <v>6.6570142308397644</v>
      </c>
      <c r="E157" s="43">
        <f>'Q1'!O158-'Q1'!$P158</f>
        <v>-1.475863855979286</v>
      </c>
      <c r="F157" s="12"/>
      <c r="R157" s="20"/>
      <c r="S157" s="16"/>
      <c r="T157" s="16"/>
      <c r="U157" s="16"/>
      <c r="V157" s="16"/>
      <c r="W157" s="16"/>
      <c r="X157" s="16"/>
      <c r="Y157" s="16"/>
      <c r="Z157" s="16"/>
      <c r="AA157" s="16"/>
      <c r="AB157" s="16"/>
      <c r="AC157" s="16"/>
      <c r="AD157" s="16"/>
      <c r="AE157" s="16"/>
      <c r="AF157" s="16"/>
      <c r="AG157" s="16"/>
      <c r="AH157" s="16"/>
      <c r="AI157" s="16"/>
      <c r="AJ157" s="16"/>
    </row>
    <row r="158" spans="1:36" x14ac:dyDescent="0.3">
      <c r="A158" s="1">
        <v>43101</v>
      </c>
      <c r="B158" s="43">
        <f>'Q1'!L159-'Q1'!$P159</f>
        <v>-0.37575293781847946</v>
      </c>
      <c r="C158" s="43">
        <f>'Q1'!M159-'Q1'!$P159</f>
        <v>-1.3033533679726756</v>
      </c>
      <c r="D158" s="43">
        <f>'Q1'!N159-'Q1'!$P159</f>
        <v>9.9600230922830948E-2</v>
      </c>
      <c r="E158" s="43">
        <f>'Q1'!O159-'Q1'!$P159</f>
        <v>3.6021816249631469</v>
      </c>
      <c r="F158" s="12"/>
      <c r="R158" s="20"/>
      <c r="S158" s="16"/>
      <c r="T158" s="16"/>
      <c r="U158" s="16"/>
      <c r="V158" s="16"/>
      <c r="W158" s="16"/>
      <c r="X158" s="16"/>
      <c r="Y158" s="16"/>
      <c r="Z158" s="16"/>
      <c r="AA158" s="16"/>
      <c r="AB158" s="16"/>
      <c r="AC158" s="16"/>
      <c r="AD158" s="16"/>
      <c r="AE158" s="16"/>
      <c r="AF158" s="16"/>
      <c r="AG158" s="16"/>
      <c r="AH158" s="16"/>
      <c r="AI158" s="16"/>
      <c r="AJ158" s="16"/>
    </row>
    <row r="159" spans="1:36" x14ac:dyDescent="0.3">
      <c r="A159" s="1">
        <v>43132</v>
      </c>
      <c r="B159" s="43">
        <f>'Q1'!L160-'Q1'!$P160</f>
        <v>-4.2883996531644675</v>
      </c>
      <c r="C159" s="43">
        <f>'Q1'!M160-'Q1'!$P160</f>
        <v>2.4306513096205329</v>
      </c>
      <c r="D159" s="43">
        <f>'Q1'!N160-'Q1'!$P160</f>
        <v>-10.742499225007597</v>
      </c>
      <c r="E159" s="43">
        <f>'Q1'!O160-'Q1'!$P160</f>
        <v>11.421365681819362</v>
      </c>
      <c r="F159" s="12"/>
      <c r="R159" s="20"/>
      <c r="S159" s="16"/>
      <c r="T159" s="16"/>
      <c r="U159" s="16"/>
      <c r="V159" s="16"/>
      <c r="W159" s="16"/>
      <c r="X159" s="16"/>
      <c r="Y159" s="16"/>
      <c r="Z159" s="16"/>
      <c r="AA159" s="16"/>
      <c r="AB159" s="16"/>
      <c r="AC159" s="16"/>
      <c r="AD159" s="16"/>
      <c r="AE159" s="16"/>
      <c r="AF159" s="16"/>
      <c r="AG159" s="16"/>
      <c r="AH159" s="16"/>
      <c r="AI159" s="16"/>
      <c r="AJ159" s="16"/>
    </row>
    <row r="160" spans="1:36" x14ac:dyDescent="0.3">
      <c r="A160" s="1">
        <v>43160</v>
      </c>
      <c r="B160" s="43">
        <f>'Q1'!L161-'Q1'!$P161</f>
        <v>3.846306646525679</v>
      </c>
      <c r="C160" s="43">
        <f>'Q1'!M161-'Q1'!$P161</f>
        <v>-4.8117113453990372</v>
      </c>
      <c r="D160" s="43">
        <f>'Q1'!N161-'Q1'!$P161</f>
        <v>2.3537413743893976</v>
      </c>
      <c r="E160" s="43">
        <f>'Q1'!O161-'Q1'!$P161</f>
        <v>-4.7559591269351706</v>
      </c>
      <c r="F160" s="12"/>
      <c r="R160" s="20"/>
      <c r="S160" s="16"/>
      <c r="T160" s="16"/>
      <c r="U160" s="16"/>
      <c r="V160" s="16"/>
      <c r="W160" s="16"/>
      <c r="X160" s="16"/>
      <c r="Y160" s="16"/>
      <c r="Z160" s="16"/>
      <c r="AA160" s="16"/>
      <c r="AB160" s="16"/>
      <c r="AC160" s="16"/>
      <c r="AD160" s="16"/>
      <c r="AE160" s="16"/>
      <c r="AF160" s="16"/>
      <c r="AG160" s="16"/>
      <c r="AH160" s="16"/>
      <c r="AI160" s="16"/>
      <c r="AJ160" s="16"/>
    </row>
    <row r="161" spans="1:36" x14ac:dyDescent="0.3">
      <c r="A161" s="1">
        <v>43191</v>
      </c>
      <c r="B161" s="43">
        <f>'Q1'!L162-'Q1'!$P162</f>
        <v>0.24412854285412383</v>
      </c>
      <c r="C161" s="43">
        <f>'Q1'!M162-'Q1'!$P162</f>
        <v>7.6166951798146334</v>
      </c>
      <c r="D161" s="43">
        <f>'Q1'!N162-'Q1'!$P162</f>
        <v>10.159843218518557</v>
      </c>
      <c r="E161" s="43">
        <f>'Q1'!O162-'Q1'!$P162</f>
        <v>10.220487639386818</v>
      </c>
      <c r="F161" s="12"/>
      <c r="R161" s="20"/>
      <c r="S161" s="16"/>
      <c r="T161" s="16"/>
      <c r="U161" s="16"/>
      <c r="V161" s="16"/>
      <c r="W161" s="16"/>
      <c r="X161" s="16"/>
      <c r="Y161" s="16"/>
      <c r="Z161" s="16"/>
      <c r="AA161" s="16"/>
      <c r="AB161" s="16"/>
      <c r="AC161" s="16"/>
      <c r="AD161" s="16"/>
      <c r="AE161" s="16"/>
      <c r="AF161" s="16"/>
      <c r="AG161" s="16"/>
      <c r="AH161" s="16"/>
      <c r="AI161" s="16"/>
      <c r="AJ161" s="16"/>
    </row>
    <row r="162" spans="1:36" x14ac:dyDescent="0.3">
      <c r="A162" s="1">
        <v>43221</v>
      </c>
      <c r="B162" s="43">
        <f>'Q1'!L163-'Q1'!$P163</f>
        <v>0.17836155931902542</v>
      </c>
      <c r="C162" s="43">
        <f>'Q1'!M163-'Q1'!$P163</f>
        <v>2.1202875810293973</v>
      </c>
      <c r="D162" s="43">
        <f>'Q1'!N163-'Q1'!$P163</f>
        <v>0.55636632960125076</v>
      </c>
      <c r="E162" s="43">
        <f>'Q1'!O163-'Q1'!$P163</f>
        <v>9.0591811928404784</v>
      </c>
      <c r="F162" s="12"/>
      <c r="R162" s="20"/>
      <c r="S162" s="16"/>
      <c r="T162" s="16"/>
      <c r="U162" s="16"/>
      <c r="V162" s="16"/>
      <c r="W162" s="16"/>
      <c r="X162" s="16"/>
      <c r="Y162" s="16"/>
      <c r="Z162" s="16"/>
      <c r="AA162" s="16"/>
      <c r="AB162" s="16"/>
      <c r="AC162" s="16"/>
      <c r="AD162" s="16"/>
      <c r="AE162" s="16"/>
      <c r="AF162" s="16"/>
      <c r="AG162" s="16"/>
      <c r="AH162" s="16"/>
      <c r="AI162" s="16"/>
      <c r="AJ162" s="16"/>
    </row>
    <row r="163" spans="1:36" x14ac:dyDescent="0.3">
      <c r="A163" s="1">
        <v>43252</v>
      </c>
      <c r="B163" s="43">
        <f>'Q1'!L164-'Q1'!$P164</f>
        <v>3.0014727041367997</v>
      </c>
      <c r="C163" s="43">
        <f>'Q1'!M164-'Q1'!$P164</f>
        <v>7.2007307665358251</v>
      </c>
      <c r="D163" s="43">
        <f>'Q1'!N164-'Q1'!$P164</f>
        <v>9.3731675645224239</v>
      </c>
      <c r="E163" s="43">
        <f>'Q1'!O164-'Q1'!$P164</f>
        <v>3.6052190259763264</v>
      </c>
      <c r="F163" s="12"/>
      <c r="R163" s="20"/>
      <c r="S163" s="16"/>
      <c r="T163" s="16"/>
      <c r="U163" s="16"/>
      <c r="V163" s="16"/>
      <c r="W163" s="16"/>
      <c r="X163" s="16"/>
      <c r="Y163" s="16"/>
      <c r="Z163" s="16"/>
      <c r="AA163" s="16"/>
      <c r="AB163" s="16"/>
      <c r="AC163" s="16"/>
      <c r="AD163" s="16"/>
      <c r="AE163" s="16"/>
      <c r="AF163" s="16"/>
      <c r="AG163" s="16"/>
      <c r="AH163" s="16"/>
      <c r="AI163" s="16"/>
      <c r="AJ163" s="16"/>
    </row>
    <row r="164" spans="1:36" x14ac:dyDescent="0.3">
      <c r="A164" s="1">
        <v>43282</v>
      </c>
      <c r="B164" s="43">
        <f>'Q1'!L165-'Q1'!$P165</f>
        <v>1.3518487069382934</v>
      </c>
      <c r="C164" s="43">
        <f>'Q1'!M165-'Q1'!$P165</f>
        <v>-1.438909618511689</v>
      </c>
      <c r="D164" s="43">
        <f>'Q1'!N165-'Q1'!$P165</f>
        <v>1.8876625898761124</v>
      </c>
      <c r="E164" s="43">
        <f>'Q1'!O165-'Q1'!$P165</f>
        <v>2.0414370602980427</v>
      </c>
      <c r="F164" s="12"/>
      <c r="R164" s="20"/>
      <c r="S164" s="16"/>
      <c r="T164" s="16"/>
      <c r="U164" s="16"/>
      <c r="V164" s="16"/>
      <c r="W164" s="16"/>
      <c r="X164" s="16"/>
      <c r="Y164" s="16"/>
      <c r="Z164" s="16"/>
      <c r="AA164" s="16"/>
      <c r="AB164" s="16"/>
      <c r="AC164" s="16"/>
      <c r="AD164" s="16"/>
      <c r="AE164" s="16"/>
      <c r="AF164" s="16"/>
      <c r="AG164" s="16"/>
      <c r="AH164" s="16"/>
      <c r="AI164" s="16"/>
      <c r="AJ164" s="16"/>
    </row>
    <row r="165" spans="1:36" x14ac:dyDescent="0.3">
      <c r="A165" s="1">
        <v>43313</v>
      </c>
      <c r="B165" s="43">
        <f>'Q1'!L166-'Q1'!$P166</f>
        <v>0.59660958249737839</v>
      </c>
      <c r="C165" s="43">
        <f>'Q1'!M166-'Q1'!$P166</f>
        <v>-5.9779914480468799</v>
      </c>
      <c r="D165" s="43">
        <f>'Q1'!N166-'Q1'!$P166</f>
        <v>1.9907524074769392</v>
      </c>
      <c r="E165" s="43">
        <f>'Q1'!O166-'Q1'!$P166</f>
        <v>15.585490907104896</v>
      </c>
      <c r="F165" s="12"/>
      <c r="R165" s="20"/>
      <c r="S165" s="16"/>
      <c r="T165" s="16"/>
      <c r="U165" s="16"/>
      <c r="V165" s="16"/>
      <c r="W165" s="16"/>
      <c r="X165" s="16"/>
      <c r="Y165" s="16"/>
      <c r="Z165" s="16"/>
      <c r="AA165" s="16"/>
      <c r="AB165" s="16"/>
      <c r="AC165" s="16"/>
      <c r="AD165" s="16"/>
      <c r="AE165" s="16"/>
      <c r="AF165" s="16"/>
      <c r="AG165" s="16"/>
      <c r="AH165" s="16"/>
      <c r="AI165" s="16"/>
      <c r="AJ165" s="16"/>
    </row>
    <row r="166" spans="1:36" x14ac:dyDescent="0.3">
      <c r="A166" s="1">
        <v>43344</v>
      </c>
      <c r="B166" s="43">
        <f>'Q1'!L167-'Q1'!$P167</f>
        <v>-1.8032097080465139</v>
      </c>
      <c r="C166" s="43">
        <f>'Q1'!M167-'Q1'!$P167</f>
        <v>-0.80987687762976512</v>
      </c>
      <c r="D166" s="43">
        <f>'Q1'!N167-'Q1'!$P167</f>
        <v>6.7243438119838927</v>
      </c>
      <c r="E166" s="43">
        <f>'Q1'!O167-'Q1'!$P167</f>
        <v>-11.55860389371942</v>
      </c>
      <c r="F166" s="12"/>
      <c r="R166" s="20"/>
      <c r="S166" s="16"/>
      <c r="T166" s="16"/>
      <c r="U166" s="16"/>
      <c r="V166" s="16"/>
      <c r="W166" s="16"/>
      <c r="X166" s="16"/>
      <c r="Y166" s="16"/>
      <c r="Z166" s="16"/>
      <c r="AA166" s="16"/>
      <c r="AB166" s="16"/>
      <c r="AC166" s="16"/>
      <c r="AD166" s="16"/>
      <c r="AE166" s="16"/>
      <c r="AF166" s="16"/>
      <c r="AG166" s="16"/>
      <c r="AH166" s="16"/>
      <c r="AI166" s="16"/>
      <c r="AJ166" s="16"/>
    </row>
    <row r="167" spans="1:36" x14ac:dyDescent="0.3">
      <c r="A167" s="1">
        <v>43374</v>
      </c>
      <c r="B167" s="43">
        <f>'Q1'!L168-'Q1'!$P168</f>
        <v>-8.7337911592241841</v>
      </c>
      <c r="C167" s="43">
        <f>'Q1'!M168-'Q1'!$P168</f>
        <v>1.5756085729545868</v>
      </c>
      <c r="D167" s="43">
        <f>'Q1'!N168-'Q1'!$P168</f>
        <v>-9.696578562978468</v>
      </c>
      <c r="E167" s="43">
        <f>'Q1'!O168-'Q1'!$P168</f>
        <v>-5.980684495755864</v>
      </c>
      <c r="F167" s="12"/>
      <c r="R167" s="20"/>
      <c r="S167" s="16"/>
      <c r="T167" s="16"/>
      <c r="U167" s="16"/>
      <c r="V167" s="16"/>
      <c r="W167" s="16"/>
      <c r="X167" s="16"/>
      <c r="Y167" s="16"/>
      <c r="Z167" s="16"/>
      <c r="AA167" s="16"/>
      <c r="AB167" s="16"/>
      <c r="AC167" s="16"/>
      <c r="AD167" s="16"/>
      <c r="AE167" s="16"/>
      <c r="AF167" s="16"/>
      <c r="AG167" s="16"/>
      <c r="AH167" s="16"/>
      <c r="AI167" s="16"/>
      <c r="AJ167" s="16"/>
    </row>
    <row r="168" spans="1:36" x14ac:dyDescent="0.3">
      <c r="A168" s="1">
        <v>43405</v>
      </c>
      <c r="B168" s="43">
        <f>'Q1'!L169-'Q1'!$P169</f>
        <v>-0.22223696593262415</v>
      </c>
      <c r="C168" s="43">
        <f>'Q1'!M169-'Q1'!$P169</f>
        <v>1.6918629899712454</v>
      </c>
      <c r="D168" s="43">
        <f>'Q1'!N169-'Q1'!$P169</f>
        <v>-10.906850871786181</v>
      </c>
      <c r="E168" s="43">
        <f>'Q1'!O169-'Q1'!$P169</f>
        <v>-5.6699724259202924</v>
      </c>
      <c r="F168" s="12"/>
      <c r="R168" s="20"/>
      <c r="S168" s="16"/>
      <c r="T168" s="16"/>
      <c r="U168" s="16"/>
      <c r="V168" s="16"/>
      <c r="W168" s="16"/>
      <c r="X168" s="16"/>
      <c r="Y168" s="16"/>
      <c r="Z168" s="16"/>
      <c r="AA168" s="16"/>
      <c r="AB168" s="16"/>
      <c r="AC168" s="16"/>
      <c r="AD168" s="16"/>
      <c r="AE168" s="16"/>
      <c r="AF168" s="16"/>
      <c r="AG168" s="16"/>
      <c r="AH168" s="16"/>
      <c r="AI168" s="16"/>
      <c r="AJ168" s="16"/>
    </row>
    <row r="169" spans="1:36" x14ac:dyDescent="0.3">
      <c r="A169" s="1">
        <v>43435</v>
      </c>
      <c r="B169" s="43">
        <f>'Q1'!L170-'Q1'!$P170</f>
        <v>3.6483876081371065</v>
      </c>
      <c r="C169" s="43">
        <f>'Q1'!M170-'Q1'!$P170</f>
        <v>1.69474421070346</v>
      </c>
      <c r="D169" s="43">
        <f>'Q1'!N170-'Q1'!$P170</f>
        <v>0.80292994759270275</v>
      </c>
      <c r="E169" s="43">
        <f>'Q1'!O170-'Q1'!$P170</f>
        <v>4.3401545718199781</v>
      </c>
      <c r="F169" s="12"/>
      <c r="R169" s="20"/>
      <c r="S169" s="16"/>
      <c r="T169" s="16"/>
      <c r="U169" s="16"/>
      <c r="V169" s="16"/>
      <c r="W169" s="16"/>
      <c r="X169" s="16"/>
      <c r="Y169" s="16"/>
      <c r="Z169" s="16"/>
      <c r="AA169" s="16"/>
      <c r="AB169" s="16"/>
      <c r="AC169" s="16"/>
      <c r="AD169" s="16"/>
      <c r="AE169" s="16"/>
      <c r="AF169" s="16"/>
      <c r="AG169" s="16"/>
      <c r="AH169" s="16"/>
      <c r="AI169" s="16"/>
      <c r="AJ169" s="16"/>
    </row>
    <row r="170" spans="1:36" x14ac:dyDescent="0.3">
      <c r="A170" s="1">
        <v>43466</v>
      </c>
      <c r="B170" s="43">
        <f>'Q1'!L171-'Q1'!$P171</f>
        <v>5.1420429860009893</v>
      </c>
      <c r="C170" s="43">
        <f>'Q1'!M171-'Q1'!$P171</f>
        <v>-0.21827825283441937</v>
      </c>
      <c r="D170" s="43">
        <f>'Q1'!N171-'Q1'!$P171</f>
        <v>9.5302259645239129</v>
      </c>
      <c r="E170" s="43">
        <f>'Q1'!O171-'Q1'!$P171</f>
        <v>5.1147563517887802</v>
      </c>
      <c r="F170" s="12"/>
      <c r="R170" s="20"/>
      <c r="S170" s="16"/>
      <c r="T170" s="16"/>
      <c r="U170" s="16"/>
      <c r="V170" s="16"/>
      <c r="W170" s="16"/>
      <c r="X170" s="16"/>
      <c r="Y170" s="16"/>
      <c r="Z170" s="16"/>
      <c r="AA170" s="16"/>
      <c r="AB170" s="16"/>
      <c r="AC170" s="16"/>
      <c r="AD170" s="16"/>
      <c r="AE170" s="16"/>
      <c r="AF170" s="16"/>
      <c r="AG170" s="16"/>
      <c r="AH170" s="16"/>
      <c r="AI170" s="16"/>
      <c r="AJ170" s="16"/>
    </row>
    <row r="171" spans="1:36" x14ac:dyDescent="0.3">
      <c r="A171" s="1">
        <v>43497</v>
      </c>
      <c r="B171" s="43">
        <f>'Q1'!L172-'Q1'!$P172</f>
        <v>0.14136724427657496</v>
      </c>
      <c r="C171" s="43">
        <f>'Q1'!M172-'Q1'!$P172</f>
        <v>-2.4300579427841416</v>
      </c>
      <c r="D171" s="43">
        <f>'Q1'!N172-'Q1'!$P172</f>
        <v>5.5768483868282317</v>
      </c>
      <c r="E171" s="43">
        <f>'Q1'!O172-'Q1'!$P172</f>
        <v>-0.53967505564401175</v>
      </c>
      <c r="F171" s="12"/>
      <c r="R171" s="20"/>
      <c r="S171" s="16"/>
      <c r="T171" s="16"/>
      <c r="U171" s="16"/>
      <c r="V171" s="16"/>
      <c r="W171" s="16"/>
      <c r="X171" s="16"/>
      <c r="Y171" s="16"/>
      <c r="Z171" s="16"/>
      <c r="AA171" s="16"/>
      <c r="AB171" s="16"/>
      <c r="AC171" s="16"/>
      <c r="AD171" s="16"/>
      <c r="AE171" s="16"/>
      <c r="AF171" s="16"/>
      <c r="AG171" s="16"/>
      <c r="AH171" s="16"/>
      <c r="AI171" s="16"/>
      <c r="AJ171" s="16"/>
    </row>
    <row r="172" spans="1:36" x14ac:dyDescent="0.3">
      <c r="A172" s="1">
        <v>43525</v>
      </c>
      <c r="B172" s="43">
        <f>'Q1'!L173-'Q1'!$P173</f>
        <v>2.3027767081398487</v>
      </c>
      <c r="C172" s="43">
        <f>'Q1'!M173-'Q1'!$P173</f>
        <v>7.66665228990286</v>
      </c>
      <c r="D172" s="43">
        <f>'Q1'!N173-'Q1'!$P173</f>
        <v>-1.1459707092920923</v>
      </c>
      <c r="E172" s="43">
        <f>'Q1'!O173-'Q1'!$P173</f>
        <v>0.56899096564830387</v>
      </c>
      <c r="F172" s="12"/>
      <c r="R172" s="20"/>
      <c r="S172" s="16"/>
      <c r="T172" s="16"/>
      <c r="U172" s="16"/>
      <c r="V172" s="16"/>
      <c r="W172" s="16"/>
      <c r="X172" s="16"/>
      <c r="Y172" s="16"/>
      <c r="Z172" s="16"/>
      <c r="AA172" s="16"/>
      <c r="AB172" s="16"/>
      <c r="AC172" s="16"/>
      <c r="AD172" s="16"/>
      <c r="AE172" s="16"/>
      <c r="AF172" s="16"/>
      <c r="AG172" s="16"/>
      <c r="AH172" s="16"/>
      <c r="AI172" s="16"/>
      <c r="AJ172" s="16"/>
    </row>
    <row r="173" spans="1:36" x14ac:dyDescent="0.3">
      <c r="A173" s="1">
        <v>43556</v>
      </c>
      <c r="B173" s="43">
        <f>'Q1'!L174-'Q1'!$P174</f>
        <v>0.78679266461149178</v>
      </c>
      <c r="C173" s="43">
        <f>'Q1'!M174-'Q1'!$P174</f>
        <v>4.7170690994880475</v>
      </c>
      <c r="D173" s="43">
        <f>'Q1'!N174-'Q1'!$P174</f>
        <v>2.1714948825537603</v>
      </c>
      <c r="E173" s="43">
        <f>'Q1'!O174-'Q1'!$P174</f>
        <v>2.4302823895523082</v>
      </c>
      <c r="F173" s="12"/>
      <c r="R173" s="20"/>
      <c r="S173" s="16"/>
      <c r="T173" s="16"/>
      <c r="U173" s="16"/>
      <c r="V173" s="16"/>
      <c r="W173" s="16"/>
      <c r="X173" s="16"/>
      <c r="Y173" s="16"/>
      <c r="Z173" s="16"/>
      <c r="AA173" s="16"/>
      <c r="AB173" s="16"/>
      <c r="AC173" s="16"/>
      <c r="AD173" s="16"/>
      <c r="AE173" s="16"/>
      <c r="AF173" s="16"/>
      <c r="AG173" s="16"/>
      <c r="AH173" s="16"/>
      <c r="AI173" s="16"/>
      <c r="AJ173" s="16"/>
    </row>
    <row r="174" spans="1:36" x14ac:dyDescent="0.3">
      <c r="A174" s="1">
        <v>43586</v>
      </c>
      <c r="B174" s="43">
        <f>'Q1'!L175-'Q1'!$P175</f>
        <v>0.26558347787914477</v>
      </c>
      <c r="C174" s="43">
        <f>'Q1'!M175-'Q1'!$P175</f>
        <v>-1.5283844642089812</v>
      </c>
      <c r="D174" s="43">
        <f>'Q1'!N175-'Q1'!$P175</f>
        <v>6.3440822644128939E-2</v>
      </c>
      <c r="E174" s="43">
        <f>'Q1'!O175-'Q1'!$P175</f>
        <v>3.46361131926502</v>
      </c>
      <c r="F174" s="12"/>
      <c r="R174" s="20"/>
      <c r="S174" s="16"/>
      <c r="T174" s="16"/>
      <c r="U174" s="16"/>
      <c r="V174" s="16"/>
      <c r="W174" s="16"/>
      <c r="X174" s="16"/>
      <c r="Y174" s="16"/>
      <c r="Z174" s="16"/>
      <c r="AA174" s="16"/>
      <c r="AB174" s="16"/>
      <c r="AC174" s="16"/>
      <c r="AD174" s="16"/>
      <c r="AE174" s="16"/>
      <c r="AF174" s="16"/>
      <c r="AG174" s="16"/>
      <c r="AH174" s="16"/>
      <c r="AI174" s="16"/>
      <c r="AJ174" s="16"/>
    </row>
    <row r="175" spans="1:36" x14ac:dyDescent="0.3">
      <c r="A175" s="1">
        <v>43617</v>
      </c>
      <c r="B175" s="43">
        <f>'Q1'!L176-'Q1'!$P176</f>
        <v>3.4272010661414121</v>
      </c>
      <c r="C175" s="43">
        <f>'Q1'!M176-'Q1'!$P176</f>
        <v>5.8875606737216097</v>
      </c>
      <c r="D175" s="43">
        <f>'Q1'!N176-'Q1'!$P176</f>
        <v>2.6122012155809293</v>
      </c>
      <c r="E175" s="43">
        <f>'Q1'!O176-'Q1'!$P176</f>
        <v>4.5862894338757405</v>
      </c>
      <c r="F175" s="12"/>
      <c r="R175" s="20"/>
      <c r="S175" s="16"/>
      <c r="T175" s="16"/>
      <c r="U175" s="16"/>
      <c r="V175" s="16"/>
      <c r="W175" s="16"/>
      <c r="X175" s="16"/>
      <c r="Y175" s="16"/>
      <c r="Z175" s="16"/>
      <c r="AA175" s="16"/>
      <c r="AB175" s="16"/>
      <c r="AC175" s="16"/>
      <c r="AD175" s="16"/>
      <c r="AE175" s="16"/>
      <c r="AF175" s="16"/>
      <c r="AG175" s="16"/>
      <c r="AH175" s="16"/>
      <c r="AI175" s="16"/>
      <c r="AJ175" s="16"/>
    </row>
    <row r="176" spans="1:36" x14ac:dyDescent="0.3">
      <c r="A176" s="1">
        <v>43647</v>
      </c>
      <c r="B176" s="43">
        <f>'Q1'!L177-'Q1'!$P177</f>
        <v>2.8780232066235536</v>
      </c>
      <c r="C176" s="43">
        <f>'Q1'!M177-'Q1'!$P177</f>
        <v>7.1423074533718047</v>
      </c>
      <c r="D176" s="43">
        <f>'Q1'!N177-'Q1'!$P177</f>
        <v>-4.6154474214934513</v>
      </c>
      <c r="E176" s="43">
        <f>'Q1'!O177-'Q1'!$P177</f>
        <v>6.7500031748853164</v>
      </c>
      <c r="F176" s="12"/>
      <c r="R176" s="20"/>
      <c r="S176" s="16"/>
      <c r="T176" s="16"/>
      <c r="U176" s="16"/>
      <c r="V176" s="16"/>
      <c r="W176" s="16"/>
      <c r="X176" s="16"/>
      <c r="Y176" s="16"/>
      <c r="Z176" s="16"/>
      <c r="AA176" s="16"/>
      <c r="AB176" s="16"/>
      <c r="AC176" s="16"/>
      <c r="AD176" s="16"/>
      <c r="AE176" s="16"/>
      <c r="AF176" s="16"/>
      <c r="AG176" s="16"/>
      <c r="AH176" s="16"/>
      <c r="AI176" s="16"/>
      <c r="AJ176" s="16"/>
    </row>
    <row r="177" spans="1:36" x14ac:dyDescent="0.3">
      <c r="A177" s="1">
        <v>43678</v>
      </c>
      <c r="B177" s="43">
        <f>'Q1'!L178-'Q1'!$P178</f>
        <v>-3.1182043321688289</v>
      </c>
      <c r="C177" s="43">
        <f>'Q1'!M178-'Q1'!$P178</f>
        <v>5.9767674526076329</v>
      </c>
      <c r="D177" s="43">
        <f>'Q1'!N178-'Q1'!$P178</f>
        <v>-7.4655123153103533</v>
      </c>
      <c r="E177" s="43">
        <f>'Q1'!O178-'Q1'!$P178</f>
        <v>4.8402295206822918</v>
      </c>
      <c r="F177" s="12"/>
      <c r="R177" s="20"/>
      <c r="S177" s="16"/>
      <c r="T177" s="16"/>
      <c r="U177" s="16"/>
      <c r="V177" s="16"/>
      <c r="W177" s="16"/>
      <c r="X177" s="16"/>
      <c r="Y177" s="16"/>
      <c r="Z177" s="16"/>
      <c r="AA177" s="16"/>
      <c r="AB177" s="16"/>
      <c r="AC177" s="16"/>
      <c r="AD177" s="16"/>
      <c r="AE177" s="16"/>
      <c r="AF177" s="16"/>
      <c r="AG177" s="16"/>
      <c r="AH177" s="16"/>
      <c r="AI177" s="16"/>
      <c r="AJ177" s="16"/>
    </row>
    <row r="178" spans="1:36" x14ac:dyDescent="0.3">
      <c r="A178" s="1">
        <v>43709</v>
      </c>
      <c r="B178" s="43">
        <f>'Q1'!L179-'Q1'!$P179</f>
        <v>1.2162653917204362</v>
      </c>
      <c r="C178" s="43">
        <f>'Q1'!M179-'Q1'!$P179</f>
        <v>-1.3545032556676857</v>
      </c>
      <c r="D178" s="43">
        <f>'Q1'!N179-'Q1'!$P179</f>
        <v>2.4140979456829217</v>
      </c>
      <c r="E178" s="43">
        <f>'Q1'!O179-'Q1'!$P179</f>
        <v>-3.0380262674913481</v>
      </c>
      <c r="F178" s="12"/>
      <c r="R178" s="20"/>
      <c r="S178" s="16"/>
      <c r="T178" s="16"/>
      <c r="U178" s="16"/>
      <c r="V178" s="16"/>
      <c r="W178" s="16"/>
      <c r="X178" s="16"/>
      <c r="Y178" s="16"/>
      <c r="Z178" s="16"/>
      <c r="AA178" s="16"/>
      <c r="AB178" s="16"/>
      <c r="AC178" s="16"/>
      <c r="AD178" s="16"/>
      <c r="AE178" s="16"/>
      <c r="AF178" s="16"/>
      <c r="AG178" s="16"/>
      <c r="AH178" s="16"/>
      <c r="AI178" s="16"/>
      <c r="AJ178" s="16"/>
    </row>
    <row r="179" spans="1:36" x14ac:dyDescent="0.3">
      <c r="A179" s="1">
        <v>43739</v>
      </c>
      <c r="B179" s="43">
        <f>'Q1'!L180-'Q1'!$P180</f>
        <v>-0.42948357940982784</v>
      </c>
      <c r="C179" s="43">
        <f>'Q1'!M180-'Q1'!$P180</f>
        <v>1.6061804637425685</v>
      </c>
      <c r="D179" s="43">
        <f>'Q1'!N180-'Q1'!$P180</f>
        <v>-0.61308283491880944</v>
      </c>
      <c r="E179" s="43">
        <f>'Q1'!O180-'Q1'!$P180</f>
        <v>10.171786859517452</v>
      </c>
      <c r="F179" s="12"/>
      <c r="R179" s="20"/>
      <c r="S179" s="16"/>
      <c r="T179" s="16"/>
      <c r="U179" s="16"/>
      <c r="V179" s="16"/>
      <c r="W179" s="16"/>
      <c r="X179" s="16"/>
      <c r="Y179" s="16"/>
      <c r="Z179" s="16"/>
      <c r="AA179" s="16"/>
      <c r="AB179" s="16"/>
      <c r="AC179" s="16"/>
      <c r="AD179" s="16"/>
      <c r="AE179" s="16"/>
      <c r="AF179" s="16"/>
      <c r="AG179" s="16"/>
      <c r="AH179" s="16"/>
      <c r="AI179" s="16"/>
      <c r="AJ179" s="16"/>
    </row>
    <row r="180" spans="1:36" x14ac:dyDescent="0.3">
      <c r="A180" s="1">
        <v>43770</v>
      </c>
      <c r="B180" s="43">
        <f>'Q1'!L181-'Q1'!$P181</f>
        <v>0.25629388625428157</v>
      </c>
      <c r="C180" s="43">
        <f>'Q1'!M181-'Q1'!$P181</f>
        <v>6.4837011085223484</v>
      </c>
      <c r="D180" s="43">
        <f>'Q1'!N181-'Q1'!$P181</f>
        <v>7.1195382187513578</v>
      </c>
      <c r="E180" s="43">
        <f>'Q1'!O181-'Q1'!$P181</f>
        <v>10.667035522078908</v>
      </c>
      <c r="F180" s="12"/>
      <c r="R180" s="20"/>
      <c r="S180" s="16"/>
      <c r="T180" s="16"/>
      <c r="U180" s="16"/>
      <c r="V180" s="16"/>
      <c r="W180" s="16"/>
      <c r="X180" s="16"/>
      <c r="Y180" s="16"/>
      <c r="Z180" s="16"/>
      <c r="AA180" s="16"/>
      <c r="AB180" s="16"/>
      <c r="AC180" s="16"/>
      <c r="AD180" s="16"/>
      <c r="AE180" s="16"/>
      <c r="AF180" s="16"/>
      <c r="AG180" s="16"/>
      <c r="AH180" s="16"/>
      <c r="AI180" s="16"/>
      <c r="AJ180" s="16"/>
    </row>
    <row r="181" spans="1:36" x14ac:dyDescent="0.3">
      <c r="A181" s="1">
        <v>43800</v>
      </c>
      <c r="B181" s="43">
        <f>'Q1'!L182-'Q1'!$P182</f>
        <v>4.9468015639103591</v>
      </c>
      <c r="C181" s="43">
        <f>'Q1'!M182-'Q1'!$P182</f>
        <v>-9.0909927247312545</v>
      </c>
      <c r="D181" s="43">
        <f>'Q1'!N182-'Q1'!$P182</f>
        <v>-0.41335617429058408</v>
      </c>
      <c r="E181" s="43">
        <f>'Q1'!O182-'Q1'!$P182</f>
        <v>-2.7599517277871395</v>
      </c>
      <c r="F181" s="12"/>
      <c r="R181" s="20"/>
      <c r="S181" s="16"/>
      <c r="T181" s="16"/>
      <c r="U181" s="16"/>
      <c r="V181" s="16"/>
      <c r="W181" s="16"/>
      <c r="X181" s="16"/>
      <c r="Y181" s="16"/>
      <c r="Z181" s="16"/>
      <c r="AA181" s="16"/>
      <c r="AB181" s="16"/>
      <c r="AC181" s="16"/>
      <c r="AD181" s="16"/>
      <c r="AE181" s="16"/>
      <c r="AF181" s="16"/>
      <c r="AG181" s="16"/>
      <c r="AH181" s="16"/>
      <c r="AI181" s="16"/>
      <c r="AJ181" s="16"/>
    </row>
    <row r="182" spans="1:36" x14ac:dyDescent="0.3">
      <c r="A182" s="1">
        <v>43831</v>
      </c>
      <c r="B182" s="43">
        <f>'Q1'!L183-'Q1'!$P183</f>
        <v>-8.2267355450417092</v>
      </c>
      <c r="C182" s="43">
        <f>'Q1'!M183-'Q1'!$P183</f>
        <v>15.6896211950304</v>
      </c>
      <c r="D182" s="43">
        <f>'Q1'!N183-'Q1'!$P183</f>
        <v>0.99969878890769714</v>
      </c>
      <c r="E182" s="43">
        <f>'Q1'!O183-'Q1'!$P183</f>
        <v>13.141657343231149</v>
      </c>
      <c r="F182" s="12"/>
      <c r="R182" s="20"/>
      <c r="S182" s="16"/>
      <c r="T182" s="16"/>
      <c r="U182" s="16"/>
      <c r="V182" s="16"/>
      <c r="W182" s="16"/>
      <c r="X182" s="16"/>
      <c r="Y182" s="16"/>
      <c r="Z182" s="16"/>
      <c r="AA182" s="16"/>
      <c r="AB182" s="16"/>
      <c r="AC182" s="16"/>
      <c r="AD182" s="16"/>
      <c r="AE182" s="16"/>
      <c r="AF182" s="16"/>
      <c r="AG182" s="16"/>
      <c r="AH182" s="16"/>
      <c r="AI182" s="16"/>
      <c r="AJ182" s="16"/>
    </row>
    <row r="183" spans="1:36" x14ac:dyDescent="0.3">
      <c r="A183" s="1">
        <v>43862</v>
      </c>
      <c r="B183" s="43">
        <f>'Q1'!L184-'Q1'!$P184</f>
        <v>-21.194055041503645</v>
      </c>
      <c r="C183" s="43">
        <f>'Q1'!M184-'Q1'!$P184</f>
        <v>-7.2774417115675796</v>
      </c>
      <c r="D183" s="43">
        <f>'Q1'!N184-'Q1'!$P184</f>
        <v>-19.620068716233963</v>
      </c>
      <c r="E183" s="43">
        <f>'Q1'!O184-'Q1'!$P184</f>
        <v>-0.84806838905818882</v>
      </c>
      <c r="F183" s="12"/>
      <c r="R183" s="20"/>
      <c r="S183" s="16"/>
      <c r="T183" s="16"/>
      <c r="U183" s="16"/>
      <c r="V183" s="16"/>
      <c r="W183" s="16"/>
      <c r="X183" s="16"/>
      <c r="Y183" s="16"/>
      <c r="Z183" s="16"/>
      <c r="AA183" s="16"/>
      <c r="AB183" s="16"/>
      <c r="AC183" s="16"/>
      <c r="AD183" s="16"/>
      <c r="AE183" s="16"/>
      <c r="AF183" s="16"/>
      <c r="AG183" s="16"/>
      <c r="AH183" s="16"/>
      <c r="AI183" s="16"/>
      <c r="AJ183" s="16"/>
    </row>
    <row r="184" spans="1:36" x14ac:dyDescent="0.3">
      <c r="A184" s="1">
        <v>43891</v>
      </c>
      <c r="B184" s="43">
        <f>'Q1'!L185-'Q1'!$P185</f>
        <v>8.7519241438176252</v>
      </c>
      <c r="C184" s="43">
        <f>'Q1'!M185-'Q1'!$P185</f>
        <v>-9.561344872529931</v>
      </c>
      <c r="D184" s="43">
        <f>'Q1'!N185-'Q1'!$P185</f>
        <v>-33.128121876435479</v>
      </c>
      <c r="E184" s="43">
        <f>'Q1'!O185-'Q1'!$P185</f>
        <v>-4.1488526091319695</v>
      </c>
      <c r="F184" s="12"/>
      <c r="R184" s="20"/>
      <c r="S184" s="16"/>
      <c r="T184" s="16"/>
      <c r="U184" s="16"/>
      <c r="V184" s="16"/>
      <c r="W184" s="16"/>
      <c r="X184" s="16"/>
      <c r="Y184" s="16"/>
      <c r="Z184" s="16"/>
      <c r="AA184" s="16"/>
      <c r="AB184" s="16"/>
      <c r="AC184" s="16"/>
      <c r="AD184" s="16"/>
      <c r="AE184" s="16"/>
      <c r="AF184" s="16"/>
      <c r="AG184" s="16"/>
      <c r="AH184" s="16"/>
      <c r="AI184" s="16"/>
      <c r="AJ184" s="16"/>
    </row>
    <row r="185" spans="1:36" x14ac:dyDescent="0.3">
      <c r="A185" s="1">
        <v>43922</v>
      </c>
      <c r="B185" s="43">
        <f>'Q1'!L186-'Q1'!$P186</f>
        <v>2.7415435317977921</v>
      </c>
      <c r="C185" s="43">
        <f>'Q1'!M186-'Q1'!$P186</f>
        <v>3.0582415299528498</v>
      </c>
      <c r="D185" s="43">
        <f>'Q1'!N186-'Q1'!$P186</f>
        <v>23.242260656266115</v>
      </c>
      <c r="E185" s="43">
        <f>'Q1'!O186-'Q1'!$P186</f>
        <v>4.7583126564374085</v>
      </c>
      <c r="F185" s="12"/>
      <c r="R185" s="20"/>
      <c r="S185" s="16"/>
      <c r="T185" s="16"/>
      <c r="U185" s="16"/>
      <c r="V185" s="16"/>
      <c r="W185" s="16"/>
      <c r="X185" s="16"/>
      <c r="Y185" s="16"/>
      <c r="Z185" s="16"/>
      <c r="AA185" s="16"/>
      <c r="AB185" s="16"/>
      <c r="AC185" s="16"/>
      <c r="AD185" s="16"/>
      <c r="AE185" s="16"/>
      <c r="AF185" s="16"/>
      <c r="AG185" s="16"/>
      <c r="AH185" s="16"/>
      <c r="AI185" s="16"/>
      <c r="AJ185" s="16"/>
    </row>
    <row r="186" spans="1:36" x14ac:dyDescent="0.3">
      <c r="A186" s="1">
        <v>43952</v>
      </c>
      <c r="B186" s="43">
        <f>'Q1'!L187-'Q1'!$P187</f>
        <v>1.3540380131897902</v>
      </c>
      <c r="C186" s="43">
        <f>'Q1'!M187-'Q1'!$P187</f>
        <v>-1.195168320338019</v>
      </c>
      <c r="D186" s="43">
        <f>'Q1'!N187-'Q1'!$P187</f>
        <v>0.93161496322891635</v>
      </c>
      <c r="E186" s="43">
        <f>'Q1'!O187-'Q1'!$P187</f>
        <v>-10.783846576433593</v>
      </c>
      <c r="F186" s="12"/>
      <c r="R186" s="20"/>
      <c r="S186" s="16"/>
      <c r="T186" s="16"/>
      <c r="U186" s="16"/>
      <c r="V186" s="16"/>
      <c r="W186" s="16"/>
      <c r="X186" s="16"/>
      <c r="Y186" s="16"/>
      <c r="Z186" s="16"/>
      <c r="AA186" s="16"/>
      <c r="AB186" s="16"/>
      <c r="AC186" s="16"/>
      <c r="AD186" s="16"/>
      <c r="AE186" s="16"/>
      <c r="AF186" s="16"/>
      <c r="AG186" s="16"/>
      <c r="AH186" s="16"/>
      <c r="AI186" s="16"/>
      <c r="AJ186" s="16"/>
    </row>
    <row r="187" spans="1:36" x14ac:dyDescent="0.3">
      <c r="A187" s="1">
        <v>43983</v>
      </c>
      <c r="B187" s="43">
        <f>'Q1'!L188-'Q1'!$P188</f>
        <v>2.4239277006561535</v>
      </c>
      <c r="C187" s="43">
        <f>'Q1'!M188-'Q1'!$P188</f>
        <v>5.4428494744338254</v>
      </c>
      <c r="D187" s="43">
        <f>'Q1'!N188-'Q1'!$P188</f>
        <v>-4.5460148502419244</v>
      </c>
      <c r="E187" s="43">
        <f>'Q1'!O188-'Q1'!$P188</f>
        <v>3.856019141436712</v>
      </c>
      <c r="F187" s="12"/>
      <c r="R187" s="20"/>
      <c r="S187" s="16"/>
      <c r="T187" s="16"/>
      <c r="U187" s="16"/>
      <c r="V187" s="16"/>
      <c r="W187" s="16"/>
      <c r="X187" s="16"/>
      <c r="Y187" s="16"/>
      <c r="Z187" s="16"/>
      <c r="AA187" s="16"/>
      <c r="AB187" s="16"/>
      <c r="AC187" s="16"/>
      <c r="AD187" s="16"/>
      <c r="AE187" s="16"/>
      <c r="AF187" s="16"/>
      <c r="AG187" s="16"/>
      <c r="AH187" s="16"/>
      <c r="AI187" s="16"/>
      <c r="AJ187" s="16"/>
    </row>
    <row r="188" spans="1:36" x14ac:dyDescent="0.3">
      <c r="A188" s="1">
        <v>44013</v>
      </c>
      <c r="B188" s="43">
        <f>'Q1'!L189-'Q1'!$P189</f>
        <v>0.46696010444395425</v>
      </c>
      <c r="C188" s="43">
        <f>'Q1'!M189-'Q1'!$P189</f>
        <v>3.7153693337925464</v>
      </c>
      <c r="D188" s="43">
        <f>'Q1'!N189-'Q1'!$P189</f>
        <v>-7.6150550505548358</v>
      </c>
      <c r="E188" s="43">
        <f>'Q1'!O189-'Q1'!$P189</f>
        <v>-5.9285032743056787</v>
      </c>
      <c r="F188" s="12"/>
      <c r="R188" s="20"/>
      <c r="S188" s="16"/>
      <c r="T188" s="16"/>
      <c r="U188" s="16"/>
      <c r="V188" s="16"/>
      <c r="W188" s="16"/>
      <c r="X188" s="16"/>
      <c r="Y188" s="16"/>
      <c r="Z188" s="16"/>
      <c r="AA188" s="16"/>
      <c r="AB188" s="16"/>
      <c r="AC188" s="16"/>
      <c r="AD188" s="16"/>
      <c r="AE188" s="16"/>
      <c r="AF188" s="16"/>
      <c r="AG188" s="16"/>
      <c r="AH188" s="16"/>
      <c r="AI188" s="16"/>
      <c r="AJ188" s="16"/>
    </row>
    <row r="189" spans="1:36" x14ac:dyDescent="0.3">
      <c r="A189" s="1">
        <v>44044</v>
      </c>
      <c r="B189" s="43">
        <f>'Q1'!L190-'Q1'!$P190</f>
        <v>2.1859378746471489</v>
      </c>
      <c r="C189" s="43">
        <f>'Q1'!M190-'Q1'!$P190</f>
        <v>3.0238593897261254</v>
      </c>
      <c r="D189" s="43">
        <f>'Q1'!N190-'Q1'!$P190</f>
        <v>-2.2015773148828623</v>
      </c>
      <c r="E189" s="43">
        <f>'Q1'!O190-'Q1'!$P190</f>
        <v>5.8377403591034387</v>
      </c>
      <c r="F189" s="12"/>
      <c r="R189" s="20"/>
      <c r="S189" s="16"/>
      <c r="T189" s="16"/>
      <c r="U189" s="16"/>
      <c r="V189" s="16"/>
      <c r="W189" s="16"/>
      <c r="X189" s="16"/>
      <c r="Y189" s="16"/>
      <c r="Z189" s="16"/>
      <c r="AA189" s="16"/>
      <c r="AB189" s="16"/>
      <c r="AC189" s="16"/>
      <c r="AD189" s="16"/>
      <c r="AE189" s="16"/>
      <c r="AF189" s="16"/>
      <c r="AG189" s="16"/>
      <c r="AH189" s="16"/>
      <c r="AI189" s="16"/>
      <c r="AJ189" s="16"/>
    </row>
    <row r="190" spans="1:36" x14ac:dyDescent="0.3">
      <c r="A190" s="1">
        <v>44075</v>
      </c>
      <c r="B190" s="43">
        <f>'Q1'!L191-'Q1'!$P191</f>
        <v>-4.0572839628193522</v>
      </c>
      <c r="C190" s="43">
        <f>'Q1'!M191-'Q1'!$P191</f>
        <v>-8.6493668420082823</v>
      </c>
      <c r="D190" s="43">
        <f>'Q1'!N191-'Q1'!$P191</f>
        <v>-8.5952782072080947</v>
      </c>
      <c r="E190" s="43">
        <f>'Q1'!O191-'Q1'!$P191</f>
        <v>0.32483377080942438</v>
      </c>
      <c r="F190" s="12"/>
      <c r="R190" s="20"/>
      <c r="S190" s="16"/>
      <c r="T190" s="16"/>
      <c r="U190" s="16"/>
      <c r="V190" s="16"/>
      <c r="W190" s="16"/>
      <c r="X190" s="16"/>
      <c r="Y190" s="16"/>
      <c r="Z190" s="16"/>
      <c r="AA190" s="16"/>
      <c r="AB190" s="16"/>
      <c r="AC190" s="16"/>
      <c r="AD190" s="16"/>
      <c r="AE190" s="16"/>
      <c r="AF190" s="16"/>
      <c r="AG190" s="16"/>
      <c r="AH190" s="16"/>
      <c r="AI190" s="16"/>
      <c r="AJ190" s="16"/>
    </row>
    <row r="191" spans="1:36" x14ac:dyDescent="0.3">
      <c r="A191" s="1">
        <v>44105</v>
      </c>
      <c r="B191" s="43">
        <f>'Q1'!L192-'Q1'!$P192</f>
        <v>12.033639419522364</v>
      </c>
      <c r="C191" s="43">
        <f>'Q1'!M192-'Q1'!$P192</f>
        <v>5.9902927418311895</v>
      </c>
      <c r="D191" s="43">
        <f>'Q1'!N192-'Q1'!$P192</f>
        <v>-0.37628346631074888</v>
      </c>
      <c r="E191" s="43">
        <f>'Q1'!O192-'Q1'!$P192</f>
        <v>0.68688533044570399</v>
      </c>
      <c r="F191" s="12"/>
      <c r="R191" s="20"/>
      <c r="S191" s="16"/>
      <c r="T191" s="16"/>
      <c r="U191" s="16"/>
      <c r="V191" s="16"/>
      <c r="W191" s="16"/>
      <c r="X191" s="16"/>
      <c r="Y191" s="16"/>
      <c r="Z191" s="16"/>
      <c r="AA191" s="16"/>
      <c r="AB191" s="16"/>
      <c r="AC191" s="16"/>
      <c r="AD191" s="16"/>
      <c r="AE191" s="16"/>
      <c r="AF191" s="16"/>
      <c r="AG191" s="16"/>
      <c r="AH191" s="16"/>
      <c r="AI191" s="16"/>
      <c r="AJ191" s="16"/>
    </row>
    <row r="192" spans="1:36" x14ac:dyDescent="0.3">
      <c r="A192" s="1">
        <v>44136</v>
      </c>
      <c r="B192" s="43">
        <f>'Q1'!L193-'Q1'!$P193</f>
        <v>1.0182421982877727</v>
      </c>
      <c r="C192" s="43">
        <f>'Q1'!M193-'Q1'!$P193</f>
        <v>-3.137246168275492</v>
      </c>
      <c r="D192" s="43">
        <f>'Q1'!N193-'Q1'!$P193</f>
        <v>27.637643591185107</v>
      </c>
      <c r="E192" s="43">
        <f>'Q1'!O193-'Q1'!$P193</f>
        <v>3.3699316758955273</v>
      </c>
      <c r="F192" s="12"/>
      <c r="R192" s="20"/>
      <c r="S192" s="16"/>
      <c r="T192" s="16"/>
      <c r="U192" s="16"/>
      <c r="V192" s="16"/>
      <c r="W192" s="16"/>
      <c r="X192" s="16"/>
      <c r="Y192" s="16"/>
      <c r="Z192" s="16"/>
      <c r="AA192" s="16"/>
      <c r="AB192" s="16"/>
      <c r="AC192" s="16"/>
      <c r="AD192" s="16"/>
      <c r="AE192" s="16"/>
      <c r="AF192" s="16"/>
      <c r="AG192" s="16"/>
      <c r="AH192" s="16"/>
      <c r="AI192" s="16"/>
      <c r="AJ192" s="16"/>
    </row>
    <row r="193" spans="1:36" x14ac:dyDescent="0.3">
      <c r="A193" s="1">
        <v>44166</v>
      </c>
      <c r="B193" s="43">
        <f>'Q1'!L194-'Q1'!$P194</f>
        <v>0.26067810569141459</v>
      </c>
      <c r="C193" s="43">
        <f>'Q1'!M194-'Q1'!$P194</f>
        <v>6.2532076857599206</v>
      </c>
      <c r="D193" s="43">
        <f>'Q1'!N194-'Q1'!$P194</f>
        <v>1.6064999709849206</v>
      </c>
      <c r="E193" s="43">
        <f>'Q1'!O194-'Q1'!$P194</f>
        <v>-4.8225422951149737</v>
      </c>
      <c r="F193" s="12"/>
      <c r="R193" s="20"/>
      <c r="S193" s="16"/>
      <c r="T193" s="16"/>
      <c r="U193" s="16"/>
      <c r="V193" s="16"/>
      <c r="W193" s="16"/>
      <c r="X193" s="16"/>
      <c r="Y193" s="16"/>
      <c r="Z193" s="16"/>
      <c r="AA193" s="16"/>
      <c r="AB193" s="16"/>
      <c r="AC193" s="16"/>
      <c r="AD193" s="16"/>
      <c r="AE193" s="16"/>
      <c r="AF193" s="16"/>
      <c r="AG193" s="16"/>
      <c r="AH193" s="16"/>
      <c r="AI193" s="16"/>
      <c r="AJ193" s="16"/>
    </row>
    <row r="194" spans="1:36" x14ac:dyDescent="0.3">
      <c r="A194" s="1">
        <v>44197</v>
      </c>
      <c r="B194" s="43">
        <f>'Q1'!L195-'Q1'!$P195</f>
        <v>0.95486658897600085</v>
      </c>
      <c r="C194" s="43">
        <f>'Q1'!M195-'Q1'!$P195</f>
        <v>3.9005128246221052</v>
      </c>
      <c r="D194" s="43">
        <f>'Q1'!N195-'Q1'!$P195</f>
        <v>7.5652370319836963</v>
      </c>
      <c r="E194" s="43">
        <f>'Q1'!O195-'Q1'!$P195</f>
        <v>-4.0893885939347943</v>
      </c>
      <c r="F194" s="12"/>
      <c r="R194" s="20"/>
      <c r="S194" s="16"/>
      <c r="T194" s="16"/>
      <c r="U194" s="16"/>
      <c r="V194" s="16"/>
      <c r="W194" s="16"/>
      <c r="X194" s="16"/>
      <c r="Y194" s="16"/>
      <c r="Z194" s="16"/>
      <c r="AA194" s="16"/>
      <c r="AB194" s="16"/>
      <c r="AC194" s="16"/>
      <c r="AD194" s="16"/>
      <c r="AE194" s="16"/>
      <c r="AF194" s="16"/>
      <c r="AG194" s="16"/>
      <c r="AH194" s="16"/>
      <c r="AI194" s="16"/>
      <c r="AJ194" s="16"/>
    </row>
    <row r="195" spans="1:36" x14ac:dyDescent="0.3">
      <c r="A195" s="1">
        <v>44228</v>
      </c>
      <c r="B195" s="43">
        <f>'Q1'!L196-'Q1'!$P196</f>
        <v>1.7167495467010361</v>
      </c>
      <c r="C195" s="43">
        <f>'Q1'!M196-'Q1'!$P196</f>
        <v>-3.6156629684711885</v>
      </c>
      <c r="D195" s="43">
        <f>'Q1'!N196-'Q1'!$P196</f>
        <v>0.36616668146173348</v>
      </c>
      <c r="E195" s="43">
        <f>'Q1'!O196-'Q1'!$P196</f>
        <v>-3.4025765517419195</v>
      </c>
      <c r="F195" s="12"/>
      <c r="R195" s="20"/>
      <c r="S195" s="16"/>
      <c r="T195" s="16"/>
      <c r="U195" s="16"/>
      <c r="V195" s="16"/>
      <c r="W195" s="16"/>
      <c r="X195" s="16"/>
      <c r="Y195" s="16"/>
      <c r="Z195" s="16"/>
      <c r="AA195" s="16"/>
      <c r="AB195" s="16"/>
      <c r="AC195" s="16"/>
      <c r="AD195" s="16"/>
      <c r="AE195" s="16"/>
      <c r="AF195" s="16"/>
      <c r="AG195" s="16"/>
      <c r="AH195" s="16"/>
      <c r="AI195" s="16"/>
      <c r="AJ195" s="16"/>
    </row>
    <row r="196" spans="1:36" x14ac:dyDescent="0.3">
      <c r="A196" s="1">
        <v>44256</v>
      </c>
      <c r="B196" s="43">
        <f>'Q1'!L197-'Q1'!$P197</f>
        <v>3.3929211887827027</v>
      </c>
      <c r="C196" s="43">
        <f>'Q1'!M197-'Q1'!$P197</f>
        <v>3.6617774226376776</v>
      </c>
      <c r="D196" s="43">
        <f>'Q1'!N197-'Q1'!$P197</f>
        <v>-1.7821155262571573</v>
      </c>
      <c r="E196" s="43">
        <f>'Q1'!O197-'Q1'!$P197</f>
        <v>0.71531987853495693</v>
      </c>
      <c r="F196" s="12"/>
      <c r="R196" s="20"/>
      <c r="S196" s="16"/>
      <c r="T196" s="16"/>
      <c r="U196" s="16"/>
      <c r="V196" s="16"/>
      <c r="W196" s="16"/>
      <c r="X196" s="16"/>
      <c r="Y196" s="16"/>
      <c r="Z196" s="16"/>
      <c r="AA196" s="16"/>
      <c r="AB196" s="16"/>
      <c r="AC196" s="16"/>
      <c r="AD196" s="16"/>
      <c r="AE196" s="16"/>
      <c r="AF196" s="16"/>
      <c r="AG196" s="16"/>
      <c r="AH196" s="16"/>
      <c r="AI196" s="16"/>
      <c r="AJ196" s="16"/>
    </row>
    <row r="197" spans="1:36" x14ac:dyDescent="0.3">
      <c r="A197" s="1">
        <v>44287</v>
      </c>
      <c r="B197" s="43">
        <f>'Q1'!L198-'Q1'!$P198</f>
        <v>1.0614671036275847</v>
      </c>
      <c r="C197" s="43">
        <f>'Q1'!M198-'Q1'!$P198</f>
        <v>-2.6086964084258413</v>
      </c>
      <c r="D197" s="43">
        <f>'Q1'!N198-'Q1'!$P198</f>
        <v>-4.8143798840583667</v>
      </c>
      <c r="E197" s="43">
        <f>'Q1'!O198-'Q1'!$P198</f>
        <v>2.9158062655400951</v>
      </c>
      <c r="F197" s="12"/>
      <c r="R197" s="20"/>
      <c r="S197" s="16"/>
      <c r="T197" s="16"/>
      <c r="U197" s="16"/>
      <c r="V197" s="16"/>
      <c r="W197" s="16"/>
      <c r="X197" s="16"/>
      <c r="Y197" s="16"/>
      <c r="Z197" s="16"/>
      <c r="AA197" s="16"/>
      <c r="AB197" s="16"/>
      <c r="AC197" s="16"/>
      <c r="AD197" s="16"/>
      <c r="AE197" s="16"/>
      <c r="AF197" s="16"/>
      <c r="AG197" s="16"/>
      <c r="AH197" s="16"/>
      <c r="AI197" s="16"/>
      <c r="AJ197" s="16"/>
    </row>
    <row r="198" spans="1:36" x14ac:dyDescent="0.3">
      <c r="A198" s="1">
        <v>44317</v>
      </c>
      <c r="B198" s="43">
        <f>'Q1'!L199-'Q1'!$P199</f>
        <v>0.74220745541809741</v>
      </c>
      <c r="C198" s="43">
        <f>'Q1'!M199-'Q1'!$P199</f>
        <v>5.8474747272404644</v>
      </c>
      <c r="D198" s="43">
        <f>'Q1'!N199-'Q1'!$P199</f>
        <v>-4.649015956898551</v>
      </c>
      <c r="E198" s="43">
        <f>'Q1'!O199-'Q1'!$P199</f>
        <v>6.969529452074263</v>
      </c>
      <c r="F198" s="12"/>
      <c r="R198" s="20"/>
      <c r="S198" s="16"/>
      <c r="T198" s="16"/>
      <c r="U198" s="16"/>
      <c r="V198" s="16"/>
      <c r="W198" s="16"/>
      <c r="X198" s="16"/>
      <c r="Y198" s="16"/>
      <c r="Z198" s="16"/>
      <c r="AA198" s="16"/>
      <c r="AB198" s="16"/>
      <c r="AC198" s="16"/>
      <c r="AD198" s="16"/>
      <c r="AE198" s="16"/>
      <c r="AF198" s="16"/>
      <c r="AG198" s="16"/>
      <c r="AH198" s="16"/>
      <c r="AI198" s="16"/>
      <c r="AJ198" s="16"/>
    </row>
    <row r="199" spans="1:36" x14ac:dyDescent="0.3">
      <c r="A199" s="1">
        <v>44348</v>
      </c>
      <c r="B199" s="43">
        <f>'Q1'!L200-'Q1'!$P200</f>
        <v>2.0777010723860463</v>
      </c>
      <c r="C199" s="43">
        <f>'Q1'!M200-'Q1'!$P200</f>
        <v>-8.4287153744809267</v>
      </c>
      <c r="D199" s="43">
        <f>'Q1'!N200-'Q1'!$P200</f>
        <v>1.7906835495123237</v>
      </c>
      <c r="E199" s="43">
        <f>'Q1'!O200-'Q1'!$P200</f>
        <v>-1.7731171335100764</v>
      </c>
      <c r="F199" s="12"/>
      <c r="R199" s="20"/>
      <c r="S199" s="16"/>
      <c r="T199" s="16"/>
      <c r="U199" s="16"/>
      <c r="V199" s="16"/>
      <c r="W199" s="16"/>
      <c r="X199" s="16"/>
      <c r="Y199" s="16"/>
      <c r="Z199" s="16"/>
      <c r="AA199" s="16"/>
      <c r="AB199" s="16"/>
      <c r="AC199" s="16"/>
      <c r="AD199" s="16"/>
      <c r="AE199" s="16"/>
      <c r="AF199" s="16"/>
      <c r="AG199" s="16"/>
      <c r="AH199" s="16"/>
      <c r="AI199" s="16"/>
      <c r="AJ199" s="16"/>
    </row>
    <row r="200" spans="1:36" x14ac:dyDescent="0.3">
      <c r="A200" s="1">
        <v>44378</v>
      </c>
      <c r="B200" s="43">
        <f>'Q1'!L201-'Q1'!$P201</f>
        <v>1.0440614958638252</v>
      </c>
      <c r="C200" s="43">
        <f>'Q1'!M201-'Q1'!$P201</f>
        <v>1.6147275336527502</v>
      </c>
      <c r="D200" s="43">
        <f>'Q1'!N201-'Q1'!$P201</f>
        <v>-1.3882374446640076</v>
      </c>
      <c r="E200" s="43">
        <f>'Q1'!O201-'Q1'!$P201</f>
        <v>1.2669045098797862</v>
      </c>
      <c r="F200" s="12"/>
      <c r="R200" s="20"/>
      <c r="S200" s="16"/>
      <c r="T200" s="16"/>
      <c r="U200" s="16"/>
      <c r="V200" s="16"/>
      <c r="W200" s="16"/>
      <c r="X200" s="16"/>
      <c r="Y200" s="16"/>
      <c r="Z200" s="16"/>
      <c r="AA200" s="16"/>
      <c r="AB200" s="16"/>
      <c r="AC200" s="16"/>
      <c r="AD200" s="16"/>
      <c r="AE200" s="16"/>
      <c r="AF200" s="16"/>
      <c r="AG200" s="16"/>
      <c r="AH200" s="16"/>
      <c r="AI200" s="16"/>
      <c r="AJ200" s="16"/>
    </row>
    <row r="201" spans="1:36" x14ac:dyDescent="0.3">
      <c r="A201" s="1">
        <v>44409</v>
      </c>
      <c r="B201" s="43">
        <f>'Q1'!L202-'Q1'!$P202</f>
        <v>1.8948978708438002</v>
      </c>
      <c r="C201" s="43">
        <f>'Q1'!M202-'Q1'!$P202</f>
        <v>7.6841350532295536</v>
      </c>
      <c r="D201" s="43">
        <f>'Q1'!N202-'Q1'!$P202</f>
        <v>-11.075179465428144</v>
      </c>
      <c r="E201" s="43">
        <f>'Q1'!O202-'Q1'!$P202</f>
        <v>7.9413404343430214</v>
      </c>
      <c r="F201" s="12"/>
      <c r="R201" s="20"/>
      <c r="S201" s="16"/>
      <c r="T201" s="16"/>
      <c r="U201" s="16"/>
      <c r="V201" s="16"/>
      <c r="W201" s="16"/>
      <c r="X201" s="16"/>
      <c r="Y201" s="16"/>
      <c r="Z201" s="16"/>
      <c r="AA201" s="16"/>
      <c r="AB201" s="16"/>
      <c r="AC201" s="16"/>
      <c r="AD201" s="16"/>
      <c r="AE201" s="16"/>
      <c r="AF201" s="16"/>
      <c r="AG201" s="16"/>
      <c r="AH201" s="16"/>
      <c r="AI201" s="16"/>
      <c r="AJ201" s="16"/>
    </row>
    <row r="202" spans="1:36" x14ac:dyDescent="0.3">
      <c r="A202" s="1">
        <v>44440</v>
      </c>
      <c r="B202" s="43">
        <f>'Q1'!L203-'Q1'!$P203</f>
        <v>-2.7134818422717393</v>
      </c>
      <c r="C202" s="43">
        <f>'Q1'!M203-'Q1'!$P203</f>
        <v>-5.7718370623348862</v>
      </c>
      <c r="D202" s="43">
        <f>'Q1'!N203-'Q1'!$P203</f>
        <v>25.031357966349496</v>
      </c>
      <c r="E202" s="43">
        <f>'Q1'!O203-'Q1'!$P203</f>
        <v>-5.9667966565696418</v>
      </c>
      <c r="F202" s="12"/>
      <c r="R202" s="20"/>
      <c r="S202" s="16"/>
      <c r="T202" s="16"/>
      <c r="U202" s="16"/>
      <c r="V202" s="16"/>
      <c r="W202" s="16"/>
      <c r="X202" s="16"/>
      <c r="Y202" s="16"/>
      <c r="Z202" s="16"/>
      <c r="AA202" s="16"/>
      <c r="AB202" s="16"/>
      <c r="AC202" s="16"/>
      <c r="AD202" s="16"/>
      <c r="AE202" s="16"/>
      <c r="AF202" s="16"/>
      <c r="AG202" s="16"/>
      <c r="AH202" s="16"/>
      <c r="AI202" s="16"/>
      <c r="AJ202" s="16"/>
    </row>
    <row r="203" spans="1:36" x14ac:dyDescent="0.3">
      <c r="A203" s="1">
        <v>44470</v>
      </c>
      <c r="B203" s="43">
        <f>'Q1'!L204-'Q1'!$P204</f>
        <v>-0.14092700690106205</v>
      </c>
      <c r="C203" s="43">
        <f>'Q1'!M204-'Q1'!$P204</f>
        <v>-1.9398529798737933</v>
      </c>
      <c r="D203" s="43">
        <f>'Q1'!N204-'Q1'!$P204</f>
        <v>-2.6213111914068858</v>
      </c>
      <c r="E203" s="43">
        <f>'Q1'!O204-'Q1'!$P204</f>
        <v>2.9209752761287873</v>
      </c>
      <c r="F203" s="12"/>
      <c r="R203" s="20"/>
      <c r="S203" s="16"/>
      <c r="T203" s="16"/>
      <c r="U203" s="16"/>
      <c r="V203" s="16"/>
      <c r="W203" s="16"/>
      <c r="X203" s="16"/>
      <c r="Y203" s="16"/>
      <c r="Z203" s="16"/>
      <c r="AA203" s="16"/>
      <c r="AB203" s="16"/>
      <c r="AC203" s="16"/>
      <c r="AD203" s="16"/>
      <c r="AE203" s="16"/>
      <c r="AF203" s="16"/>
      <c r="AG203" s="16"/>
      <c r="AH203" s="16"/>
      <c r="AI203" s="16"/>
      <c r="AJ203" s="16"/>
    </row>
    <row r="204" spans="1:36" x14ac:dyDescent="0.3">
      <c r="A204" s="1">
        <v>44501</v>
      </c>
      <c r="B204" s="43">
        <f>'Q1'!L205-'Q1'!$P205</f>
        <v>1.6316382543432184</v>
      </c>
      <c r="C204" s="43">
        <f>'Q1'!M205-'Q1'!$P205</f>
        <v>7.1761962590607551</v>
      </c>
      <c r="D204" s="43">
        <f>'Q1'!N205-'Q1'!$P205</f>
        <v>-7.886750918220395</v>
      </c>
      <c r="E204" s="43">
        <f>'Q1'!O205-'Q1'!$P205</f>
        <v>2.0774072230189602</v>
      </c>
      <c r="F204" s="12"/>
      <c r="R204" s="20"/>
      <c r="S204" s="16"/>
      <c r="T204" s="16"/>
      <c r="U204" s="16"/>
      <c r="V204" s="16"/>
      <c r="W204" s="16"/>
      <c r="X204" s="16"/>
      <c r="Y204" s="16"/>
      <c r="Z204" s="16"/>
      <c r="AA204" s="16"/>
      <c r="AB204" s="16"/>
      <c r="AC204" s="16"/>
      <c r="AD204" s="16"/>
      <c r="AE204" s="16"/>
      <c r="AF204" s="16"/>
      <c r="AG204" s="16"/>
      <c r="AH204" s="16"/>
      <c r="AI204" s="16"/>
      <c r="AJ204" s="16"/>
    </row>
    <row r="205" spans="1:36" x14ac:dyDescent="0.3">
      <c r="A205" s="1">
        <v>44531</v>
      </c>
      <c r="B205" s="43">
        <f>'Q1'!L206-'Q1'!$P206</f>
        <v>-6.3735985815221792</v>
      </c>
      <c r="C205" s="43">
        <f>'Q1'!M206-'Q1'!$P206</f>
        <v>-6.9038763459713515</v>
      </c>
      <c r="D205" s="43">
        <f>'Q1'!N206-'Q1'!$P206</f>
        <v>2.3131772239104653</v>
      </c>
      <c r="E205" s="43">
        <f>'Q1'!O206-'Q1'!$P206</f>
        <v>-5.2581111953938793</v>
      </c>
    </row>
  </sheetData>
  <mergeCells count="1">
    <mergeCell ref="H6:Q8"/>
  </mergeCells>
  <pageMargins left="0.7" right="0.7" top="0.75" bottom="0.75" header="0.3" footer="0.3"/>
  <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029E527-D5A5-4439-9833-F6D97EB678E1}">
  <dimension ref="A1:R27"/>
  <sheetViews>
    <sheetView topLeftCell="A10" zoomScale="115" zoomScaleNormal="115" workbookViewId="0">
      <selection activeCell="E21" sqref="E21"/>
    </sheetView>
  </sheetViews>
  <sheetFormatPr defaultRowHeight="14.4" x14ac:dyDescent="0.3"/>
  <cols>
    <col min="1" max="2" width="15.33203125" customWidth="1"/>
    <col min="3" max="3" width="11" customWidth="1"/>
    <col min="4" max="4" width="14.6640625" customWidth="1"/>
    <col min="8" max="8" width="10.33203125" customWidth="1"/>
    <col min="10" max="10" width="10" customWidth="1"/>
    <col min="11" max="11" width="2" bestFit="1" customWidth="1"/>
    <col min="12" max="12" width="4.5546875" bestFit="1" customWidth="1"/>
    <col min="13" max="13" width="2" bestFit="1" customWidth="1"/>
    <col min="14" max="14" width="13.5546875" bestFit="1" customWidth="1"/>
    <col min="15" max="15" width="2" bestFit="1" customWidth="1"/>
    <col min="16" max="16" width="6.109375" bestFit="1" customWidth="1"/>
    <col min="17" max="17" width="14.33203125" bestFit="1" customWidth="1"/>
  </cols>
  <sheetData>
    <row r="1" spans="1:18" x14ac:dyDescent="0.3">
      <c r="A1" s="8" t="s">
        <v>18</v>
      </c>
      <c r="C1" s="3" t="s">
        <v>73</v>
      </c>
      <c r="D1" s="24"/>
      <c r="E1" s="24"/>
      <c r="F1" s="24"/>
      <c r="G1" s="24" t="s">
        <v>72</v>
      </c>
      <c r="H1" s="14"/>
      <c r="I1" s="14" t="s">
        <v>76</v>
      </c>
      <c r="J1" s="14" t="s">
        <v>75</v>
      </c>
      <c r="K1" s="14" t="s">
        <v>80</v>
      </c>
      <c r="L1" s="14" t="s">
        <v>82</v>
      </c>
      <c r="M1" s="14" t="s">
        <v>81</v>
      </c>
      <c r="N1" s="14" t="s">
        <v>77</v>
      </c>
      <c r="O1" s="14"/>
      <c r="P1" s="14" t="s">
        <v>84</v>
      </c>
      <c r="Q1" s="14" t="s">
        <v>94</v>
      </c>
      <c r="R1" s="14"/>
    </row>
    <row r="2" spans="1:18" x14ac:dyDescent="0.3">
      <c r="B2" t="str">
        <f>'Q2'!H3</f>
        <v>WOL-Beta</v>
      </c>
      <c r="C2" s="37">
        <f>'Q2'!I3</f>
        <v>0.24468984337977373</v>
      </c>
      <c r="D2" s="14" t="str">
        <f>'Q2'!K3</f>
        <v>𝐸(Rwol) = 𝑅𝑟f + 𝛽wol*(𝑅asx200 − 𝑅rf)</v>
      </c>
      <c r="E2" s="14"/>
      <c r="F2" s="14"/>
      <c r="G2" s="55">
        <f>'Q2'!N3</f>
        <v>0.12289427599914902</v>
      </c>
      <c r="I2" s="34" t="s">
        <v>74</v>
      </c>
      <c r="J2" s="55">
        <f>'Q1'!P208</f>
        <v>3.94616666666667E-2</v>
      </c>
      <c r="K2" s="55" t="s">
        <v>80</v>
      </c>
      <c r="L2" s="55">
        <f>C2</f>
        <v>0.24468984337977373</v>
      </c>
      <c r="M2" s="55" t="s">
        <v>81</v>
      </c>
      <c r="N2" s="55">
        <f>'Q1'!L208</f>
        <v>0.34097291567181959</v>
      </c>
      <c r="O2" s="55" t="s">
        <v>83</v>
      </c>
      <c r="P2" s="55">
        <f>J2+L2*N2</f>
        <v>0.12289427599914902</v>
      </c>
      <c r="Q2" s="55">
        <f>'Q1'!M208</f>
        <v>0.89534758674675474</v>
      </c>
      <c r="R2" s="14"/>
    </row>
    <row r="3" spans="1:18" x14ac:dyDescent="0.3">
      <c r="B3" t="str">
        <f>'Q2'!H4</f>
        <v>WPL- Brta</v>
      </c>
      <c r="C3" s="37">
        <f>'Q2'!I4</f>
        <v>0.58752383781802398</v>
      </c>
      <c r="D3" s="14" t="str">
        <f>'Q2'!K4</f>
        <v>𝐸(Rwpl) = 𝑅𝑟f + 𝛽wpl*(𝑅asx200 − 𝑅rf)</v>
      </c>
      <c r="E3" s="14"/>
      <c r="F3" s="14"/>
      <c r="G3" s="55">
        <f>'Q2'!N4</f>
        <v>0.2397913826741756</v>
      </c>
      <c r="I3" s="34" t="s">
        <v>78</v>
      </c>
      <c r="J3" s="55">
        <f>'Q1'!P208</f>
        <v>3.94616666666667E-2</v>
      </c>
      <c r="K3" s="55" t="s">
        <v>80</v>
      </c>
      <c r="L3" s="55">
        <f>C3</f>
        <v>0.58752383781802398</v>
      </c>
      <c r="M3" s="55" t="s">
        <v>81</v>
      </c>
      <c r="N3" s="55">
        <f>'Q1'!L208</f>
        <v>0.34097291567181959</v>
      </c>
      <c r="O3" s="55" t="s">
        <v>83</v>
      </c>
      <c r="P3" s="55">
        <f t="shared" ref="P3:P4" si="0">J3+L3*N3</f>
        <v>0.2397913826741756</v>
      </c>
      <c r="Q3" s="55">
        <f>'Q1'!N208</f>
        <v>0.67991539580152716</v>
      </c>
      <c r="R3" s="14"/>
    </row>
    <row r="4" spans="1:18" x14ac:dyDescent="0.3">
      <c r="B4" t="str">
        <f>'Q2'!H5</f>
        <v>CSL- Beta</v>
      </c>
      <c r="C4" s="37">
        <f>'Q2'!I5</f>
        <v>0.34678209340689414</v>
      </c>
      <c r="D4" s="14" t="str">
        <f>'Q2'!K5</f>
        <v>𝐸(Rcsl)  = 𝑅𝑟f + 𝛽csl*(𝑅asx200 − 𝑅rf)</v>
      </c>
      <c r="E4" s="14"/>
      <c r="F4" s="14"/>
      <c r="G4" s="55">
        <f>'Q2'!N5</f>
        <v>0.15770496815839269</v>
      </c>
      <c r="I4" s="34" t="s">
        <v>79</v>
      </c>
      <c r="J4" s="55">
        <f>'Q1'!P208</f>
        <v>3.94616666666667E-2</v>
      </c>
      <c r="K4" s="55" t="s">
        <v>80</v>
      </c>
      <c r="L4" s="55">
        <f>C4</f>
        <v>0.34678209340689414</v>
      </c>
      <c r="M4" s="55" t="s">
        <v>81</v>
      </c>
      <c r="N4" s="55">
        <f>'Q1'!L208</f>
        <v>0.34097291567181959</v>
      </c>
      <c r="O4" s="55" t="s">
        <v>83</v>
      </c>
      <c r="P4" s="55">
        <f t="shared" si="0"/>
        <v>0.15770496815839269</v>
      </c>
      <c r="Q4" s="55">
        <f>'Q1'!O208</f>
        <v>1.9715280996677262</v>
      </c>
      <c r="R4" s="14"/>
    </row>
    <row r="5" spans="1:18" ht="14.4" customHeight="1" x14ac:dyDescent="0.3">
      <c r="D5" s="63" t="s">
        <v>96</v>
      </c>
      <c r="E5" s="63"/>
      <c r="F5" s="63"/>
      <c r="G5" s="63"/>
      <c r="H5" s="63"/>
      <c r="I5" s="63"/>
      <c r="J5" s="63"/>
      <c r="K5" s="14"/>
      <c r="L5" s="14"/>
      <c r="M5" s="14"/>
      <c r="N5" s="14"/>
      <c r="O5" s="14"/>
      <c r="P5" s="14"/>
      <c r="Q5" s="14"/>
      <c r="R5" s="14"/>
    </row>
    <row r="6" spans="1:18" x14ac:dyDescent="0.3">
      <c r="D6" s="63"/>
      <c r="E6" s="63"/>
      <c r="F6" s="63"/>
      <c r="G6" s="63"/>
      <c r="H6" s="63"/>
      <c r="I6" s="63"/>
      <c r="J6" s="63"/>
      <c r="K6" s="14"/>
      <c r="L6" s="14"/>
      <c r="M6" s="14"/>
      <c r="N6" s="14"/>
      <c r="O6" s="14"/>
      <c r="P6" s="14"/>
      <c r="Q6" s="14"/>
      <c r="R6" s="14"/>
    </row>
    <row r="7" spans="1:18" x14ac:dyDescent="0.3">
      <c r="D7" s="63"/>
      <c r="E7" s="63"/>
      <c r="F7" s="63"/>
      <c r="G7" s="63"/>
      <c r="H7" s="63"/>
      <c r="I7" s="63"/>
      <c r="J7" s="63"/>
      <c r="K7" s="14"/>
      <c r="L7" s="14"/>
      <c r="M7" s="14"/>
      <c r="N7" s="14"/>
      <c r="O7" s="14"/>
      <c r="P7" s="14"/>
      <c r="Q7" s="14"/>
      <c r="R7" s="14"/>
    </row>
    <row r="8" spans="1:18" x14ac:dyDescent="0.3">
      <c r="D8" s="63"/>
      <c r="E8" s="63"/>
      <c r="F8" s="63"/>
      <c r="G8" s="63"/>
      <c r="H8" s="63"/>
      <c r="I8" s="63"/>
      <c r="J8" s="63"/>
      <c r="K8" s="14"/>
      <c r="L8" s="14"/>
      <c r="M8" s="14"/>
      <c r="N8" s="14"/>
      <c r="O8" s="14"/>
      <c r="P8" s="14"/>
      <c r="Q8" s="14"/>
      <c r="R8" s="14"/>
    </row>
    <row r="9" spans="1:18" x14ac:dyDescent="0.3">
      <c r="D9" s="63"/>
      <c r="E9" s="63"/>
      <c r="F9" s="63"/>
      <c r="G9" s="63"/>
      <c r="H9" s="63"/>
      <c r="I9" s="63"/>
      <c r="J9" s="63"/>
      <c r="K9" s="14"/>
      <c r="L9" s="14"/>
      <c r="M9" s="14"/>
      <c r="N9" s="14"/>
      <c r="O9" s="14"/>
      <c r="P9" s="14"/>
      <c r="Q9" s="14"/>
      <c r="R9" s="14"/>
    </row>
    <row r="10" spans="1:18" x14ac:dyDescent="0.3">
      <c r="D10" s="63"/>
      <c r="E10" s="63"/>
      <c r="F10" s="63"/>
      <c r="G10" s="63"/>
      <c r="H10" s="63"/>
      <c r="I10" s="63"/>
      <c r="J10" s="63"/>
      <c r="K10" s="14"/>
      <c r="L10" s="14"/>
      <c r="M10" s="14"/>
      <c r="N10" s="14"/>
      <c r="O10" s="14"/>
      <c r="P10" s="14"/>
      <c r="Q10" s="14"/>
      <c r="R10" s="14"/>
    </row>
    <row r="11" spans="1:18" x14ac:dyDescent="0.3">
      <c r="D11" s="63"/>
      <c r="E11" s="63"/>
      <c r="F11" s="63"/>
      <c r="G11" s="63"/>
      <c r="H11" s="63"/>
      <c r="I11" s="63"/>
      <c r="J11" s="63"/>
      <c r="K11" s="14"/>
      <c r="L11" s="14"/>
      <c r="M11" s="14"/>
      <c r="N11" s="14"/>
      <c r="O11" s="14"/>
      <c r="P11" s="14"/>
      <c r="Q11" s="14"/>
      <c r="R11" s="14"/>
    </row>
    <row r="12" spans="1:18" x14ac:dyDescent="0.3">
      <c r="D12" s="63"/>
      <c r="E12" s="63"/>
      <c r="F12" s="63"/>
      <c r="G12" s="63"/>
      <c r="H12" s="63"/>
      <c r="I12" s="63"/>
      <c r="J12" s="63"/>
      <c r="K12" s="14"/>
      <c r="L12" s="14"/>
      <c r="M12" s="14"/>
      <c r="N12" s="14"/>
      <c r="O12" s="14"/>
      <c r="P12" s="14"/>
      <c r="Q12" s="14"/>
      <c r="R12" s="14"/>
    </row>
    <row r="13" spans="1:18" x14ac:dyDescent="0.3">
      <c r="D13" s="14"/>
      <c r="E13" s="14"/>
      <c r="F13" s="14"/>
      <c r="G13" s="14"/>
      <c r="H13" s="14"/>
      <c r="I13" s="14"/>
      <c r="J13" s="14"/>
      <c r="K13" s="14"/>
      <c r="L13" s="14"/>
      <c r="M13" s="14"/>
      <c r="N13" s="14"/>
      <c r="O13" s="14"/>
      <c r="P13" s="14"/>
      <c r="Q13" s="14"/>
      <c r="R13" s="14"/>
    </row>
    <row r="14" spans="1:18" x14ac:dyDescent="0.3">
      <c r="A14" s="8" t="s">
        <v>17</v>
      </c>
      <c r="C14" s="14" t="s">
        <v>101</v>
      </c>
      <c r="D14" s="14" t="s">
        <v>99</v>
      </c>
      <c r="E14" s="67" t="s">
        <v>100</v>
      </c>
      <c r="G14" s="14"/>
      <c r="K14" s="14"/>
      <c r="L14" s="14"/>
      <c r="M14" s="14"/>
      <c r="N14" s="64"/>
      <c r="P14" s="14"/>
      <c r="Q14" s="14"/>
      <c r="R14" s="14"/>
    </row>
    <row r="15" spans="1:18" s="14" customFormat="1" x14ac:dyDescent="0.3">
      <c r="A15" s="21"/>
      <c r="B15" t="s">
        <v>104</v>
      </c>
      <c r="C15" s="30">
        <f>'Q1'!M208/100</f>
        <v>8.9534758674675481E-3</v>
      </c>
      <c r="D15" s="14">
        <f>C15*12</f>
        <v>0.10744171040961058</v>
      </c>
      <c r="E15" s="68">
        <f>(1+D15/12)^12-1</f>
        <v>0.1128937153618661</v>
      </c>
      <c r="N15" s="37"/>
      <c r="O15" s="65"/>
      <c r="P15" s="66"/>
    </row>
    <row r="16" spans="1:18" s="14" customFormat="1" x14ac:dyDescent="0.3">
      <c r="B16" t="s">
        <v>102</v>
      </c>
      <c r="C16" s="30">
        <f>'Q1'!N208/100</f>
        <v>6.7991539580152718E-3</v>
      </c>
      <c r="D16" s="14">
        <f t="shared" ref="D16:D17" si="1">C16*12</f>
        <v>8.1589847496183254E-2</v>
      </c>
      <c r="E16" s="68">
        <f t="shared" ref="E16:E17" si="2">(1+D16/12)^12-1</f>
        <v>8.4711146810801052E-2</v>
      </c>
      <c r="N16" s="37"/>
      <c r="O16" s="55"/>
      <c r="P16" s="66"/>
    </row>
    <row r="17" spans="1:16" s="14" customFormat="1" x14ac:dyDescent="0.3">
      <c r="B17" t="s">
        <v>103</v>
      </c>
      <c r="C17" s="30">
        <f>'Q1'!O208/100</f>
        <v>1.9715280996677263E-2</v>
      </c>
      <c r="D17" s="14">
        <f t="shared" si="1"/>
        <v>0.23658337196012716</v>
      </c>
      <c r="E17" s="68">
        <f t="shared" si="2"/>
        <v>0.26400016293832707</v>
      </c>
      <c r="N17" s="37"/>
      <c r="O17" s="55"/>
      <c r="P17" s="66"/>
    </row>
    <row r="18" spans="1:16" s="14" customFormat="1" x14ac:dyDescent="0.3">
      <c r="B18"/>
      <c r="C18"/>
      <c r="E18" s="16"/>
    </row>
    <row r="19" spans="1:16" s="14" customFormat="1" x14ac:dyDescent="0.3">
      <c r="B19"/>
      <c r="C19"/>
      <c r="E19" s="16"/>
    </row>
    <row r="20" spans="1:16" x14ac:dyDescent="0.3">
      <c r="A20" s="8" t="s">
        <v>16</v>
      </c>
      <c r="D20" t="s">
        <v>110</v>
      </c>
      <c r="E20" s="14"/>
      <c r="F20" s="14"/>
      <c r="G20" s="14"/>
      <c r="H20" s="14"/>
    </row>
    <row r="21" spans="1:16" x14ac:dyDescent="0.3">
      <c r="B21" t="s">
        <v>106</v>
      </c>
      <c r="C21" t="s">
        <v>105</v>
      </c>
      <c r="D21" s="69">
        <f>('Q1'!B18*(1+'Q1'!G20))/('Q3'!E15-'Q1'!G20)</f>
        <v>35.935915519577051</v>
      </c>
      <c r="E21" s="14"/>
      <c r="F21" s="14"/>
      <c r="G21" s="14"/>
      <c r="H21" s="21"/>
      <c r="I21" s="3"/>
      <c r="J21" s="3"/>
      <c r="K21" s="3"/>
    </row>
    <row r="22" spans="1:16" x14ac:dyDescent="0.3">
      <c r="B22" t="s">
        <v>107</v>
      </c>
      <c r="C22" t="s">
        <v>105</v>
      </c>
      <c r="D22" s="69">
        <f>('Q1'!C18*(1+'Q1'!H20)/('Q3'!E16-'Q1'!H20))</f>
        <v>-60.546492904409703</v>
      </c>
      <c r="E22" s="14" t="s">
        <v>108</v>
      </c>
      <c r="F22" s="14"/>
      <c r="G22" s="14"/>
      <c r="H22" s="14"/>
      <c r="J22" s="11"/>
      <c r="K22" s="11"/>
    </row>
    <row r="23" spans="1:16" x14ac:dyDescent="0.3">
      <c r="B23" t="s">
        <v>109</v>
      </c>
      <c r="C23" t="s">
        <v>105</v>
      </c>
      <c r="D23" s="69">
        <f>'Q1'!D18*('Q1'!I20+1)/('Q3'!E17+'Q1'!I20)</f>
        <v>6.7791708594258431</v>
      </c>
      <c r="E23" s="14"/>
      <c r="F23" s="14"/>
      <c r="G23" s="14"/>
      <c r="H23" s="14"/>
    </row>
    <row r="24" spans="1:16" x14ac:dyDescent="0.3">
      <c r="E24" s="14"/>
      <c r="F24" s="14"/>
      <c r="G24" s="14"/>
      <c r="H24" s="14"/>
    </row>
    <row r="25" spans="1:16" x14ac:dyDescent="0.3">
      <c r="D25" s="13"/>
      <c r="E25" s="14"/>
      <c r="F25" s="14"/>
      <c r="G25" s="14"/>
      <c r="H25" s="14"/>
    </row>
    <row r="26" spans="1:16" x14ac:dyDescent="0.3">
      <c r="D26" s="13"/>
      <c r="E26" s="14"/>
      <c r="F26" s="14"/>
      <c r="G26" s="14"/>
      <c r="H26" s="14"/>
    </row>
    <row r="27" spans="1:16" x14ac:dyDescent="0.3">
      <c r="D27" s="13"/>
      <c r="E27" s="14"/>
      <c r="F27" s="14"/>
      <c r="G27" s="14"/>
      <c r="H27" s="14"/>
    </row>
  </sheetData>
  <mergeCells count="1">
    <mergeCell ref="D5:J12"/>
  </mergeCells>
  <phoneticPr fontId="19" type="noConversion"/>
  <pageMargins left="0.7" right="0.7" top="0.75" bottom="0.75" header="0.3" footer="0.3"/>
  <pageSetup paperSize="9" orientation="portrait" horizontalDpi="4294967293" verticalDpi="0"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3A3A336-C977-4F03-9865-5F28A5E9F35D}">
  <dimension ref="A1:M45"/>
  <sheetViews>
    <sheetView tabSelected="1" topLeftCell="A10" zoomScale="130" zoomScaleNormal="130" workbookViewId="0">
      <selection activeCell="F17" sqref="F17"/>
    </sheetView>
  </sheetViews>
  <sheetFormatPr defaultRowHeight="14.4" x14ac:dyDescent="0.3"/>
  <cols>
    <col min="1" max="1" width="21.109375" customWidth="1"/>
    <col min="4" max="4" width="12.88671875" customWidth="1"/>
    <col min="8" max="8" width="12.33203125" customWidth="1"/>
    <col min="9" max="9" width="11.44140625" customWidth="1"/>
    <col min="10" max="10" width="3" customWidth="1"/>
  </cols>
  <sheetData>
    <row r="1" spans="1:13" x14ac:dyDescent="0.3">
      <c r="A1" s="8" t="s">
        <v>14</v>
      </c>
      <c r="J1" t="s">
        <v>115</v>
      </c>
    </row>
    <row r="2" spans="1:13" x14ac:dyDescent="0.3">
      <c r="A2" s="7"/>
      <c r="B2" t="s">
        <v>114</v>
      </c>
      <c r="C2" t="s">
        <v>112</v>
      </c>
      <c r="D2" t="s">
        <v>113</v>
      </c>
      <c r="F2" t="s">
        <v>111</v>
      </c>
      <c r="I2" t="s">
        <v>117</v>
      </c>
      <c r="M2" t="s">
        <v>118</v>
      </c>
    </row>
    <row r="3" spans="1:13" x14ac:dyDescent="0.3">
      <c r="B3" t="s">
        <v>104</v>
      </c>
      <c r="C3">
        <v>80</v>
      </c>
      <c r="D3">
        <v>5</v>
      </c>
      <c r="F3">
        <f>D3/C3</f>
        <v>6.25E-2</v>
      </c>
      <c r="I3" s="37">
        <f>C3-1.96*D3</f>
        <v>70.2</v>
      </c>
      <c r="J3" t="s">
        <v>116</v>
      </c>
      <c r="K3" s="37">
        <f>C3+1.96*D3</f>
        <v>89.8</v>
      </c>
      <c r="M3" s="37">
        <f>K3-I3</f>
        <v>19.599999999999994</v>
      </c>
    </row>
    <row r="4" spans="1:13" x14ac:dyDescent="0.3">
      <c r="B4" t="s">
        <v>102</v>
      </c>
      <c r="C4">
        <v>65</v>
      </c>
      <c r="D4">
        <v>8</v>
      </c>
      <c r="F4">
        <f t="shared" ref="F4:F5" si="0">D4/C4</f>
        <v>0.12307692307692308</v>
      </c>
      <c r="I4" s="37">
        <f t="shared" ref="I4:I5" si="1">C4-1.96*D4</f>
        <v>49.32</v>
      </c>
      <c r="J4" t="s">
        <v>116</v>
      </c>
      <c r="K4" s="37">
        <f t="shared" ref="K4:K5" si="2">C4+1.96*D4</f>
        <v>80.680000000000007</v>
      </c>
      <c r="M4" s="37">
        <f t="shared" ref="M4:M5" si="3">K4-I4</f>
        <v>31.360000000000007</v>
      </c>
    </row>
    <row r="5" spans="1:13" x14ac:dyDescent="0.3">
      <c r="B5" t="s">
        <v>103</v>
      </c>
      <c r="C5">
        <v>98</v>
      </c>
      <c r="D5">
        <v>6</v>
      </c>
      <c r="F5">
        <f t="shared" si="0"/>
        <v>6.1224489795918366E-2</v>
      </c>
      <c r="I5" s="37">
        <f t="shared" si="1"/>
        <v>86.24</v>
      </c>
      <c r="J5" t="s">
        <v>116</v>
      </c>
      <c r="K5" s="37">
        <f t="shared" si="2"/>
        <v>109.76</v>
      </c>
      <c r="M5" s="37">
        <f t="shared" si="3"/>
        <v>23.52000000000001</v>
      </c>
    </row>
    <row r="6" spans="1:13" x14ac:dyDescent="0.3">
      <c r="C6" s="56" t="s">
        <v>119</v>
      </c>
      <c r="D6" s="56"/>
      <c r="E6" s="56"/>
      <c r="F6" s="56"/>
      <c r="G6" s="56"/>
      <c r="H6" s="56"/>
      <c r="I6" s="56"/>
      <c r="J6" s="56"/>
      <c r="K6" s="56"/>
      <c r="L6" s="56"/>
    </row>
    <row r="7" spans="1:13" x14ac:dyDescent="0.3">
      <c r="C7" s="56"/>
      <c r="D7" s="56"/>
      <c r="E7" s="56"/>
      <c r="F7" s="56"/>
      <c r="G7" s="56"/>
      <c r="H7" s="56"/>
      <c r="I7" s="56"/>
      <c r="J7" s="56"/>
      <c r="K7" s="56"/>
      <c r="L7" s="56"/>
    </row>
    <row r="8" spans="1:13" x14ac:dyDescent="0.3">
      <c r="C8" s="56"/>
      <c r="D8" s="56"/>
      <c r="E8" s="56"/>
      <c r="F8" s="56"/>
      <c r="G8" s="56"/>
      <c r="H8" s="56"/>
      <c r="I8" s="56"/>
      <c r="J8" s="56"/>
      <c r="K8" s="56"/>
      <c r="L8" s="56"/>
    </row>
    <row r="15" spans="1:13" s="14" customFormat="1" x14ac:dyDescent="0.3"/>
    <row r="16" spans="1:13" s="14" customFormat="1" x14ac:dyDescent="0.3"/>
    <row r="17" spans="1:12" s="14" customFormat="1" x14ac:dyDescent="0.3"/>
    <row r="18" spans="1:12" s="14" customFormat="1" x14ac:dyDescent="0.3"/>
    <row r="19" spans="1:12" s="14" customFormat="1" x14ac:dyDescent="0.3"/>
    <row r="20" spans="1:12" s="14" customFormat="1" x14ac:dyDescent="0.3"/>
    <row r="21" spans="1:12" s="14" customFormat="1" x14ac:dyDescent="0.3">
      <c r="B21" s="73"/>
      <c r="C21" s="73"/>
      <c r="D21" s="73"/>
      <c r="E21" s="73"/>
      <c r="F21" s="73"/>
      <c r="G21" s="73"/>
      <c r="H21" s="73"/>
      <c r="I21" s="73"/>
    </row>
    <row r="22" spans="1:12" s="7" customFormat="1" x14ac:dyDescent="0.3">
      <c r="B22" s="73"/>
      <c r="C22" s="73"/>
      <c r="D22" s="73"/>
      <c r="E22" s="73"/>
      <c r="F22" s="73"/>
      <c r="G22" s="73"/>
      <c r="H22" s="73"/>
      <c r="I22" s="73"/>
    </row>
    <row r="23" spans="1:12" x14ac:dyDescent="0.3">
      <c r="B23" s="73"/>
      <c r="C23" s="73"/>
      <c r="D23" s="73"/>
      <c r="E23" s="73"/>
      <c r="F23" s="73"/>
      <c r="G23" s="73"/>
      <c r="H23" s="73"/>
      <c r="I23" s="73"/>
    </row>
    <row r="24" spans="1:12" x14ac:dyDescent="0.3">
      <c r="A24" s="8" t="s">
        <v>15</v>
      </c>
      <c r="B24" s="73"/>
      <c r="C24" s="73"/>
      <c r="D24" s="73"/>
      <c r="E24" s="73"/>
      <c r="F24" s="73"/>
      <c r="G24" s="73"/>
      <c r="H24" s="73"/>
      <c r="I24" s="73"/>
    </row>
    <row r="26" spans="1:12" x14ac:dyDescent="0.3">
      <c r="B26" t="s">
        <v>114</v>
      </c>
      <c r="C26" t="s">
        <v>120</v>
      </c>
      <c r="D26" t="s">
        <v>112</v>
      </c>
      <c r="E26" t="s">
        <v>113</v>
      </c>
      <c r="G26" t="s">
        <v>111</v>
      </c>
      <c r="I26" s="70" t="s">
        <v>122</v>
      </c>
      <c r="K26" t="s">
        <v>128</v>
      </c>
      <c r="L26" s="70" t="s">
        <v>121</v>
      </c>
    </row>
    <row r="27" spans="1:12" x14ac:dyDescent="0.3">
      <c r="B27" t="s">
        <v>104</v>
      </c>
      <c r="C27">
        <v>0.5</v>
      </c>
      <c r="D27">
        <v>80</v>
      </c>
      <c r="E27">
        <v>5</v>
      </c>
      <c r="G27">
        <f>E27/D27</f>
        <v>6.25E-2</v>
      </c>
      <c r="I27">
        <f>CORREL('Q1'!M4:M206,'Q1'!L4:L206)</f>
        <v>0.20213231776463902</v>
      </c>
      <c r="K27">
        <f t="array" ref="K27">_xlfn.VAR.S('Q1'!M4:M206)</f>
        <v>25.1142457026363</v>
      </c>
      <c r="L27">
        <f>_xlfn.COVARIANCE.S('Q1'!M4:M206,'Q1'!L4:L206)</f>
        <v>4.1890016343069219</v>
      </c>
    </row>
    <row r="28" spans="1:12" s="14" customFormat="1" x14ac:dyDescent="0.3">
      <c r="A28" s="17"/>
      <c r="B28" t="s">
        <v>102</v>
      </c>
      <c r="C28" s="14">
        <v>0.3</v>
      </c>
      <c r="D28">
        <v>65</v>
      </c>
      <c r="E28">
        <v>8</v>
      </c>
      <c r="G28">
        <f t="shared" ref="G28:G29" si="4">E28/D28</f>
        <v>0.12307692307692308</v>
      </c>
      <c r="I28" s="14">
        <f>CORREL('Q1'!N4:N206,'Q1'!L4:L206)</f>
        <v>0.30761411154842727</v>
      </c>
      <c r="K28" s="14">
        <f t="array" ref="K28">_xlfn.VAR.S('Q1'!N4:N206)</f>
        <v>62.474604101652908</v>
      </c>
      <c r="L28" s="14">
        <f>_xlfn.COVARIANCE.S('Q1'!N4:N206,'Q1'!L4:L206)</f>
        <v>10.054783304533398</v>
      </c>
    </row>
    <row r="29" spans="1:12" s="14" customFormat="1" x14ac:dyDescent="0.3">
      <c r="A29" s="17"/>
      <c r="B29" t="s">
        <v>103</v>
      </c>
      <c r="C29" s="14">
        <v>0.2</v>
      </c>
      <c r="D29">
        <v>98</v>
      </c>
      <c r="E29">
        <v>6</v>
      </c>
      <c r="G29">
        <f t="shared" si="4"/>
        <v>6.1224489795918366E-2</v>
      </c>
      <c r="I29" s="14">
        <f>CORREL('Q1'!O4:O206,'Q1'!L4:L206)</f>
        <v>0.23622788535236358</v>
      </c>
      <c r="K29" s="14">
        <f>_xlfn.VAR.S('Q1'!O4:O206)</f>
        <v>36.851014688680195</v>
      </c>
      <c r="L29" s="14">
        <f>_xlfn.COVARIANCE.S('Q1'!O4:O206,'Q1'!L4:L206)</f>
        <v>5.9302170904041391</v>
      </c>
    </row>
    <row r="30" spans="1:12" s="14" customFormat="1" x14ac:dyDescent="0.3">
      <c r="A30" s="17"/>
      <c r="B30" t="s">
        <v>123</v>
      </c>
      <c r="I30" s="14">
        <f>CORREL('Q1'!M4:M206,'Q1'!N4:N206)</f>
        <v>0.17667427529223348</v>
      </c>
      <c r="L30" s="14">
        <f>_xlfn.COVARIANCE.S('Q1'!M4:M206,'Q1'!N4:N206)</f>
        <v>6.9981805725428146</v>
      </c>
    </row>
    <row r="31" spans="1:12" s="14" customFormat="1" x14ac:dyDescent="0.3">
      <c r="B31" s="14" t="s">
        <v>124</v>
      </c>
      <c r="I31" s="14">
        <f>CORREL('Q1'!M4:M206,'Q1'!O4:O206)</f>
        <v>0.47795212827697348</v>
      </c>
      <c r="L31" s="14">
        <f>_xlfn.COVARIANCE.S('Q1'!M4:M206,'Q1'!O4:O206)</f>
        <v>14.540160301462009</v>
      </c>
    </row>
    <row r="32" spans="1:12" s="14" customFormat="1" x14ac:dyDescent="0.3">
      <c r="A32" s="17"/>
      <c r="B32" s="14" t="s">
        <v>125</v>
      </c>
      <c r="I32" s="14">
        <f>CORREL('Q1'!N4:N206,'Q1'!O4:O206)</f>
        <v>0.18666477502911866</v>
      </c>
      <c r="L32" s="14">
        <f>_xlfn.COVARIANCE.S('Q1'!N4:N206,'Q1'!O4:O206)</f>
        <v>8.9565107785374423</v>
      </c>
    </row>
    <row r="33" spans="1:10" s="14" customFormat="1" x14ac:dyDescent="0.3">
      <c r="A33" s="17"/>
      <c r="B33" s="17"/>
    </row>
    <row r="34" spans="1:10" s="14" customFormat="1" x14ac:dyDescent="0.3">
      <c r="A34" s="17"/>
      <c r="B34" s="62" t="s">
        <v>126</v>
      </c>
      <c r="C34" s="62"/>
      <c r="D34" s="62"/>
      <c r="E34" s="62"/>
      <c r="F34" s="62"/>
      <c r="G34" s="62"/>
      <c r="H34" s="62"/>
      <c r="I34" s="62"/>
      <c r="J34" s="62"/>
    </row>
    <row r="35" spans="1:10" s="14" customFormat="1" x14ac:dyDescent="0.3">
      <c r="A35" s="17"/>
      <c r="B35" s="62"/>
      <c r="C35" s="62"/>
      <c r="D35" s="62"/>
      <c r="E35" s="62"/>
      <c r="F35" s="62"/>
      <c r="G35" s="62"/>
      <c r="H35" s="62"/>
      <c r="I35" s="62"/>
      <c r="J35" s="62"/>
    </row>
    <row r="36" spans="1:10" s="14" customFormat="1" x14ac:dyDescent="0.3">
      <c r="A36" s="17"/>
      <c r="B36" s="62"/>
      <c r="C36" s="62"/>
      <c r="D36" s="62"/>
      <c r="E36" s="62"/>
      <c r="F36" s="62"/>
      <c r="G36" s="62"/>
      <c r="H36" s="62"/>
      <c r="I36" s="62"/>
      <c r="J36" s="62"/>
    </row>
    <row r="37" spans="1:10" s="14" customFormat="1" ht="15.6" x14ac:dyDescent="0.3">
      <c r="A37" s="17"/>
      <c r="C37" s="72" t="s">
        <v>127</v>
      </c>
      <c r="D37" s="71"/>
      <c r="E37" s="71" t="s">
        <v>83</v>
      </c>
      <c r="F37" s="71">
        <f>C27*D27+C28*D28+C29*D29</f>
        <v>79.099999999999994</v>
      </c>
    </row>
    <row r="38" spans="1:10" s="14" customFormat="1" x14ac:dyDescent="0.3">
      <c r="A38" s="17"/>
      <c r="C38" s="14" t="s">
        <v>129</v>
      </c>
      <c r="G38" s="14" t="s">
        <v>130</v>
      </c>
    </row>
    <row r="39" spans="1:10" s="14" customFormat="1" x14ac:dyDescent="0.3">
      <c r="A39" s="17"/>
      <c r="B39" s="14" t="s">
        <v>131</v>
      </c>
      <c r="C39" t="s">
        <v>123</v>
      </c>
      <c r="F39" s="14">
        <f>C27*K27+C28*K28+2*C28*C27*L30</f>
        <v>33.398958253576865</v>
      </c>
      <c r="G39" s="14">
        <f>SQRT(F39)</f>
        <v>5.7791831822132842</v>
      </c>
    </row>
    <row r="40" spans="1:10" s="14" customFormat="1" x14ac:dyDescent="0.3">
      <c r="A40" s="17"/>
      <c r="B40" s="14" t="s">
        <v>131</v>
      </c>
      <c r="C40" s="14" t="s">
        <v>124</v>
      </c>
      <c r="F40" s="14">
        <f t="shared" ref="F40:F41" si="5">C28*K28+C29*K29+2*C29*C28*L31</f>
        <v>27.857403404407354</v>
      </c>
      <c r="G40" s="14">
        <f t="shared" ref="G40:G41" si="6">SQRT(F40)</f>
        <v>5.2780113115080907</v>
      </c>
    </row>
    <row r="41" spans="1:10" s="14" customFormat="1" ht="15.6" customHeight="1" x14ac:dyDescent="0.3">
      <c r="A41" s="17"/>
      <c r="B41" s="14" t="s">
        <v>131</v>
      </c>
      <c r="C41" s="14" t="s">
        <v>125</v>
      </c>
      <c r="F41" s="14">
        <f t="shared" si="5"/>
        <v>7.370202937736039</v>
      </c>
      <c r="G41" s="14">
        <f t="shared" si="6"/>
        <v>2.7148117683802755</v>
      </c>
    </row>
    <row r="42" spans="1:10" s="14" customFormat="1" x14ac:dyDescent="0.3">
      <c r="A42" s="17"/>
      <c r="B42" s="18"/>
    </row>
    <row r="43" spans="1:10" s="14" customFormat="1" x14ac:dyDescent="0.3">
      <c r="A43" s="17"/>
      <c r="B43" s="18"/>
    </row>
    <row r="44" spans="1:10" s="14" customFormat="1" x14ac:dyDescent="0.3">
      <c r="A44" s="17"/>
    </row>
    <row r="45" spans="1:10" s="14" customFormat="1" x14ac:dyDescent="0.3">
      <c r="A45" s="17"/>
    </row>
  </sheetData>
  <mergeCells count="2">
    <mergeCell ref="C6:L8"/>
    <mergeCell ref="B34:J36"/>
  </mergeCells>
  <phoneticPr fontId="19"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9</vt:i4>
      </vt:variant>
    </vt:vector>
  </HeadingPairs>
  <TitlesOfParts>
    <vt:vector size="9" baseType="lpstr">
      <vt:lpstr>Price_WOL</vt:lpstr>
      <vt:lpstr>Price_WPL</vt:lpstr>
      <vt:lpstr>Price_CSL</vt:lpstr>
      <vt:lpstr>Price data </vt:lpstr>
      <vt:lpstr>Div data</vt:lpstr>
      <vt:lpstr>Q1</vt:lpstr>
      <vt:lpstr>Q2</vt:lpstr>
      <vt:lpstr>Q3</vt:lpstr>
      <vt:lpstr>Q4</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Dr Farida Akhtar</dc:creator>
  <cp:lastModifiedBy>Umut Demirhan</cp:lastModifiedBy>
  <dcterms:created xsi:type="dcterms:W3CDTF">2022-04-05T14:04:27Z</dcterms:created>
  <dcterms:modified xsi:type="dcterms:W3CDTF">2022-05-09T06:59:01Z</dcterms:modified>
</cp:coreProperties>
</file>