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<sst xmlns="http://schemas.openxmlformats.org/spreadsheetml/2006/main" count="4001" uniqueCount="2610">
  <si>
    <t>source_program_name</t>
  </si>
  <si>
    <t>submission_id</t>
  </si>
  <si>
    <t>submission_date</t>
  </si>
  <si>
    <t>applicant_firstname</t>
  </si>
  <si>
    <t>applicant_lastname</t>
  </si>
  <si>
    <t>applicant_phone</t>
  </si>
  <si>
    <t>applicant_email</t>
  </si>
  <si>
    <t>applicant_age</t>
  </si>
  <si>
    <t>applicant_gender</t>
  </si>
  <si>
    <t>company_name</t>
  </si>
  <si>
    <t>company_website</t>
  </si>
  <si>
    <t>company_country</t>
  </si>
  <si>
    <t>company_city</t>
  </si>
  <si>
    <t>company_funding_stage</t>
  </si>
  <si>
    <t>company_industry</t>
  </si>
  <si>
    <t>company_subsector</t>
  </si>
  <si>
    <t>company_technology</t>
  </si>
  <si>
    <t>company_short_description</t>
  </si>
  <si>
    <t>company_long_description</t>
  </si>
  <si>
    <t>company_founding_date</t>
  </si>
  <si>
    <t>company_funding_request_USD</t>
  </si>
  <si>
    <t>company_funding_structure</t>
  </si>
  <si>
    <t>company_use_of_funds</t>
  </si>
  <si>
    <t>team_size_fte</t>
  </si>
  <si>
    <t>team_size_fte_women</t>
  </si>
  <si>
    <t>founding_team_size</t>
  </si>
  <si>
    <t>founding_team_women_count</t>
  </si>
  <si>
    <t>founder1_name</t>
  </si>
  <si>
    <t>founder1_role</t>
  </si>
  <si>
    <t>founder1_email</t>
  </si>
  <si>
    <t>founder1_is_woman</t>
  </si>
  <si>
    <t>founder1_is_technical</t>
  </si>
  <si>
    <t>founder1_key_skills</t>
  </si>
  <si>
    <t>founder1_notable_achievements</t>
  </si>
  <si>
    <t>founder1_is_fulltime</t>
  </si>
  <si>
    <t>founder1_linkedin</t>
  </si>
  <si>
    <t>problem_description</t>
  </si>
  <si>
    <t>solution_description</t>
  </si>
  <si>
    <t>validation_stage</t>
  </si>
  <si>
    <t>solution_launch_date</t>
  </si>
  <si>
    <t>target_market</t>
  </si>
  <si>
    <t>market_size</t>
  </si>
  <si>
    <t>company_business_model</t>
  </si>
  <si>
    <t>monetization_model</t>
  </si>
  <si>
    <t>competitors</t>
  </si>
  <si>
    <t>competitive_advantage</t>
  </si>
  <si>
    <t>traction_description</t>
  </si>
  <si>
    <t>active_users_or_clients</t>
  </si>
  <si>
    <t>revenue_status</t>
  </si>
  <si>
    <t>current_annual_revenue_usd</t>
  </si>
  <si>
    <t>monthly_revenue_growth_pct</t>
  </si>
  <si>
    <t>gross_margin_pct</t>
  </si>
  <si>
    <t>burn_rate_monthly_usd</t>
  </si>
  <si>
    <t>months_runway</t>
  </si>
  <si>
    <t>total_funding_raised_usd</t>
  </si>
  <si>
    <t>total_funding_sources</t>
  </si>
  <si>
    <t>Last_funding_round_amount_usd</t>
  </si>
  <si>
    <t>Last_funding_round_date</t>
  </si>
  <si>
    <t>funding_round_link(s)</t>
  </si>
  <si>
    <t>pitch_deck_url</t>
  </si>
  <si>
    <t>financials_file_url</t>
  </si>
  <si>
    <t>product_demo_url</t>
  </si>
  <si>
    <t>Vester_Test</t>
  </si>
  <si>
    <t>James</t>
  </si>
  <si>
    <t>Carter</t>
  </si>
  <si>
    <t>james.carter@venturex.com</t>
  </si>
  <si>
    <t>Male</t>
  </si>
  <si>
    <t>VentureX</t>
  </si>
  <si>
    <t>www.venturex.com</t>
  </si>
  <si>
    <t>Nigeria</t>
  </si>
  <si>
    <t>Lagos</t>
  </si>
  <si>
    <t>Seed</t>
  </si>
  <si>
    <t>AgriTech</t>
  </si>
  <si>
    <t>Supply Chain</t>
  </si>
  <si>
    <t>Automate smes creators value discover enables product through enables insights.</t>
  </si>
  <si>
    <t>Integration insights affordable automate experience solution customers data securely enables through product securely optimize.</t>
  </si>
  <si>
    <t>Seamless impact affordable integration insights scalable creators growth product solution market to value optimize.</t>
  </si>
  <si>
    <t>Convertible Note</t>
  </si>
  <si>
    <t>Product Development</t>
  </si>
  <si>
    <t>James Carter</t>
  </si>
  <si>
    <t>Chief Executive Officer (CEO)</t>
  </si>
  <si>
    <t>No</t>
  </si>
  <si>
    <t>Yes</t>
  </si>
  <si>
    <t>Software Engineering, Product Development</t>
  </si>
  <si>
    <t>Automate securely integration platform market customers enables market securely value.</t>
  </si>
  <si>
    <t>https://www.linkedin.com/in/james-carter-venturex</t>
  </si>
  <si>
    <t>Lack of affordable, reliable renewable energy access in rural communities.</t>
  </si>
  <si>
    <t>Deploying modular solar mini-grids to provide clean and affordable power.</t>
  </si>
  <si>
    <t>Idea validated through customer interviews</t>
  </si>
  <si>
    <t>Mobile integration affordable ai creators securely value customers growth creators.</t>
  </si>
  <si>
    <t>3100000 USD</t>
  </si>
  <si>
    <t>B2B SaaS</t>
  </si>
  <si>
    <t>Subscription</t>
  </si>
  <si>
    <t>TechNova, AlphaSolutions</t>
  </si>
  <si>
    <t>Proprietary AI algorithms</t>
  </si>
  <si>
    <t>Reached 10,000 active users in first year</t>
  </si>
  <si>
    <t>Pre-revenue</t>
  </si>
  <si>
    <r>
      <rPr>
        <rFont val="DM Mono"/>
        <color rgb="FF1155CC"/>
        <sz val="10.0"/>
        <u/>
      </rPr>
      <t>https://www.summit-analytics.com/news/funding</t>
    </r>
  </si>
  <si>
    <r>
      <rPr>
        <rFont val="DM Mono"/>
        <color rgb="FF1155CC"/>
        <sz val="10.0"/>
        <u/>
      </rPr>
      <t>https://www.summit-analytics.com/deck.pdf</t>
    </r>
  </si>
  <si>
    <r>
      <rPr>
        <rFont val="DM Mono"/>
        <color rgb="FF1155CC"/>
        <sz val="10.0"/>
        <u/>
      </rPr>
      <t>https://www.summit-analytics.com/financials.xlsx</t>
    </r>
  </si>
  <si>
    <r>
      <rPr>
        <rFont val="DM Mono"/>
        <color rgb="FF1155CC"/>
        <sz val="10.0"/>
        <u/>
      </rPr>
      <t>https://www.summit-analytics.com/demo</t>
    </r>
  </si>
  <si>
    <t>Aisha</t>
  </si>
  <si>
    <t>Mensah</t>
  </si>
  <si>
    <t>aisha.mensah@greenwave.io</t>
  </si>
  <si>
    <t>Female</t>
  </si>
  <si>
    <t>GreenWave</t>
  </si>
  <si>
    <t>www.greenwave.ai</t>
  </si>
  <si>
    <t>South Africa</t>
  </si>
  <si>
    <t>Johannesburg</t>
  </si>
  <si>
    <t>Pre-Seed</t>
  </si>
  <si>
    <t>SaaS</t>
  </si>
  <si>
    <t>DevTools</t>
  </si>
  <si>
    <t>Seamless platform product value integration to enterprises ai cloud cloud.</t>
  </si>
  <si>
    <t>Creators integration through solution enterprises through platform through automate experience experience data optimize ai.</t>
  </si>
  <si>
    <t>Growth customers experience securely market growth cloud smes creators optimize creators solution scalable customers.</t>
  </si>
  <si>
    <t>3700000 approx</t>
  </si>
  <si>
    <t>SAFE</t>
  </si>
  <si>
    <t>MVP Development</t>
  </si>
  <si>
    <t>Aisha Mensah</t>
  </si>
  <si>
    <t>Co-Founder &amp; CEO</t>
  </si>
  <si>
    <t>Business Strategy, Fundraising</t>
  </si>
  <si>
    <t>Optimize affordable creators growth discover creators market impact integration automate.</t>
  </si>
  <si>
    <t>https://www.linkedin.com/in/aisha-mensah-greenwave</t>
  </si>
  <si>
    <t>Limited financial inclusion for unbanked populations in emerging markets.</t>
  </si>
  <si>
    <t>Mobile-first digital wallets enabling unbanked users to save and transact.</t>
  </si>
  <si>
    <t>Prototype developed and tested with users</t>
  </si>
  <si>
    <t>Enterprises ai platform enterprises customers discover experience ai experience market.</t>
  </si>
  <si>
    <t>Commission</t>
  </si>
  <si>
    <t>EcoWave, BluePlanet</t>
  </si>
  <si>
    <t>Sustainable sourcing</t>
  </si>
  <si>
    <t>Secured $2M in seed funding</t>
  </si>
  <si>
    <t>Generating &lt;$50K/month</t>
  </si>
  <si>
    <r>
      <rPr>
        <rFont val="DM Mono"/>
        <color rgb="FF1155CC"/>
        <sz val="10.0"/>
        <u/>
      </rPr>
      <t>https://www.nova-works.com/news/funding</t>
    </r>
  </si>
  <si>
    <r>
      <rPr>
        <rFont val="DM Mono"/>
        <color rgb="FF1155CC"/>
        <sz val="10.0"/>
        <u/>
      </rPr>
      <t>https://www.nova-works.com/deck.pdf</t>
    </r>
  </si>
  <si>
    <r>
      <rPr>
        <rFont val="DM Mono"/>
        <color rgb="FF1155CC"/>
        <sz val="10.0"/>
        <u/>
      </rPr>
      <t>https://www.nova-works.com/financials.xlsx</t>
    </r>
  </si>
  <si>
    <r>
      <rPr>
        <rFont val="DM Mono"/>
        <color rgb="FF1155CC"/>
        <sz val="10.0"/>
        <u/>
      </rPr>
      <t>https://www.nova-works.com/demo</t>
    </r>
  </si>
  <si>
    <t>Michael</t>
  </si>
  <si>
    <t>Brown</t>
  </si>
  <si>
    <t>michael.brown@skyline.ai</t>
  </si>
  <si>
    <t>Skyline AI</t>
  </si>
  <si>
    <t>www.skylineai.com</t>
  </si>
  <si>
    <t>United Kingdom</t>
  </si>
  <si>
    <t>London</t>
  </si>
  <si>
    <t>Series A</t>
  </si>
  <si>
    <t>Optimize market ai discover through growth optimize securely smes creators.</t>
  </si>
  <si>
    <t>Ai market through market customers enterprises affordable scalable optimize through securely seamless platform optimize.</t>
  </si>
  <si>
    <t>Optimize creators ai experience scalable affordable impact discover data data data market creators mobile.</t>
  </si>
  <si>
    <t>5400000 approx</t>
  </si>
  <si>
    <t>Equity</t>
  </si>
  <si>
    <t>Hiring Engineers</t>
  </si>
  <si>
    <t>Michael Brown</t>
  </si>
  <si>
    <t>Founder &amp; Managing Director</t>
  </si>
  <si>
    <t>AI/ML Development, Data Science</t>
  </si>
  <si>
    <t>Value mobile cloud impact to automate data product growth optimize.</t>
  </si>
  <si>
    <t>https://www.linkedin.com/in/michael-brown-skyline</t>
  </si>
  <si>
    <t>Inefficient supply chains in smallholder agriculture.</t>
  </si>
  <si>
    <t>Building AI-powered platforms to optimize agricultural supply chains.</t>
  </si>
  <si>
    <t>Minimum Viable Product (MVP) launched</t>
  </si>
  <si>
    <t>Enterprises seamless data smes affordable securely platform through scalable scalable.</t>
  </si>
  <si>
    <t>AI-Powered Platform</t>
  </si>
  <si>
    <t>Freemium</t>
  </si>
  <si>
    <t>DeepSky, AICloud</t>
  </si>
  <si>
    <t>Advanced analytics platform</t>
  </si>
  <si>
    <t>Partnered with 5 major agri-distributors</t>
  </si>
  <si>
    <t>Generating $50K-$100K/month</t>
  </si>
  <si>
    <r>
      <rPr>
        <rFont val="DM Mono"/>
        <color rgb="FF1155CC"/>
        <sz val="10.0"/>
        <u/>
      </rPr>
      <t>https://www.nova-ventures.com/news/funding</t>
    </r>
  </si>
  <si>
    <r>
      <rPr>
        <rFont val="DM Mono"/>
        <color rgb="FF1155CC"/>
        <sz val="10.0"/>
        <u/>
      </rPr>
      <t>https://www.nova-ventures.com/deck.pdf</t>
    </r>
  </si>
  <si>
    <r>
      <rPr>
        <rFont val="DM Mono"/>
        <color rgb="FF1155CC"/>
        <sz val="10.0"/>
        <u/>
      </rPr>
      <t>https://www.nova-ventures.com/financials.xlsx</t>
    </r>
  </si>
  <si>
    <r>
      <rPr>
        <rFont val="DM Mono"/>
        <color rgb="FF1155CC"/>
        <sz val="10.0"/>
        <u/>
      </rPr>
      <t>https://www.nova-ventures.com/demo</t>
    </r>
  </si>
  <si>
    <t>Li</t>
  </si>
  <si>
    <t>li.wei@nextgenlabs.com</t>
  </si>
  <si>
    <t>NextGen Labs</t>
  </si>
  <si>
    <t>www.nextgenlabs.io</t>
  </si>
  <si>
    <t>Kenya</t>
  </si>
  <si>
    <t>Mombasa</t>
  </si>
  <si>
    <t>Bootstrapped</t>
  </si>
  <si>
    <t>Cybersecurity</t>
  </si>
  <si>
    <t>Identity</t>
  </si>
  <si>
    <t>Securely ai market insights product mobile impact discover platform integration.</t>
  </si>
  <si>
    <t>Ai seamless cloud enables ai insights impact seamless data growth smes ai enterprises customers.</t>
  </si>
  <si>
    <t>Mobile impact automate affordable experience securely value cloud data ai seamless customers scalable automate.</t>
  </si>
  <si>
    <t>$1.6M</t>
  </si>
  <si>
    <t>Self-funded</t>
  </si>
  <si>
    <t>Self-funded Operations</t>
  </si>
  <si>
    <t>Li Wei</t>
  </si>
  <si>
    <t>Co-Founder &amp; CTO</t>
  </si>
  <si>
    <t>Biotechnology, Lab Research</t>
  </si>
  <si>
    <t>Affordable optimize enables seamless creators optimize to insights enterprises optimize.</t>
  </si>
  <si>
    <t>https://www.linkedin.com/in/li-wei-nextgenlabs</t>
  </si>
  <si>
    <t>High cost of medical diagnostics in low-resource settings.</t>
  </si>
  <si>
    <t>Portable diagnostic kits offering low-cost, rapid testing solutions.</t>
  </si>
  <si>
    <t>Initial user testing completed</t>
  </si>
  <si>
    <t>Ai optimize scalable affordable solution affordable customers enables value creators.</t>
  </si>
  <si>
    <t>Product Sales</t>
  </si>
  <si>
    <t>Direct Sales</t>
  </si>
  <si>
    <t>GenLabs, BioNext</t>
  </si>
  <si>
    <t>Rapid product development</t>
  </si>
  <si>
    <t>Launched beta platform with 10 enterprise clients</t>
  </si>
  <si>
    <r>
      <rPr>
        <rFont val="DM Mono"/>
        <color rgb="FF1155CC"/>
        <sz val="10.0"/>
        <u/>
      </rPr>
      <t>https://www.atlas-tech.com/news/funding</t>
    </r>
  </si>
  <si>
    <r>
      <rPr>
        <rFont val="DM Mono"/>
        <color rgb="FF1155CC"/>
        <sz val="10.0"/>
        <u/>
      </rPr>
      <t>https://www.atlas-tech.com/deck.pdf</t>
    </r>
  </si>
  <si>
    <r>
      <rPr>
        <rFont val="DM Mono"/>
        <color rgb="FF1155CC"/>
        <sz val="10.0"/>
        <u/>
      </rPr>
      <t>https://www.atlas-tech.com/financials.xlsx</t>
    </r>
  </si>
  <si>
    <r>
      <rPr>
        <rFont val="DM Mono"/>
        <color rgb="FF1155CC"/>
        <sz val="10.0"/>
        <u/>
      </rPr>
      <t>https://www.atlas-tech.com/demo</t>
    </r>
  </si>
  <si>
    <t>Sarah</t>
  </si>
  <si>
    <t>Thompson</t>
  </si>
  <si>
    <t>sarah.thompson@innovahub.co</t>
  </si>
  <si>
    <t>InnovaHub</t>
  </si>
  <si>
    <t>www.innovahub.com</t>
  </si>
  <si>
    <t>Ghana</t>
  </si>
  <si>
    <t>Accra</t>
  </si>
  <si>
    <t>Series B</t>
  </si>
  <si>
    <t>Threat Detection</t>
  </si>
  <si>
    <t>Data automate enterprises scalable ai impact seamless cloud product cloud.</t>
  </si>
  <si>
    <t>Insights ai discover discover market enables integration enterprises discover ai growth cloud optimize market.</t>
  </si>
  <si>
    <t>Through seamless value securely solution data product discover automate discover enables value through integration.</t>
  </si>
  <si>
    <t>$7.5M</t>
  </si>
  <si>
    <t>Sales &amp; Marketing Expansion</t>
  </si>
  <si>
    <t>Sarah Thompson</t>
  </si>
  <si>
    <t>Chief Product Officer (CPO)</t>
  </si>
  <si>
    <t>Marketing, Brand Strategy</t>
  </si>
  <si>
    <t>Insights discover securely value securely through data discover integration creators.</t>
  </si>
  <si>
    <t>https://www.linkedin.com/in/sarah-thompson-innovahub</t>
  </si>
  <si>
    <t>Urban air pollution from fossil-fuel based transport.</t>
  </si>
  <si>
    <t>Developing electric vehicle fleets and charging stations for cities.</t>
  </si>
  <si>
    <t>Signed letters of intent from potential customers</t>
  </si>
  <si>
    <t>Cloud integration securely solution affordable product to impact market optimize.</t>
  </si>
  <si>
    <t>Marketplace</t>
  </si>
  <si>
    <t>Transaction Fee</t>
  </si>
  <si>
    <t>HubInnovate, StartUpZone</t>
  </si>
  <si>
    <t>Extensive partner network</t>
  </si>
  <si>
    <t>Onboarded 50+ startup partners</t>
  </si>
  <si>
    <r>
      <rPr>
        <rFont val="DM Mono"/>
        <color rgb="FF1155CC"/>
        <sz val="10.0"/>
        <u/>
      </rPr>
      <t>https://www.rapid-ventures.com/news/funding</t>
    </r>
  </si>
  <si>
    <r>
      <rPr>
        <rFont val="DM Mono"/>
        <color rgb="FF1155CC"/>
        <sz val="10.0"/>
        <u/>
      </rPr>
      <t>https://www.rapid-ventures.com/deck.pdf</t>
    </r>
  </si>
  <si>
    <r>
      <rPr>
        <rFont val="DM Mono"/>
        <color rgb="FF1155CC"/>
        <sz val="10.0"/>
        <u/>
      </rPr>
      <t>https://www.rapid-ventures.com/financials.xlsx</t>
    </r>
  </si>
  <si>
    <r>
      <rPr>
        <rFont val="DM Mono"/>
        <color rgb="FF1155CC"/>
        <sz val="10.0"/>
        <u/>
      </rPr>
      <t>https://www.rapid-ventures.com/demo</t>
    </r>
  </si>
  <si>
    <t>Kwame</t>
  </si>
  <si>
    <t>Boateng</t>
  </si>
  <si>
    <t>kwame.boateng@agritechafrica.com</t>
  </si>
  <si>
    <t>AgriTech Africa</t>
  </si>
  <si>
    <t>www.agritechafrica.com</t>
  </si>
  <si>
    <t>Germany</t>
  </si>
  <si>
    <t>Munich</t>
  </si>
  <si>
    <t>CleanTech</t>
  </si>
  <si>
    <t>Solar</t>
  </si>
  <si>
    <t>Platform scalable integration market value customers solution affordable customers cloud.</t>
  </si>
  <si>
    <t>Seamless optimize value experience to affordable experience insights to impact creators affordable automate market.</t>
  </si>
  <si>
    <t>Value customers value market market seamless smes impact enables impact impact solution optimize experience.</t>
  </si>
  <si>
    <t>9800000 approx</t>
  </si>
  <si>
    <t>Technology Development</t>
  </si>
  <si>
    <t>Kwame Boateng</t>
  </si>
  <si>
    <t>Founder &amp; CEO</t>
  </si>
  <si>
    <t>Agricultural Engineering, Precision Farming</t>
  </si>
  <si>
    <t>Through data insights market customers growth securely ai scalable customers.</t>
  </si>
  <si>
    <t>https://www.linkedin.com/in/kwame-boateng-agritechafrica</t>
  </si>
  <si>
    <t>Food waste across distribution networks leading to rising costs.</t>
  </si>
  <si>
    <t>Creating AI-driven food distribution platforms to minimize waste.</t>
  </si>
  <si>
    <t>First 10 paying customers onboarded</t>
  </si>
  <si>
    <t>Platform automate integration smes smes securely automate experience enterprises enables.</t>
  </si>
  <si>
    <t>unknown</t>
  </si>
  <si>
    <t>AgriSmart, FarmConnect</t>
  </si>
  <si>
    <t>Localized agri-solutions</t>
  </si>
  <si>
    <t>Expanded operations to 3 African countries</t>
  </si>
  <si>
    <t>Generating $100K-$500K/month</t>
  </si>
  <si>
    <r>
      <rPr>
        <rFont val="DM Mono"/>
        <color rgb="FF1155CC"/>
        <sz val="10.0"/>
        <u/>
      </rPr>
      <t>https://www.atlas-labs.com/news/funding</t>
    </r>
  </si>
  <si>
    <r>
      <rPr>
        <rFont val="DM Mono"/>
        <color rgb="FF1155CC"/>
        <sz val="10.0"/>
        <u/>
      </rPr>
      <t>https://www.atlas-labs.com/deck.pdf</t>
    </r>
  </si>
  <si>
    <r>
      <rPr>
        <rFont val="DM Mono"/>
        <color rgb="FF1155CC"/>
        <sz val="10.0"/>
        <u/>
      </rPr>
      <t>https://www.atlas-labs.com/financials.xlsx</t>
    </r>
  </si>
  <si>
    <r>
      <rPr>
        <rFont val="DM Mono"/>
        <color rgb="FF1155CC"/>
        <sz val="10.0"/>
        <u/>
      </rPr>
      <t>https://www.atlas-labs.com/demo</t>
    </r>
  </si>
  <si>
    <t>David</t>
  </si>
  <si>
    <t>Johnson</t>
  </si>
  <si>
    <t>david.johnson@meditech.io</t>
  </si>
  <si>
    <t>MediTech</t>
  </si>
  <si>
    <t>www.meditechglobal.com</t>
  </si>
  <si>
    <t>Canada</t>
  </si>
  <si>
    <t>Montreal</t>
  </si>
  <si>
    <t>Energy Storage</t>
  </si>
  <si>
    <t>Integration impact impact value securely customers integration creators ai data.</t>
  </si>
  <si>
    <t>To ai discover seamless data through ai customers enables discover ai discover market automate.</t>
  </si>
  <si>
    <t>Insights smes market cloud product product seamless product product ai enables customers customers insights.</t>
  </si>
  <si>
    <t>None</t>
  </si>
  <si>
    <t>Self-funded Growth</t>
  </si>
  <si>
    <t>David Johnson</t>
  </si>
  <si>
    <t>Co-Founder &amp; COO</t>
  </si>
  <si>
    <t>Healthcare Innovation, Medical Devices</t>
  </si>
  <si>
    <t>Product solution smes enterprises value affordable solution market product automate.</t>
  </si>
  <si>
    <t>https://www.linkedin.com/in/david-johnson-meditech</t>
  </si>
  <si>
    <t>Limited access to mental health support for young professionals.</t>
  </si>
  <si>
    <t>Providing online therapy and mental health support apps.</t>
  </si>
  <si>
    <t>Pilot project completed successfully</t>
  </si>
  <si>
    <t>Product integration discover scalable ai scalable through growth impact ai.</t>
  </si>
  <si>
    <t>Advertising</t>
  </si>
  <si>
    <t>MediCore, HealthPlus</t>
  </si>
  <si>
    <t>Integrated healthcare platform</t>
  </si>
  <si>
    <t>Piloted telemedicine services in 10 clinics</t>
  </si>
  <si>
    <t>Generating $10K-$50K/month</t>
  </si>
  <si>
    <t>USD 20000</t>
  </si>
  <si>
    <r>
      <rPr>
        <rFont val="DM Mono"/>
        <color rgb="FF1155CC"/>
        <sz val="10.0"/>
        <u/>
      </rPr>
      <t>https://www.nova-cloud.com/news/funding</t>
    </r>
  </si>
  <si>
    <r>
      <rPr>
        <rFont val="DM Mono"/>
        <color rgb="FF1155CC"/>
        <sz val="10.0"/>
        <u/>
      </rPr>
      <t>https://www.nova-cloud.com/deck.pdf</t>
    </r>
  </si>
  <si>
    <r>
      <rPr>
        <rFont val="DM Mono"/>
        <color rgb="FF1155CC"/>
        <sz val="10.0"/>
        <u/>
      </rPr>
      <t>https://www.nova-cloud.com/financials.xlsx</t>
    </r>
  </si>
  <si>
    <r>
      <rPr>
        <rFont val="DM Mono"/>
        <color rgb="FF1155CC"/>
        <sz val="10.0"/>
        <u/>
      </rPr>
      <t>https://www.nova-cloud.com/demo</t>
    </r>
  </si>
  <si>
    <t>Priya</t>
  </si>
  <si>
    <t>Sharma</t>
  </si>
  <si>
    <t>priya.sharma@finserve.ai</t>
  </si>
  <si>
    <t>FinServe AI</t>
  </si>
  <si>
    <t>www.finserveai.com</t>
  </si>
  <si>
    <t>EdTech</t>
  </si>
  <si>
    <t>Upskilling</t>
  </si>
  <si>
    <t>Optimize data data solution solution insights seamless optimize product impact.</t>
  </si>
  <si>
    <t>Integration integration product affordable affordable mobile through data scalable securely experience customers solution data.</t>
  </si>
  <si>
    <t>Experience scalable impact creators discover affordable cloud mobile smes solution data enables experience seamless.</t>
  </si>
  <si>
    <t>2500000 approx</t>
  </si>
  <si>
    <t>Grants</t>
  </si>
  <si>
    <t>Research &amp; Development</t>
  </si>
  <si>
    <t>Priya Sharma</t>
  </si>
  <si>
    <t>Co-Founder &amp; Head of Strategy</t>
  </si>
  <si>
    <t>Financial Modeling, Risk Analysis</t>
  </si>
  <si>
    <t>Enables mobile value securely seamless customers mobile solution market discover.</t>
  </si>
  <si>
    <t>https://www.linkedin.com/in/priya-sharma-finserve</t>
  </si>
  <si>
    <t>Poor scalability of traditional banking services for SMEs.</t>
  </si>
  <si>
    <t>Cloud-based platforms for SME-focused banking and lending.</t>
  </si>
  <si>
    <t>Proof of concept demonstrated</t>
  </si>
  <si>
    <t>Securely enables growth integration mobile integration enables optimize product value.</t>
  </si>
  <si>
    <t>SaaS Licensing</t>
  </si>
  <si>
    <t>FinTechPro, MoneyWorks</t>
  </si>
  <si>
    <t>AI-driven financial insights</t>
  </si>
  <si>
    <t>Processed $50M in transactions last quarter</t>
  </si>
  <si>
    <r>
      <rPr>
        <rFont val="DM Mono"/>
        <color rgb="FF1155CC"/>
        <sz val="10.0"/>
        <u/>
      </rPr>
      <t>https://www.rapid-digital.com/news/funding</t>
    </r>
  </si>
  <si>
    <r>
      <rPr>
        <rFont val="DM Mono"/>
        <color rgb="FF1155CC"/>
        <sz val="10.0"/>
        <u/>
      </rPr>
      <t>https://www.rapid-digital.com/deck.pdf</t>
    </r>
  </si>
  <si>
    <r>
      <rPr>
        <rFont val="DM Mono"/>
        <color rgb="FF1155CC"/>
        <sz val="10.0"/>
        <u/>
      </rPr>
      <t>https://www.rapid-digital.com/financials.xlsx</t>
    </r>
  </si>
  <si>
    <r>
      <rPr>
        <rFont val="DM Mono"/>
        <color rgb="FF1155CC"/>
        <sz val="10.0"/>
        <u/>
      </rPr>
      <t>https://www.rapid-digital.com/demo</t>
    </r>
  </si>
  <si>
    <t>Daniel</t>
  </si>
  <si>
    <t>Ofori</t>
  </si>
  <si>
    <t>daniel.ofori@edtechglobal.org</t>
  </si>
  <si>
    <t>EdTech Global</t>
  </si>
  <si>
    <t>www.edtechglobal.io</t>
  </si>
  <si>
    <t>Kumasi</t>
  </si>
  <si>
    <t>Logistics</t>
  </si>
  <si>
    <t>Fleet Management</t>
  </si>
  <si>
    <t>Affordable insights to scalable ai enterprises market market product mobile.</t>
  </si>
  <si>
    <t>Insights product mobile securely mobile experience mobile securely platform through integration cloud solution impact.</t>
  </si>
  <si>
    <t>Through insights automate customers platform insights experience product insights to customers market impact enables.</t>
  </si>
  <si>
    <t>7800000 USD</t>
  </si>
  <si>
    <t>Daniel Ofori</t>
  </si>
  <si>
    <t>Founder &amp; Chief Scientist</t>
  </si>
  <si>
    <t>Curriculum Design, EdTech Platforms</t>
  </si>
  <si>
    <t>Enterprises growth data insights data solution customers integration insights affordable.</t>
  </si>
  <si>
    <t>https://www.linkedin.com/in/daniel-ofori-edtechglobal</t>
  </si>
  <si>
    <t>Gender gap in STEM education and career pathways.</t>
  </si>
  <si>
    <t>EdTech programs delivering coding and STEM training for girls.</t>
  </si>
  <si>
    <t>Early traction with first users</t>
  </si>
  <si>
    <t>Growth data creators affordable optimize growth cloud creators enables smes.</t>
  </si>
  <si>
    <t>LearnGlobal, EduConnect</t>
  </si>
  <si>
    <t>Global content library</t>
  </si>
  <si>
    <t>Launched 20+ online courses globally</t>
  </si>
  <si>
    <r>
      <rPr>
        <rFont val="DM Mono"/>
        <color rgb="FF1155CC"/>
        <sz val="10.0"/>
        <u/>
      </rPr>
      <t>https://www.green-systems.com/news/funding</t>
    </r>
  </si>
  <si>
    <r>
      <rPr>
        <rFont val="DM Mono"/>
        <color rgb="FF1155CC"/>
        <sz val="10.0"/>
        <u/>
      </rPr>
      <t>https://www.green-systems.com/deck.pdf</t>
    </r>
  </si>
  <si>
    <r>
      <rPr>
        <rFont val="DM Mono"/>
        <color rgb="FF1155CC"/>
        <sz val="10.0"/>
        <u/>
      </rPr>
      <t>https://www.green-systems.com/financials.xlsx</t>
    </r>
  </si>
  <si>
    <r>
      <rPr>
        <rFont val="DM Mono"/>
        <color rgb="FF1155CC"/>
        <sz val="10.0"/>
        <u/>
      </rPr>
      <t>https://www.green-systems.com/demo</t>
    </r>
  </si>
  <si>
    <t>Amelia</t>
  </si>
  <si>
    <t>Clark</t>
  </si>
  <si>
    <t>amelia.clark@biofuture.com</t>
  </si>
  <si>
    <t>BioFuture</t>
  </si>
  <si>
    <t>www.biofuture.com</t>
  </si>
  <si>
    <t>Recycling</t>
  </si>
  <si>
    <t>Insights mobile optimize integration product automate creators impact securely automate.</t>
  </si>
  <si>
    <t>Smes impact optimize affordable securely product mobile impact enterprises scalable scalable smes enterprises market.</t>
  </si>
  <si>
    <t>Affordable customers affordable discover seamless scalable solution seamless integration platform product solution impact value.</t>
  </si>
  <si>
    <t>Market Entry</t>
  </si>
  <si>
    <t>Amelia Clark</t>
  </si>
  <si>
    <t>Biochemistry, Product R&amp;D</t>
  </si>
  <si>
    <t>Cloud affordable seamless impact market cloud optimize securely platform integration.</t>
  </si>
  <si>
    <t>https://www.linkedin.com/in/amelia-clark-biofuture</t>
  </si>
  <si>
    <t>Water scarcity and inefficient irrigation practices in farming.</t>
  </si>
  <si>
    <t>IoT-enabled irrigation systems to conserve water resources.</t>
  </si>
  <si>
    <t>Technology feasibility validated</t>
  </si>
  <si>
    <t>Through affordable customers seamless optimize scalable discover mobile seamless mobile.</t>
  </si>
  <si>
    <t>5200000 USD</t>
  </si>
  <si>
    <t>R&amp;D / Licensing</t>
  </si>
  <si>
    <t>Licensing / IP</t>
  </si>
  <si>
    <t>BioNext, LifeGen</t>
  </si>
  <si>
    <t>Cutting-edge biotech research</t>
  </si>
  <si>
    <t>Filed 3 patents for biotech innovations</t>
  </si>
  <si>
    <r>
      <rPr>
        <rFont val="DM Mono"/>
        <color rgb="FF1155CC"/>
        <sz val="10.0"/>
        <u/>
      </rPr>
      <t>https://www.rapid-data.com/news/funding</t>
    </r>
  </si>
  <si>
    <r>
      <rPr>
        <rFont val="DM Mono"/>
        <color rgb="FF1155CC"/>
        <sz val="10.0"/>
        <u/>
      </rPr>
      <t>https://www.rapid-data.com/deck.pdf</t>
    </r>
  </si>
  <si>
    <r>
      <rPr>
        <rFont val="DM Mono"/>
        <color rgb="FF1155CC"/>
        <sz val="10.0"/>
        <u/>
      </rPr>
      <t>https://www.rapid-data.com/financials.xlsx</t>
    </r>
  </si>
  <si>
    <r>
      <rPr>
        <rFont val="DM Mono"/>
        <color rgb="FF1155CC"/>
        <sz val="10.0"/>
        <u/>
      </rPr>
      <t>https://www.rapid-data.com/demo</t>
    </r>
  </si>
  <si>
    <t>Mohammed</t>
  </si>
  <si>
    <t>Ali</t>
  </si>
  <si>
    <t>mohammed.ali@solargrid.io</t>
  </si>
  <si>
    <t>SolarGrid</t>
  </si>
  <si>
    <t>www.solargrid.io</t>
  </si>
  <si>
    <t>Brazil</t>
  </si>
  <si>
    <t>Belo Horizonte</t>
  </si>
  <si>
    <t>FinTech</t>
  </si>
  <si>
    <t>WealthTech</t>
  </si>
  <si>
    <t>Value integration customers market impact experience growth automate affordable cloud.</t>
  </si>
  <si>
    <t>Creators to automate securely optimize to optimize value optimize growth creators growth growth cloud.</t>
  </si>
  <si>
    <t>Discover cloud insights securely experience customers automate optimize enables scalable market securely through through.</t>
  </si>
  <si>
    <t>Team Expansion</t>
  </si>
  <si>
    <t>Mohammed Ali</t>
  </si>
  <si>
    <t>Managing Partner</t>
  </si>
  <si>
    <t>Solar Engineering, Energy Systems</t>
  </si>
  <si>
    <t>Data impact securely mobile cloud smes integration mobile data automate.</t>
  </si>
  <si>
    <t>https://www.linkedin.com/in/mohammed-ali-solargrid</t>
  </si>
  <si>
    <t>High dropout rates in secondary schools in underserved regions.</t>
  </si>
  <si>
    <t>Adaptive learning platforms reducing dropout rates in underserved schools.</t>
  </si>
  <si>
    <t>Beta version launched in target market</t>
  </si>
  <si>
    <t>Market mobile growth value optimize growth enables impact optimize insights.</t>
  </si>
  <si>
    <t>Energy-as-a-Service</t>
  </si>
  <si>
    <t>Service Fee</t>
  </si>
  <si>
    <t>SunGrid, EnergyFlow</t>
  </si>
  <si>
    <t>Scalable solar solutions</t>
  </si>
  <si>
    <t>Installed 200 solar units in rural areas</t>
  </si>
  <si>
    <r>
      <rPr>
        <rFont val="DM Mono"/>
        <color rgb="FF1155CC"/>
        <sz val="10.0"/>
        <u/>
      </rPr>
      <t>https://www.nova-digital.com/news/funding</t>
    </r>
  </si>
  <si>
    <r>
      <rPr>
        <rFont val="DM Mono"/>
        <color rgb="FF1155CC"/>
        <sz val="10.0"/>
        <u/>
      </rPr>
      <t>https://www.nova-digital.com/deck.pdf</t>
    </r>
  </si>
  <si>
    <r>
      <rPr>
        <rFont val="DM Mono"/>
        <color rgb="FF1155CC"/>
        <sz val="10.0"/>
        <u/>
      </rPr>
      <t>https://www.nova-digital.com/financials.xlsx</t>
    </r>
  </si>
  <si>
    <r>
      <rPr>
        <rFont val="DM Mono"/>
        <color rgb="FF1155CC"/>
        <sz val="10.0"/>
        <u/>
      </rPr>
      <t>https://www.nova-digital.com/demo</t>
    </r>
  </si>
  <si>
    <t>Sophia</t>
  </si>
  <si>
    <t>Muller</t>
  </si>
  <si>
    <t>sophia.muller@urbanimpact.org</t>
  </si>
  <si>
    <t>UrbanImpact</t>
  </si>
  <si>
    <t>www.urbanimpact.org</t>
  </si>
  <si>
    <t>Berlin</t>
  </si>
  <si>
    <t>Securely solution product cloud solution optimize ai enterprises value smes.</t>
  </si>
  <si>
    <t>Value impact customers impact ai insights through data integration through through product market market.</t>
  </si>
  <si>
    <t>Integration securely smes impact integration insights enables enterprises securely through mobile smes customers to.</t>
  </si>
  <si>
    <t>Sophia Müller</t>
  </si>
  <si>
    <t>Founder &amp; CTO</t>
  </si>
  <si>
    <t>Nonprofit Management, Social Impact</t>
  </si>
  <si>
    <t>Growth ai ai smes optimize through enterprises value securely cloud.</t>
  </si>
  <si>
    <t>https://www.linkedin.com/in/sophia-muller-urbanimpact</t>
  </si>
  <si>
    <t>Complexity of cross-border payments for small businesses.</t>
  </si>
  <si>
    <t>Blockchain-based solutions for secure and fast cross-border payments.</t>
  </si>
  <si>
    <t>Customer feedback loop established</t>
  </si>
  <si>
    <t>Affordable growth creators through to securely discover value optimize through.</t>
  </si>
  <si>
    <t>8800000 approx</t>
  </si>
  <si>
    <t>Impact-Driven</t>
  </si>
  <si>
    <t>Membership Fee</t>
  </si>
  <si>
    <t>UrbanChange, CityWorks</t>
  </si>
  <si>
    <t>Community-driven impact</t>
  </si>
  <si>
    <t>Engaged 5,000 community members</t>
  </si>
  <si>
    <r>
      <rPr>
        <rFont val="DM Mono"/>
        <color rgb="FF1155CC"/>
        <sz val="10.0"/>
        <u/>
      </rPr>
      <t>https://www.atlas-digital.com/news/funding</t>
    </r>
  </si>
  <si>
    <r>
      <rPr>
        <rFont val="DM Mono"/>
        <color rgb="FF1155CC"/>
        <sz val="10.0"/>
        <u/>
      </rPr>
      <t>https://www.atlas-digital.com/deck.pdf</t>
    </r>
  </si>
  <si>
    <r>
      <rPr>
        <rFont val="DM Mono"/>
        <color rgb="FF1155CC"/>
        <sz val="10.0"/>
        <u/>
      </rPr>
      <t>https://www.atlas-digital.com/financials.xlsx</t>
    </r>
  </si>
  <si>
    <r>
      <rPr>
        <rFont val="DM Mono"/>
        <color rgb="FF1155CC"/>
        <sz val="10.0"/>
        <u/>
      </rPr>
      <t>https://www.atlas-digital.com/demo</t>
    </r>
  </si>
  <si>
    <t>Lucas</t>
  </si>
  <si>
    <t>Martin</t>
  </si>
  <si>
    <t>lucas.martin@blockchainx.io</t>
  </si>
  <si>
    <t>BlockchainX</t>
  </si>
  <si>
    <t>www.blockchainx.com</t>
  </si>
  <si>
    <t>United States</t>
  </si>
  <si>
    <t>New York</t>
  </si>
  <si>
    <t>Impact market affordable cloud market cloud platform platform securely securely.</t>
  </si>
  <si>
    <t>Ai platform platform mobile customers automate securely optimize platform mobile seamless growth market ai.</t>
  </si>
  <si>
    <t>Experience enterprises enables enables mobile smes to creators affordable mobile automate seamless insights automate.</t>
  </si>
  <si>
    <t>Marketing Campaigns</t>
  </si>
  <si>
    <t>Lucas Martin</t>
  </si>
  <si>
    <t>Blockchain Development, Cryptography</t>
  </si>
  <si>
    <t>Ai to seamless product discover affordable value affordable affordable through.</t>
  </si>
  <si>
    <t>https://www.linkedin.com/in/lucas-martin-blockchainx</t>
  </si>
  <si>
    <t>Slow and expensive drug development processes.</t>
  </si>
  <si>
    <t>AI-driven platforms accelerating drug discovery.</t>
  </si>
  <si>
    <t>Received strong interest from investors</t>
  </si>
  <si>
    <t>Affordable experience discover integration through platform optimize ai through value.</t>
  </si>
  <si>
    <t>Blockchain-as-a-Service</t>
  </si>
  <si>
    <t>Platform Fee</t>
  </si>
  <si>
    <t>ChainBlock, CryptoCore</t>
  </si>
  <si>
    <t>Blockchain expertise</t>
  </si>
  <si>
    <t>Implemented blockchain solution for 100 clients</t>
  </si>
  <si>
    <r>
      <rPr>
        <rFont val="DM Mono"/>
        <color rgb="FF1155CC"/>
        <sz val="10.0"/>
        <u/>
      </rPr>
      <t>https://www.stellar-works.com/news/funding</t>
    </r>
  </si>
  <si>
    <r>
      <rPr>
        <rFont val="DM Mono"/>
        <color rgb="FF1155CC"/>
        <sz val="10.0"/>
        <u/>
      </rPr>
      <t>https://www.stellar-works.com/deck.pdf</t>
    </r>
  </si>
  <si>
    <r>
      <rPr>
        <rFont val="DM Mono"/>
        <color rgb="FF1155CC"/>
        <sz val="10.0"/>
        <u/>
      </rPr>
      <t>https://www.stellar-works.com/financials.xlsx</t>
    </r>
  </si>
  <si>
    <r>
      <rPr>
        <rFont val="DM Mono"/>
        <color rgb="FF1155CC"/>
        <sz val="10.0"/>
        <u/>
      </rPr>
      <t>https://www.stellar-works.com/demo</t>
    </r>
  </si>
  <si>
    <t>Fatima</t>
  </si>
  <si>
    <t>Hassan</t>
  </si>
  <si>
    <t>fatima.hassan@smarthealth.ai</t>
  </si>
  <si>
    <t>SmartHealth</t>
  </si>
  <si>
    <t>www.smarthealth.ai</t>
  </si>
  <si>
    <t>Value securely platform customers data growth creators data experience optimize.</t>
  </si>
  <si>
    <t>Seamless growth product seamless integration experience experience ai market cloud smes impact optimize to.</t>
  </si>
  <si>
    <t>Automate market smes growth ai experience through product data affordable cloud scalable through securely.</t>
  </si>
  <si>
    <t>Hiring Key Talent</t>
  </si>
  <si>
    <t>Fatima Hassan</t>
  </si>
  <si>
    <t>Founder &amp; COO</t>
  </si>
  <si>
    <t>Public Health, Digital Health</t>
  </si>
  <si>
    <t>Experience enterprises customers to mobile enterprises securely enterprises discover securely.</t>
  </si>
  <si>
    <t>https://www.linkedin.com/in/fatima-hassan-smarthealth</t>
  </si>
  <si>
    <t>Limited access to affordable housing in urban centers.</t>
  </si>
  <si>
    <t>Affordable housing built with sustainable materials and modular designs.</t>
  </si>
  <si>
    <t>First corporate partnership signed</t>
  </si>
  <si>
    <t>Experience optimize affordable scalable product market smes discover enables to.</t>
  </si>
  <si>
    <t>HealthIQ, MediPlus</t>
  </si>
  <si>
    <t>Personalized healthcare AI</t>
  </si>
  <si>
    <t>Served 1,000+ personalized health plans</t>
  </si>
  <si>
    <t>missing</t>
  </si>
  <si>
    <r>
      <rPr>
        <rFont val="DM Mono"/>
        <color rgb="FF1155CC"/>
        <sz val="10.0"/>
        <u/>
      </rPr>
      <t>https://www.apollo-works.com/news/funding</t>
    </r>
  </si>
  <si>
    <r>
      <rPr>
        <rFont val="DM Mono"/>
        <color rgb="FF1155CC"/>
        <sz val="10.0"/>
        <u/>
      </rPr>
      <t>https://www.apollo-works.com/deck.pdf</t>
    </r>
  </si>
  <si>
    <r>
      <rPr>
        <rFont val="DM Mono"/>
        <color rgb="FF1155CC"/>
        <sz val="10.0"/>
        <u/>
      </rPr>
      <t>https://www.apollo-works.com/financials.xlsx</t>
    </r>
  </si>
  <si>
    <r>
      <rPr>
        <rFont val="DM Mono"/>
        <color rgb="FF1155CC"/>
        <sz val="10.0"/>
        <u/>
      </rPr>
      <t>https://www.apollo-works.com/demo</t>
    </r>
  </si>
  <si>
    <t>William</t>
  </si>
  <si>
    <t>Scott</t>
  </si>
  <si>
    <t>william.scott@greencapital.com</t>
  </si>
  <si>
    <t>GreenCapital</t>
  </si>
  <si>
    <t>www.greencapital.io</t>
  </si>
  <si>
    <t>LMS</t>
  </si>
  <si>
    <t>Securely creators ai enables customers seamless impact value to optimize.</t>
  </si>
  <si>
    <t>Integration solution data automate insights integration seamless product data integration enables value experience to.</t>
  </si>
  <si>
    <t>Creators experience customers scalable growth insights integration growth affordable impact ai enterprises affordable smes.</t>
  </si>
  <si>
    <t>$1.8M</t>
  </si>
  <si>
    <t>William Scott</t>
  </si>
  <si>
    <t>Chief Technology Officer (CTO)</t>
  </si>
  <si>
    <t>Venture Capital, Investment Strategy</t>
  </si>
  <si>
    <t>Optimize discover securely scalable smes scalable integration cloud experience discover.</t>
  </si>
  <si>
    <t>https://www.linkedin.com/in/william-scott-greencapital</t>
  </si>
  <si>
    <t>Overreliance on paper-based systems in public healthcare.</t>
  </si>
  <si>
    <t>Digitizing patient data with secure cloud-based platforms.</t>
  </si>
  <si>
    <t>Field tests completed in 3 regions</t>
  </si>
  <si>
    <t>Integration ai growth smes cloud product to through product customers.</t>
  </si>
  <si>
    <t>Venture Capital</t>
  </si>
  <si>
    <t>Equity / Investment</t>
  </si>
  <si>
    <t>GreenFund, EcoCapital</t>
  </si>
  <si>
    <t>Strong ESG focus</t>
  </si>
  <si>
    <t>Raised $10M in green investment</t>
  </si>
  <si>
    <r>
      <rPr>
        <rFont val="DM Mono"/>
        <color rgb="FF1155CC"/>
        <sz val="10.0"/>
        <u/>
      </rPr>
      <t>https://www.stellar-cloud.com/news/funding</t>
    </r>
  </si>
  <si>
    <r>
      <rPr>
        <rFont val="DM Mono"/>
        <color rgb="FF1155CC"/>
        <sz val="10.0"/>
        <u/>
      </rPr>
      <t>https://www.stellar-cloud.com/deck.pdf</t>
    </r>
  </si>
  <si>
    <r>
      <rPr>
        <rFont val="DM Mono"/>
        <color rgb="FF1155CC"/>
        <sz val="10.0"/>
        <u/>
      </rPr>
      <t>https://www.stellar-cloud.com/financials.xlsx</t>
    </r>
  </si>
  <si>
    <r>
      <rPr>
        <rFont val="DM Mono"/>
        <color rgb="FF1155CC"/>
        <sz val="10.0"/>
        <u/>
      </rPr>
      <t>https://www.stellar-cloud.com/demo</t>
    </r>
  </si>
  <si>
    <t>Olivia</t>
  </si>
  <si>
    <t>Adams</t>
  </si>
  <si>
    <t>olivia.adams@futureworks.io</t>
  </si>
  <si>
    <t>FutureWorks</t>
  </si>
  <si>
    <t>www.futureworks.com</t>
  </si>
  <si>
    <t>Nairobi</t>
  </si>
  <si>
    <t>HealthTech</t>
  </si>
  <si>
    <t>EHR</t>
  </si>
  <si>
    <t>Through integration seamless scalable ai insights securely market enterprises value.</t>
  </si>
  <si>
    <t>Cloud value product platform scalable product platform automate creators solution solution experience through mobile.</t>
  </si>
  <si>
    <t>Optimize impact growth mobile value ai ai growth through product impact securely securely affordable.</t>
  </si>
  <si>
    <t>Customer Acquisition</t>
  </si>
  <si>
    <t>Olivia Adams</t>
  </si>
  <si>
    <t>UI/UX Design, Product Management</t>
  </si>
  <si>
    <t>Enables to customers mobile platform solution integration integration platform to.</t>
  </si>
  <si>
    <t>https://www.linkedin.com/in/olivia-adams-futureworks</t>
  </si>
  <si>
    <t>Unemployment and underemployment among youth graduates.</t>
  </si>
  <si>
    <t>Career readiness programs linking youth to employers.</t>
  </si>
  <si>
    <t>Secured contracts with anchor clients</t>
  </si>
  <si>
    <t>Customers securely value experience to smes platform ai platform to.</t>
  </si>
  <si>
    <t>B2B Services</t>
  </si>
  <si>
    <t>WorkFuture, JobTech</t>
  </si>
  <si>
    <t>Agile workforce solutions</t>
  </si>
  <si>
    <t>Supported 100+ enterprises in workforce optimization</t>
  </si>
  <si>
    <r>
      <rPr>
        <rFont val="DM Mono"/>
        <color rgb="FF1155CC"/>
        <sz val="10.0"/>
        <u/>
      </rPr>
      <t>https://www.rapid-works.com/news/funding</t>
    </r>
  </si>
  <si>
    <r>
      <rPr>
        <rFont val="DM Mono"/>
        <color rgb="FF1155CC"/>
        <sz val="10.0"/>
        <u/>
      </rPr>
      <t>https://www.rapid-works.com/deck.pdf</t>
    </r>
  </si>
  <si>
    <r>
      <rPr>
        <rFont val="DM Mono"/>
        <color rgb="FF1155CC"/>
        <sz val="10.0"/>
        <u/>
      </rPr>
      <t>https://www.rapid-works.com/financials.xlsx</t>
    </r>
  </si>
  <si>
    <r>
      <rPr>
        <rFont val="DM Mono"/>
        <color rgb="FF1155CC"/>
        <sz val="10.0"/>
        <u/>
      </rPr>
      <t>https://www.rapid-works.com/demo</t>
    </r>
  </si>
  <si>
    <t>Kojo</t>
  </si>
  <si>
    <t>Owusu</t>
  </si>
  <si>
    <t>kojo.owusu@agrilink.co</t>
  </si>
  <si>
    <t>AgriLink</t>
  </si>
  <si>
    <t>www.agrilink.io</t>
  </si>
  <si>
    <t>E-commerce</t>
  </si>
  <si>
    <t>D2C</t>
  </si>
  <si>
    <t>Optimize data automate integration enables product enterprises experience market optimize.</t>
  </si>
  <si>
    <t>Seamless growth growth affordable solution creators seamless integration discover smes product growth to insights.</t>
  </si>
  <si>
    <t>Through mobile solution market optimize automate seamless enterprises platform through integration data securely customers.</t>
  </si>
  <si>
    <t>Kojo Owusu</t>
  </si>
  <si>
    <t>Co-Founder &amp; Head of Operations</t>
  </si>
  <si>
    <t>Agri-Supply Chain, Market Access</t>
  </si>
  <si>
    <t>Securely experience cloud insights scalable mobile discover through automate enterprises.</t>
  </si>
  <si>
    <t>https://www.linkedin.com/in/kojo-owusu-agrilink</t>
  </si>
  <si>
    <t>High barriers to entry for climate-friendly farming inputs.</t>
  </si>
  <si>
    <t>Eco-friendly fertilizers and farm inputs designed for climate resilience.</t>
  </si>
  <si>
    <t>Market survey validating demand</t>
  </si>
  <si>
    <t>Product solution to affordable to platform mobile cloud platform discover.</t>
  </si>
  <si>
    <t>AgriLinker, FarmNet</t>
  </si>
  <si>
    <t>Precision agriculture tools</t>
  </si>
  <si>
    <t>Deployed precision agriculture tech to 150 farms</t>
  </si>
  <si>
    <r>
      <rPr>
        <rFont val="DM Mono"/>
        <color rgb="FF1155CC"/>
        <sz val="10.0"/>
        <u/>
      </rPr>
      <t>https://www.blue-digital.com/news/funding</t>
    </r>
  </si>
  <si>
    <r>
      <rPr>
        <rFont val="DM Mono"/>
        <color rgb="FF1155CC"/>
        <sz val="10.0"/>
        <u/>
      </rPr>
      <t>https://www.blue-digital.com/deck.pdf</t>
    </r>
  </si>
  <si>
    <r>
      <rPr>
        <rFont val="DM Mono"/>
        <color rgb="FF1155CC"/>
        <sz val="10.0"/>
        <u/>
      </rPr>
      <t>https://www.blue-digital.com/financials.xlsx</t>
    </r>
  </si>
  <si>
    <r>
      <rPr>
        <rFont val="DM Mono"/>
        <color rgb="FF1155CC"/>
        <sz val="10.0"/>
        <u/>
      </rPr>
      <t>https://www.blue-digital.com/demo</t>
    </r>
  </si>
  <si>
    <t>Ethan</t>
  </si>
  <si>
    <t>Lee</t>
  </si>
  <si>
    <t>ethan.lee@cloudscale.ai</t>
  </si>
  <si>
    <t>CloudScale</t>
  </si>
  <si>
    <t>www.cloudscale.com</t>
  </si>
  <si>
    <t>Rio de Janeiro</t>
  </si>
  <si>
    <t>Growth market impact customers discover data platform automate creators to.</t>
  </si>
  <si>
    <t>Growth product insights automate experience enables customers platform solution through data customers ai enterprises.</t>
  </si>
  <si>
    <t>Ai cloud through insights securely through enables seamless cloud experience integration scalable impact value.</t>
  </si>
  <si>
    <t>Ethan Lee</t>
  </si>
  <si>
    <t>Cloud Architecture, Systems Engineering</t>
  </si>
  <si>
    <t>Insights enterprises data solution automate data data automate to seamless.</t>
  </si>
  <si>
    <t>https://www.linkedin.com/in/ethan-lee-cloudscale</t>
  </si>
  <si>
    <t>Inefficient logistics and last-mile delivery challenges.</t>
  </si>
  <si>
    <t>Logistics platforms providing efficient last-mile delivery solutions.</t>
  </si>
  <si>
    <t>Achieved 1,000 active app users</t>
  </si>
  <si>
    <t>Seamless affordable automate discover customers experience product product through securely.</t>
  </si>
  <si>
    <t>Cloud Services</t>
  </si>
  <si>
    <t>Cloud Subscription</t>
  </si>
  <si>
    <t>ScaleCloud, CloudWorks</t>
  </si>
  <si>
    <t>High-performance cloud infrastructure</t>
  </si>
  <si>
    <t>Cloud infrastructure supports 500 businesses</t>
  </si>
  <si>
    <r>
      <rPr>
        <rFont val="DM Mono"/>
        <color rgb="FF1155CC"/>
        <sz val="10.0"/>
        <u/>
      </rPr>
      <t>https://www.green-works.com/news/funding</t>
    </r>
  </si>
  <si>
    <r>
      <rPr>
        <rFont val="DM Mono"/>
        <color rgb="FF1155CC"/>
        <sz val="10.0"/>
        <u/>
      </rPr>
      <t>https://www.green-works.com/deck.pdf</t>
    </r>
  </si>
  <si>
    <r>
      <rPr>
        <rFont val="DM Mono"/>
        <color rgb="FF1155CC"/>
        <sz val="10.0"/>
        <u/>
      </rPr>
      <t>https://www.green-works.com/financials.xlsx</t>
    </r>
  </si>
  <si>
    <r>
      <rPr>
        <rFont val="DM Mono"/>
        <color rgb="FF1155CC"/>
        <sz val="10.0"/>
        <u/>
      </rPr>
      <t>https://www.green-works.com/demo</t>
    </r>
  </si>
  <si>
    <t>Grace</t>
  </si>
  <si>
    <t>Kim</t>
  </si>
  <si>
    <t>grace.kim@lifesciences.org</t>
  </si>
  <si>
    <t>LifeSciences</t>
  </si>
  <si>
    <t>www.lifescienceshub.com</t>
  </si>
  <si>
    <t>Ai customers cloud value mobile integration insights seamless solution mobile.</t>
  </si>
  <si>
    <t>Experience enterprises product optimize growth mobile through smes value integration mobile scalable platform enterprises.</t>
  </si>
  <si>
    <t>Creators seamless creators seamless solution to solution data solution insights growth creators automate insights.</t>
  </si>
  <si>
    <t>350000 approx</t>
  </si>
  <si>
    <t>Sales &amp; Marketing</t>
  </si>
  <si>
    <t>Grace Kim</t>
  </si>
  <si>
    <t>Co-Founder &amp; Head of Innovation</t>
  </si>
  <si>
    <t>Clinical Research, Bioinformatics</t>
  </si>
  <si>
    <t>Optimize market enables cloud product discover automate impact discover integration.</t>
  </si>
  <si>
    <t>https://www.linkedin.com/in/grace-kim-lifesciences</t>
  </si>
  <si>
    <t>Lack of digital literacy training in rural communities.</t>
  </si>
  <si>
    <t>Community-driven digital training hubs for rural populations.</t>
  </si>
  <si>
    <t>Received regulatory approval for pilot</t>
  </si>
  <si>
    <t>Customers experience securely value enterprises market discover impact product to.</t>
  </si>
  <si>
    <t>LifeTech, BioSolutions</t>
  </si>
  <si>
    <t>Innovative life sciences R&amp;D</t>
  </si>
  <si>
    <t>Completed 2 successful clinical trials</t>
  </si>
  <si>
    <r>
      <rPr>
        <rFont val="DM Mono"/>
        <color rgb="FF1155CC"/>
        <sz val="10.0"/>
        <u/>
      </rPr>
      <t>https://www.summit-data.com/news/funding</t>
    </r>
  </si>
  <si>
    <r>
      <rPr>
        <rFont val="DM Mono"/>
        <color rgb="FF1155CC"/>
        <sz val="10.0"/>
        <u/>
      </rPr>
      <t>https://www.summit-data.com/deck.pdf</t>
    </r>
  </si>
  <si>
    <r>
      <rPr>
        <rFont val="DM Mono"/>
        <color rgb="FF1155CC"/>
        <sz val="10.0"/>
        <u/>
      </rPr>
      <t>https://www.summit-data.com/financials.xlsx</t>
    </r>
  </si>
  <si>
    <r>
      <rPr>
        <rFont val="DM Mono"/>
        <color rgb="FF1155CC"/>
        <sz val="10.0"/>
        <u/>
      </rPr>
      <t>https://www.summit-data.com/demo</t>
    </r>
  </si>
  <si>
    <t>Richard</t>
  </si>
  <si>
    <t>Evans</t>
  </si>
  <si>
    <t>richard.evans@mobilitytech.com</t>
  </si>
  <si>
    <t>MobilityTech</t>
  </si>
  <si>
    <t>www.mobilitytech.io</t>
  </si>
  <si>
    <t>K-12</t>
  </si>
  <si>
    <t>Solution securely creators customers insights platform discover value seamless mobile.</t>
  </si>
  <si>
    <t>Creators platform market platform impact customers to to growth insights optimize smes enables through.</t>
  </si>
  <si>
    <t>Mobile scalable optimize enterprises product seamless solution optimize optimize data customers mobile affordable mobile.</t>
  </si>
  <si>
    <t>Richard Evans</t>
  </si>
  <si>
    <t>CEO &amp; Co-Founder</t>
  </si>
  <si>
    <t>Operations, Business Development</t>
  </si>
  <si>
    <t>Growth ai optimize enterprises solution securely cloud creators growth cloud.</t>
  </si>
  <si>
    <t>https://www.linkedin.com/in/richard-evans-mobilitytech</t>
  </si>
  <si>
    <t>Rising incidence of chronic lifestyle diseases.</t>
  </si>
  <si>
    <t>Preventive care platforms promoting healthier lifestyle choices.</t>
  </si>
  <si>
    <t>Partnership with NGO for rollout</t>
  </si>
  <si>
    <t>Through through data automate seamless through growth integration cloud experience.</t>
  </si>
  <si>
    <t>Mobility-as-a-Service</t>
  </si>
  <si>
    <t>Pay-per-use</t>
  </si>
  <si>
    <t>MoveTech, TransitHub</t>
  </si>
  <si>
    <t>Mobility-as-a-service platform</t>
  </si>
  <si>
    <t>Launched urban mobility app with 50,000 downloads</t>
  </si>
  <si>
    <r>
      <rPr>
        <rFont val="DM Mono"/>
        <color rgb="FF1155CC"/>
        <sz val="10.0"/>
        <u/>
      </rPr>
      <t>https://www.stellar-ai.com/news/funding</t>
    </r>
  </si>
  <si>
    <r>
      <rPr>
        <rFont val="DM Mono"/>
        <color rgb="FF1155CC"/>
        <sz val="10.0"/>
        <u/>
      </rPr>
      <t>https://www.stellar-ai.com/deck.pdf</t>
    </r>
  </si>
  <si>
    <r>
      <rPr>
        <rFont val="DM Mono"/>
        <color rgb="FF1155CC"/>
        <sz val="10.0"/>
        <u/>
      </rPr>
      <t>https://www.stellar-ai.com/financials.xlsx</t>
    </r>
  </si>
  <si>
    <r>
      <rPr>
        <rFont val="DM Mono"/>
        <color rgb="FF1155CC"/>
        <sz val="10.0"/>
        <u/>
      </rPr>
      <t>https://www.stellar-ai.com/demo</t>
    </r>
  </si>
  <si>
    <t>Maria</t>
  </si>
  <si>
    <t>Rossi</t>
  </si>
  <si>
    <t>maria.rossi@eduhub.io</t>
  </si>
  <si>
    <t>EduHub</t>
  </si>
  <si>
    <t>www.eduhub.org</t>
  </si>
  <si>
    <t>AI/ML</t>
  </si>
  <si>
    <t>Computer Vision</t>
  </si>
  <si>
    <t>Securely impact through through seamless to product data data experience.</t>
  </si>
  <si>
    <t>Scalable data product integration cloud data discover enables cloud customers impact platform enables through.</t>
  </si>
  <si>
    <t>Ai solution securely securely platform seamless product experience affordable affordable impact optimize mobile securely.</t>
  </si>
  <si>
    <t>Maria Rossi</t>
  </si>
  <si>
    <t>EdTech Product Management, Learning Systems</t>
  </si>
  <si>
    <t>Scalable enterprises customers seamless smes enables through market affordable affordable.</t>
  </si>
  <si>
    <t>https://www.linkedin.com/in/maria-rossi-eduhub</t>
  </si>
  <si>
    <t>High costs of solar panel installation for households.</t>
  </si>
  <si>
    <t>Pay-as-you-go solar home systems reducing upfront energy costs.</t>
  </si>
  <si>
    <t>Prototype tested in 5 schools</t>
  </si>
  <si>
    <t>Securely optimize integration ai experience platform mobile enables platform through.</t>
  </si>
  <si>
    <t>EdTech Platform</t>
  </si>
  <si>
    <t>EduLink, LearnHub</t>
  </si>
  <si>
    <t>Adaptive learning platform</t>
  </si>
  <si>
    <t>Reached 10,000 learners across Africa</t>
  </si>
  <si>
    <t>error</t>
  </si>
  <si>
    <r>
      <rPr>
        <rFont val="DM Mono"/>
        <color rgb="FF1155CC"/>
        <sz val="10.0"/>
        <u/>
      </rPr>
      <t>https://www.nimbus-digital.com/news/funding</t>
    </r>
  </si>
  <si>
    <r>
      <rPr>
        <rFont val="DM Mono"/>
        <color rgb="FF1155CC"/>
        <sz val="10.0"/>
        <u/>
      </rPr>
      <t>https://www.nimbus-digital.com/deck.pdf</t>
    </r>
  </si>
  <si>
    <r>
      <rPr>
        <rFont val="DM Mono"/>
        <color rgb="FF1155CC"/>
        <sz val="10.0"/>
        <u/>
      </rPr>
      <t>https://www.nimbus-digital.com/financials.xlsx</t>
    </r>
  </si>
  <si>
    <r>
      <rPr>
        <rFont val="DM Mono"/>
        <color rgb="FF1155CC"/>
        <sz val="10.0"/>
        <u/>
      </rPr>
      <t>https://www.nimbus-digital.com/demo</t>
    </r>
  </si>
  <si>
    <t>Ahmed</t>
  </si>
  <si>
    <t>Suleiman</t>
  </si>
  <si>
    <t>ahmed.suleiman@finpulse.ai</t>
  </si>
  <si>
    <t>FinPulse</t>
  </si>
  <si>
    <t>www.finpulse.ai</t>
  </si>
  <si>
    <t>Vancouver</t>
  </si>
  <si>
    <t>Last-Mile</t>
  </si>
  <si>
    <t>Through solution ai automate securely automate smes enterprises scalable integration.</t>
  </si>
  <si>
    <t>Automate platform discover data growth smes solution smes discover affordable solution value impact affordable.</t>
  </si>
  <si>
    <t>Seamless market optimize cloud experience scalable securely insights product experience growth discover mobile to.</t>
  </si>
  <si>
    <t>Ahmed Suleiman</t>
  </si>
  <si>
    <t>FinTech Solutions, Payments Systems</t>
  </si>
  <si>
    <t>Customers market smes platform data growth discover solution product product.</t>
  </si>
  <si>
    <t>https://www.linkedin.com/in/ahmed-suleiman-finpulse</t>
  </si>
  <si>
    <t>Limited financing options for women entrepreneurs.</t>
  </si>
  <si>
    <t>Microfinance platforms providing women entrepreneurs with small loans.</t>
  </si>
  <si>
    <t>Pilot adoption in hospitals</t>
  </si>
  <si>
    <t>Impact smes optimize market experience integration customers impact insights platform.</t>
  </si>
  <si>
    <t>FinTech Platform</t>
  </si>
  <si>
    <t>PulseFin, FinCloud</t>
  </si>
  <si>
    <t>Real-time financial tracking</t>
  </si>
  <si>
    <t>Processed 5,000+ financial transactions daily</t>
  </si>
  <si>
    <r>
      <rPr>
        <rFont val="DM Mono"/>
        <color rgb="FF1155CC"/>
        <sz val="10.0"/>
        <u/>
      </rPr>
      <t>https://www.atlas-ai.com/news/funding</t>
    </r>
  </si>
  <si>
    <r>
      <rPr>
        <rFont val="DM Mono"/>
        <color rgb="FF1155CC"/>
        <sz val="10.0"/>
        <u/>
      </rPr>
      <t>https://www.atlas-ai.com/deck.pdf</t>
    </r>
  </si>
  <si>
    <r>
      <rPr>
        <rFont val="DM Mono"/>
        <color rgb="FF1155CC"/>
        <sz val="10.0"/>
        <u/>
      </rPr>
      <t>https://www.atlas-ai.com/financials.xlsx</t>
    </r>
  </si>
  <si>
    <r>
      <rPr>
        <rFont val="DM Mono"/>
        <color rgb="FF1155CC"/>
        <sz val="10.0"/>
        <u/>
      </rPr>
      <t>https://www.atlas-ai.com/demo</t>
    </r>
  </si>
  <si>
    <t>Noah</t>
  </si>
  <si>
    <t>Walker</t>
  </si>
  <si>
    <t>noah.walker@cleantechventures.com</t>
  </si>
  <si>
    <t>CleanTech Ventures</t>
  </si>
  <si>
    <t>www.cleantechventures.com</t>
  </si>
  <si>
    <t>Abuja</t>
  </si>
  <si>
    <t>Discover to experience to growth customers impact ai automate seamless.</t>
  </si>
  <si>
    <t>Insights smes market customers discover cloud data data insights value optimize cloud securely enables.</t>
  </si>
  <si>
    <t>Enterprises impact affordable product seamless automate integration seamless smes securely creators automate customers impact.</t>
  </si>
  <si>
    <t>Noah Walker</t>
  </si>
  <si>
    <t>Founder &amp; Head of Research</t>
  </si>
  <si>
    <t>Renewable Energy, CleanTech</t>
  </si>
  <si>
    <t>Securely scalable enterprises through impact through insights scalable impact seamless.</t>
  </si>
  <si>
    <t>https://www.linkedin.com/in/noah-walker-cleantechventures</t>
  </si>
  <si>
    <t>Food insecurity due to poor storage infrastructure.</t>
  </si>
  <si>
    <t>Cold storage facilities powered by renewable energy.</t>
  </si>
  <si>
    <t>Community validation workshops held</t>
  </si>
  <si>
    <t>Smes solution enterprises automate enterprises mobile through affordable scalable impact.</t>
  </si>
  <si>
    <t>CleanTech Solutions</t>
  </si>
  <si>
    <t>Project Fee</t>
  </si>
  <si>
    <t>CleanFuture, EcoTech</t>
  </si>
  <si>
    <t>Energy-efficient technologies</t>
  </si>
  <si>
    <t>Reduced energy costs by 20% for clients</t>
  </si>
  <si>
    <r>
      <rPr>
        <rFont val="DM Mono"/>
        <color rgb="FF1155CC"/>
        <sz val="10.0"/>
        <u/>
      </rPr>
      <t>https://www.nova-digital.com/news/funding</t>
    </r>
  </si>
  <si>
    <r>
      <rPr>
        <rFont val="DM Mono"/>
        <color rgb="FF1155CC"/>
        <sz val="10.0"/>
        <u/>
      </rPr>
      <t>https://www.nova-digital.com/deck.pdf</t>
    </r>
  </si>
  <si>
    <r>
      <rPr>
        <rFont val="DM Mono"/>
        <color rgb="FF1155CC"/>
        <sz val="10.0"/>
        <u/>
      </rPr>
      <t>https://www.nova-digital.com/financials.xlsx</t>
    </r>
  </si>
  <si>
    <r>
      <rPr>
        <rFont val="DM Mono"/>
        <color rgb="FF1155CC"/>
        <sz val="10.0"/>
        <u/>
      </rPr>
      <t>https://www.nova-digital.com/demo</t>
    </r>
  </si>
  <si>
    <t>Chloe</t>
  </si>
  <si>
    <t>Dubois</t>
  </si>
  <si>
    <t>chloe.dubois@healthnext.io</t>
  </si>
  <si>
    <t>HealthNext</t>
  </si>
  <si>
    <t>www.healthnext.org</t>
  </si>
  <si>
    <t>Toronto</t>
  </si>
  <si>
    <t>Assessment</t>
  </si>
  <si>
    <t>Seamless growth scalable enables ai smes automate cloud value to.</t>
  </si>
  <si>
    <t>Integration product optimize affordable securely ai automate creators platform growth customers experience platform scalable.</t>
  </si>
  <si>
    <t>Mobile enables mobile platform through impact creators growth experience discover ai insights enables smes.</t>
  </si>
  <si>
    <t>Chloe Dubois</t>
  </si>
  <si>
    <t>Healthcare IT, Patient Data Systems</t>
  </si>
  <si>
    <t>Integration market experience mobile optimize creators solution experience affordable mobile.</t>
  </si>
  <si>
    <t>https://www.linkedin.com/in/chloe-dubois-healthnext</t>
  </si>
  <si>
    <t>Difficulty in accessing real-time market data for farmers.</t>
  </si>
  <si>
    <t>Mobile platforms delivering live pricing and weather data for farmers.</t>
  </si>
  <si>
    <t>Signed MOUs with 3 partners</t>
  </si>
  <si>
    <t>Automate growth data through scalable cloud value to value discover.</t>
  </si>
  <si>
    <t>HealthTech Services</t>
  </si>
  <si>
    <t>NextHealth, MediTech</t>
  </si>
  <si>
    <t>Next-gen health monitoring</t>
  </si>
  <si>
    <t>Integrated wearable health monitors for 1,200 users</t>
  </si>
  <si>
    <r>
      <rPr>
        <rFont val="DM Mono"/>
        <color rgb="FF1155CC"/>
        <sz val="10.0"/>
        <u/>
      </rPr>
      <t>https://www.nimbus-tech.com/news/funding</t>
    </r>
  </si>
  <si>
    <r>
      <rPr>
        <rFont val="DM Mono"/>
        <color rgb="FF1155CC"/>
        <sz val="10.0"/>
        <u/>
      </rPr>
      <t>https://www.nimbus-tech.com/deck.pdf</t>
    </r>
  </si>
  <si>
    <r>
      <rPr>
        <rFont val="DM Mono"/>
        <color rgb="FF1155CC"/>
        <sz val="10.0"/>
        <u/>
      </rPr>
      <t>https://www.nimbus-tech.com/financials.xlsx</t>
    </r>
  </si>
  <si>
    <r>
      <rPr>
        <rFont val="DM Mono"/>
        <color rgb="FF1155CC"/>
        <sz val="10.0"/>
        <u/>
      </rPr>
      <t>https://www.nimbus-tech.com/demo</t>
    </r>
  </si>
  <si>
    <t>Benjamin</t>
  </si>
  <si>
    <t>Lewis</t>
  </si>
  <si>
    <t>benjamin.lewis@aerosmart.org</t>
  </si>
  <si>
    <t>AeroSmart</t>
  </si>
  <si>
    <t>www.aerosmart.io</t>
  </si>
  <si>
    <t>Cape Town</t>
  </si>
  <si>
    <t>Marketplaces</t>
  </si>
  <si>
    <t>Through to value scalable smes solution mobile experience ai cloud.</t>
  </si>
  <si>
    <t>Securely solution mobile insights through integration market value enterprises data enables growth mobile data.</t>
  </si>
  <si>
    <t>Discover growth platform platform market creators through scalable enables discover insights affordable integration automate.</t>
  </si>
  <si>
    <t>Benjamin Lewis</t>
  </si>
  <si>
    <t>Founder &amp; Chief Product Officer</t>
  </si>
  <si>
    <t>Aerospace Engineering, Smart Mobility</t>
  </si>
  <si>
    <t>Scalable scalable impact impact securely enterprises value optimize insights discover.</t>
  </si>
  <si>
    <t>https://www.linkedin.com/in/benjamin-lewis-aerosmart</t>
  </si>
  <si>
    <t>Outdated systems for monitoring renewable energy output.</t>
  </si>
  <si>
    <t>IoT systems tracking renewable energy production in real time.</t>
  </si>
  <si>
    <t>Field validation in rural markets</t>
  </si>
  <si>
    <t>Through enables enables product cloud securely solution platform value through.</t>
  </si>
  <si>
    <t>$7.0M</t>
  </si>
  <si>
    <t>IoT / Smart Solutions</t>
  </si>
  <si>
    <t>Usage-based</t>
  </si>
  <si>
    <t>AirSmart, AeroTech</t>
  </si>
  <si>
    <t>IoT-enabled smart solutions</t>
  </si>
  <si>
    <t>Secured IoT contracts with 50 manufacturers</t>
  </si>
  <si>
    <r>
      <rPr>
        <rFont val="DM Mono"/>
        <color rgb="FF1155CC"/>
        <sz val="10.0"/>
        <u/>
      </rPr>
      <t>https://www.summit-digital.com/news/funding</t>
    </r>
  </si>
  <si>
    <r>
      <rPr>
        <rFont val="DM Mono"/>
        <color rgb="FF1155CC"/>
        <sz val="10.0"/>
        <u/>
      </rPr>
      <t>https://www.summit-digital.com/deck.pdf</t>
    </r>
  </si>
  <si>
    <r>
      <rPr>
        <rFont val="DM Mono"/>
        <color rgb="FF1155CC"/>
        <sz val="10.0"/>
        <u/>
      </rPr>
      <t>https://www.summit-digital.com/financials.xlsx</t>
    </r>
  </si>
  <si>
    <r>
      <rPr>
        <rFont val="DM Mono"/>
        <color rgb="FF1155CC"/>
        <sz val="10.0"/>
        <u/>
      </rPr>
      <t>https://www.summit-digital.com/demo</t>
    </r>
  </si>
  <si>
    <t>Harper</t>
  </si>
  <si>
    <t>harper.johnson@medihub.ai</t>
  </si>
  <si>
    <t>MediHub</t>
  </si>
  <si>
    <t>www.medihub.com</t>
  </si>
  <si>
    <t>India</t>
  </si>
  <si>
    <t>Delhi</t>
  </si>
  <si>
    <t>Optimize affordable to experience platform securely insights creators ai securely.</t>
  </si>
  <si>
    <t>Ai through to enterprises growth customers impact through seamless through to automate product ai.</t>
  </si>
  <si>
    <t>Impact to mobile value experience affordable experience growth market automate optimize impact customers securely.</t>
  </si>
  <si>
    <t>Harper Johnson</t>
  </si>
  <si>
    <t>Telemedicine, AI Diagnostics</t>
  </si>
  <si>
    <t>Impact customers solution customers securely mobile enables automate cloud impact.</t>
  </si>
  <si>
    <t>https://www.linkedin.com/in/harper-johnson-medihub</t>
  </si>
  <si>
    <t>Rising cyber threats to SMEs without in-house expertise.</t>
  </si>
  <si>
    <t>Affordable cybersecurity tools tailored for small businesses.</t>
  </si>
  <si>
    <t>Secured distribution agreement</t>
  </si>
  <si>
    <t>Creators platform growth through insights customers smes automate solution cloud.</t>
  </si>
  <si>
    <t>MedConnect, HealthNet</t>
  </si>
  <si>
    <t>Telemedicine network</t>
  </si>
  <si>
    <t>Delivered 10,000 meals through digital platform</t>
  </si>
  <si>
    <r>
      <rPr>
        <rFont val="DM Mono"/>
        <color rgb="FF1155CC"/>
        <sz val="10.0"/>
        <u/>
      </rPr>
      <t>https://www.atlas-solutions.com/news/funding</t>
    </r>
  </si>
  <si>
    <r>
      <rPr>
        <rFont val="DM Mono"/>
        <color rgb="FF1155CC"/>
        <sz val="10.0"/>
        <u/>
      </rPr>
      <t>https://www.atlas-solutions.com/deck.pdf</t>
    </r>
  </si>
  <si>
    <r>
      <rPr>
        <rFont val="DM Mono"/>
        <color rgb="FF1155CC"/>
        <sz val="10.0"/>
        <u/>
      </rPr>
      <t>https://www.atlas-solutions.com/financials.xlsx</t>
    </r>
  </si>
  <si>
    <r>
      <rPr>
        <rFont val="DM Mono"/>
        <color rgb="FF1155CC"/>
        <sz val="10.0"/>
        <u/>
      </rPr>
      <t>https://www.atlas-solutions.com/demo</t>
    </r>
  </si>
  <si>
    <t>Maya</t>
  </si>
  <si>
    <t>Patel</t>
  </si>
  <si>
    <t>maya.patel@futurefoods.io</t>
  </si>
  <si>
    <t>FutureFoods</t>
  </si>
  <si>
    <t>www.futurefoods.io</t>
  </si>
  <si>
    <t>Port Harcourt</t>
  </si>
  <si>
    <t>Cloud mobile affordable growth scalable automate solution insights to affordable.</t>
  </si>
  <si>
    <t>Growth product platform creators impact cloud seamless product data experience impact solution insights securely.</t>
  </si>
  <si>
    <t>Customers ai seamless insights experience growth solution seamless affordable automate mobile solution customers product.</t>
  </si>
  <si>
    <t>Maya Patel</t>
  </si>
  <si>
    <t>Managing Director</t>
  </si>
  <si>
    <t>Food Science, Nutrition Innovation</t>
  </si>
  <si>
    <t>Automate securely mobile securely scalable scalable smes enables solution data.</t>
  </si>
  <si>
    <t>https://www.linkedin.com/in/maya-patel-futurefoods</t>
  </si>
  <si>
    <t>Lack of inclusive learning platforms for children with disabilities.</t>
  </si>
  <si>
    <t>Inclusive e-learning platforms for children with disabilities.</t>
  </si>
  <si>
    <t>Positive customer testimonials gathered</t>
  </si>
  <si>
    <t>Mobile solution discover securely scalable smes discover mobile growth to.</t>
  </si>
  <si>
    <t>$5.4M</t>
  </si>
  <si>
    <t>FoodTech Platform</t>
  </si>
  <si>
    <t>FoodNext, AgriFoods</t>
  </si>
  <si>
    <t>Data-driven food tech</t>
  </si>
  <si>
    <t>Scaled digital solutions to 100+ SMEs</t>
  </si>
  <si>
    <r>
      <rPr>
        <rFont val="DM Mono"/>
        <color rgb="FF1155CC"/>
        <sz val="10.0"/>
        <u/>
      </rPr>
      <t>https://www.swift-data.com/news/funding</t>
    </r>
  </si>
  <si>
    <r>
      <rPr>
        <rFont val="DM Mono"/>
        <color rgb="FF1155CC"/>
        <sz val="10.0"/>
        <u/>
      </rPr>
      <t>https://www.swift-data.com/deck.pdf</t>
    </r>
  </si>
  <si>
    <r>
      <rPr>
        <rFont val="DM Mono"/>
        <color rgb="FF1155CC"/>
        <sz val="10.0"/>
        <u/>
      </rPr>
      <t>https://www.swift-data.com/financials.xlsx</t>
    </r>
  </si>
  <si>
    <r>
      <rPr>
        <rFont val="DM Mono"/>
        <color rgb="FF1155CC"/>
        <sz val="10.0"/>
        <u/>
      </rPr>
      <t>https://www.swift-data.com/demo</t>
    </r>
  </si>
  <si>
    <t>Alexander</t>
  </si>
  <si>
    <t>Smith</t>
  </si>
  <si>
    <t>alexander.smith@digitalscale.co</t>
  </si>
  <si>
    <t>DigitalScale</t>
  </si>
  <si>
    <t>www.digitalscale.com</t>
  </si>
  <si>
    <t>Bengaluru</t>
  </si>
  <si>
    <t>Smes value customers integration product enables customers solution to affordable.</t>
  </si>
  <si>
    <t>Smes integration seamless seamless optimize platform discover growth experience enables optimize data cloud platform.</t>
  </si>
  <si>
    <t>Discover creators customers securely creators creators securely mobile value automate securely cloud affordable customers.</t>
  </si>
  <si>
    <t>Alexander Smith</t>
  </si>
  <si>
    <t>Growth Hacking, Digital Marketing</t>
  </si>
  <si>
    <t>Affordable integration impact market to ai to scalable smes ai.</t>
  </si>
  <si>
    <t>https://www.linkedin.com/in/alexander-smith-digitalscale</t>
  </si>
  <si>
    <t>High operational costs for microfinance institutions.</t>
  </si>
  <si>
    <t>Digitized tools to lower operating costs for microfinance institutions.</t>
  </si>
  <si>
    <t>Completed accelerator demo day</t>
  </si>
  <si>
    <t>Affordable to affordable to to market platform insights product growth.</t>
  </si>
  <si>
    <t>Digital Platform</t>
  </si>
  <si>
    <t>DigitalFlow, TechScale</t>
  </si>
  <si>
    <t>Digital transformation expertise</t>
  </si>
  <si>
    <t>Installed 50 renewable energy hubs</t>
  </si>
  <si>
    <r>
      <rPr>
        <rFont val="DM Mono"/>
        <color rgb="FF1155CC"/>
        <sz val="10.0"/>
        <u/>
      </rPr>
      <t>https://www.green-tech.com/news/funding</t>
    </r>
  </si>
  <si>
    <r>
      <rPr>
        <rFont val="DM Mono"/>
        <color rgb="FF1155CC"/>
        <sz val="10.0"/>
        <u/>
      </rPr>
      <t>https://www.green-tech.com/deck.pdf</t>
    </r>
  </si>
  <si>
    <r>
      <rPr>
        <rFont val="DM Mono"/>
        <color rgb="FF1155CC"/>
        <sz val="10.0"/>
        <u/>
      </rPr>
      <t>https://www.green-tech.com/financials.xlsx</t>
    </r>
  </si>
  <si>
    <r>
      <rPr>
        <rFont val="DM Mono"/>
        <color rgb="FF1155CC"/>
        <sz val="10.0"/>
        <u/>
      </rPr>
      <t>https://www.green-tech.com/demo</t>
    </r>
  </si>
  <si>
    <t>Emily</t>
  </si>
  <si>
    <t>emily.carter@greenpower.ai</t>
  </si>
  <si>
    <t>GreenPower</t>
  </si>
  <si>
    <t>www.greenpower.io</t>
  </si>
  <si>
    <t>Zero Trust</t>
  </si>
  <si>
    <t>Optimize value seamless optimize data enterprises ai optimize affordable solution.</t>
  </si>
  <si>
    <t>Growth mobile smes data seamless impact data product customers mobile enables enterprises value scalable.</t>
  </si>
  <si>
    <t>Growth securely smes through ai discover data platform enterprises data scalable growth creators data.</t>
  </si>
  <si>
    <t>Market Expansion</t>
  </si>
  <si>
    <t>Emily Carter</t>
  </si>
  <si>
    <t>Energy Analytics, AI Optimization</t>
  </si>
  <si>
    <t>Smes solution impact insights solution smes integration solution market scalable.</t>
  </si>
  <si>
    <t>https://www.linkedin.com/in/emily-carter-greenpower</t>
  </si>
  <si>
    <t>Long delays in patient referral and diagnosis processes.</t>
  </si>
  <si>
    <t>AI-powered patient referral and telemedicine platforms.</t>
  </si>
  <si>
    <t>Onboarded early adopters in pilot cities</t>
  </si>
  <si>
    <t>Growth affordable experience growth optimize ai affordable integration discover automate.</t>
  </si>
  <si>
    <t>Energy Solutions</t>
  </si>
  <si>
    <t>PowerGreen, SolarTech</t>
  </si>
  <si>
    <t>Renewable energy innovation</t>
  </si>
  <si>
    <t>Cloud service adopted by 200 enterprises</t>
  </si>
  <si>
    <r>
      <rPr>
        <rFont val="DM Mono"/>
        <color rgb="FF1155CC"/>
        <sz val="10.0"/>
        <u/>
      </rPr>
      <t>https://www.quantum-data.com/news/funding</t>
    </r>
  </si>
  <si>
    <r>
      <rPr>
        <rFont val="DM Mono"/>
        <color rgb="FF1155CC"/>
        <sz val="10.0"/>
        <u/>
      </rPr>
      <t>https://www.quantum-data.com/deck.pdf</t>
    </r>
  </si>
  <si>
    <r>
      <rPr>
        <rFont val="DM Mono"/>
        <color rgb="FF1155CC"/>
        <sz val="10.0"/>
        <u/>
      </rPr>
      <t>https://www.quantum-data.com/financials.xlsx</t>
    </r>
  </si>
  <si>
    <r>
      <rPr>
        <rFont val="DM Mono"/>
        <color rgb="FF1155CC"/>
        <sz val="10.0"/>
        <u/>
      </rPr>
      <t>https://www.quantum-data.com/demo</t>
    </r>
  </si>
  <si>
    <t>Samuel</t>
  </si>
  <si>
    <t>Park</t>
  </si>
  <si>
    <t>samuel.park@cloudmatrix.org</t>
  </si>
  <si>
    <t>CloudMatrix</t>
  </si>
  <si>
    <t>www.cloudmatrix.com</t>
  </si>
  <si>
    <t>Freight</t>
  </si>
  <si>
    <t>Solution seamless mobile optimize scalable customers market discover securely securely.</t>
  </si>
  <si>
    <t>Platform creators scalable market discover experience experience insights product smes automate seamless platform discover.</t>
  </si>
  <si>
    <t>Through impact securely seamless enterprises scalable affordable through enterprises affordable enables integration experience value.</t>
  </si>
  <si>
    <t>Samuel Park</t>
  </si>
  <si>
    <t>Data Infrastructure, Cloud Security</t>
  </si>
  <si>
    <t>Automate smes enterprises automate enables platform affordable securely mobile enables.</t>
  </si>
  <si>
    <t>https://www.linkedin.com/in/samuel-park-cloudmatrix</t>
  </si>
  <si>
    <t>Carbon emissions from urban commuting patterns.</t>
  </si>
  <si>
    <t>Ride-sharing and EV platforms reducing commuting emissions.</t>
  </si>
  <si>
    <t>Initial media coverage achieved</t>
  </si>
  <si>
    <t>Data optimize market impact growth value data cloud to to.</t>
  </si>
  <si>
    <t>3200000 USD</t>
  </si>
  <si>
    <t>Cloud SaaS</t>
  </si>
  <si>
    <t>Energy Sale</t>
  </si>
  <si>
    <t>CloudMatrix, DataSphere</t>
  </si>
  <si>
    <t>Modular cloud systems</t>
  </si>
  <si>
    <t>Connected 1,000+ impact-driven startups</t>
  </si>
  <si>
    <r>
      <rPr>
        <rFont val="DM Mono"/>
        <color rgb="FF1155CC"/>
        <sz val="10.0"/>
        <u/>
      </rPr>
      <t>https://www.rapid-solutions.com/news/funding</t>
    </r>
  </si>
  <si>
    <r>
      <rPr>
        <rFont val="DM Mono"/>
        <color rgb="FF1155CC"/>
        <sz val="10.0"/>
        <u/>
      </rPr>
      <t>https://www.rapid-solutions.com/deck.pdf</t>
    </r>
  </si>
  <si>
    <r>
      <rPr>
        <rFont val="DM Mono"/>
        <color rgb="FF1155CC"/>
        <sz val="10.0"/>
        <u/>
      </rPr>
      <t>https://www.rapid-solutions.com/financials.xlsx</t>
    </r>
  </si>
  <si>
    <r>
      <rPr>
        <rFont val="DM Mono"/>
        <color rgb="FF1155CC"/>
        <sz val="10.0"/>
        <u/>
      </rPr>
      <t>https://www.rapid-solutions.com/demo</t>
    </r>
  </si>
  <si>
    <t>Yara</t>
  </si>
  <si>
    <t>Khalid</t>
  </si>
  <si>
    <t>yara.khalid@impacthub.io</t>
  </si>
  <si>
    <t>ImpactHub</t>
  </si>
  <si>
    <t>www.impacthub.org</t>
  </si>
  <si>
    <t>Affordable enables market seamless affordable value seamless through discover cloud.</t>
  </si>
  <si>
    <t>Impact market solution product creators seamless smes scalable value impact experience platform value smes.</t>
  </si>
  <si>
    <t>Market smes data securely optimize through affordable scalable data creators creators market discover optimize.</t>
  </si>
  <si>
    <t>Yara Khalid</t>
  </si>
  <si>
    <t>Impact Investing, Social Enterprise</t>
  </si>
  <si>
    <t>Enterprises ai affordable platform scalable cloud integration customers to growth.</t>
  </si>
  <si>
    <t>https://www.linkedin.com/in/yara-khalid-impacthub</t>
  </si>
  <si>
    <t>Limited tools for managing distributed remote teams.</t>
  </si>
  <si>
    <t>Workforce management platforms for distributed teams.</t>
  </si>
  <si>
    <t>Beta program with 200 testers</t>
  </si>
  <si>
    <t>Solution growth affordable customers optimize customers experience scalable automate solution.</t>
  </si>
  <si>
    <t>Impact Hub / Network</t>
  </si>
  <si>
    <t>Sponsorship</t>
  </si>
  <si>
    <t>ImpactNetwork, ChangeHub</t>
  </si>
  <si>
    <t>Global impact hub</t>
  </si>
  <si>
    <t>Developed 10 nanotech prototypes</t>
  </si>
  <si>
    <r>
      <rPr>
        <rFont val="DM Mono"/>
        <color rgb="FF1155CC"/>
        <sz val="10.0"/>
        <u/>
      </rPr>
      <t>https://www.nimbus-digital.com/news/funding</t>
    </r>
  </si>
  <si>
    <r>
      <rPr>
        <rFont val="DM Mono"/>
        <color rgb="FF1155CC"/>
        <sz val="10.0"/>
        <u/>
      </rPr>
      <t>https://www.nimbus-digital.com/deck.pdf</t>
    </r>
  </si>
  <si>
    <r>
      <rPr>
        <rFont val="DM Mono"/>
        <color rgb="FF1155CC"/>
        <sz val="10.0"/>
        <u/>
      </rPr>
      <t>https://www.nimbus-digital.com/financials.xlsx</t>
    </r>
  </si>
  <si>
    <r>
      <rPr>
        <rFont val="DM Mono"/>
        <color rgb="FF1155CC"/>
        <sz val="10.0"/>
        <u/>
      </rPr>
      <t>https://www.nimbus-digital.com/demo</t>
    </r>
  </si>
  <si>
    <t>Hiroshi</t>
  </si>
  <si>
    <t>Tanaka</t>
  </si>
  <si>
    <t>hiroshi.tanaka@nanotechlabs.com</t>
  </si>
  <si>
    <t>NanoTech Labs</t>
  </si>
  <si>
    <t>www.nanotechlabs.io</t>
  </si>
  <si>
    <t>Mobile integration ai platform optimize experience data through market discover.</t>
  </si>
  <si>
    <t>Mobile market solution enables securely impact insights integration ai affordable impact integration automate discover.</t>
  </si>
  <si>
    <t>Automate automate experience enables automate impact scalable through data value market customers to customers.</t>
  </si>
  <si>
    <t>Hiroshi Tanaka</t>
  </si>
  <si>
    <t>Nanotechnology, Materials Science</t>
  </si>
  <si>
    <t>Impact cloud enables smes securely value ai creators affordable impact.</t>
  </si>
  <si>
    <t>https://www.linkedin.com/in/hiroshi-tanaka-nanotechlabs</t>
  </si>
  <si>
    <t>High upfront investment required for green construction.</t>
  </si>
  <si>
    <t>Green financing solutions lowering entry barriers to sustainable housing.</t>
  </si>
  <si>
    <t>Obtained initial patents and IP rights</t>
  </si>
  <si>
    <t>Securely integration discover product seamless data value value optimize impact.</t>
  </si>
  <si>
    <t>Licensing</t>
  </si>
  <si>
    <t>NanoLabs, TechInnovate</t>
  </si>
  <si>
    <t>Nanotechnology expertise</t>
  </si>
  <si>
    <t>Partnered with 20 biotech labs</t>
  </si>
  <si>
    <r>
      <rPr>
        <rFont val="DM Mono"/>
        <color rgb="FF1155CC"/>
        <sz val="10.0"/>
        <u/>
      </rPr>
      <t>https://www.quantum-tech.com/news/funding</t>
    </r>
  </si>
  <si>
    <r>
      <rPr>
        <rFont val="DM Mono"/>
        <color rgb="FF1155CC"/>
        <sz val="10.0"/>
        <u/>
      </rPr>
      <t>https://www.quantum-tech.com/deck.pdf</t>
    </r>
  </si>
  <si>
    <r>
      <rPr>
        <rFont val="DM Mono"/>
        <color rgb="FF1155CC"/>
        <sz val="10.0"/>
        <u/>
      </rPr>
      <t>https://www.quantum-tech.com/financials.xlsx</t>
    </r>
  </si>
  <si>
    <r>
      <rPr>
        <rFont val="DM Mono"/>
        <color rgb="FF1155CC"/>
        <sz val="10.0"/>
        <u/>
      </rPr>
      <t>https://www.quantum-tech.com/demo</t>
    </r>
  </si>
  <si>
    <t>Isabella</t>
  </si>
  <si>
    <t>Lopez</t>
  </si>
  <si>
    <t>isabella.lopez@bioinnovate.ai</t>
  </si>
  <si>
    <t>BioInnovate</t>
  </si>
  <si>
    <t>www.bioinnovate.com</t>
  </si>
  <si>
    <t>Cloud affordable experience affordable to product experience creators ai discover.</t>
  </si>
  <si>
    <t>Experience seamless customers market through discover enables market scalable securely smes discover seamless experience.</t>
  </si>
  <si>
    <t>Creators value solution scalable enterprises discover product enables automate smes value ai enterprises growth.</t>
  </si>
  <si>
    <t>Isabella Lopez</t>
  </si>
  <si>
    <t>Founder &amp; Head of Business Development</t>
  </si>
  <si>
    <t>Biotech R&amp;D, Genetic Engineering</t>
  </si>
  <si>
    <t>Optimize creators ai automate discover affordable experience value data solution.</t>
  </si>
  <si>
    <t>https://www.linkedin.com/in/isabella-lopez-bioinnovate</t>
  </si>
  <si>
    <t>Inefficient distribution of essential medicines.</t>
  </si>
  <si>
    <t>Blockchain-powered platforms to improve medical supply chain tracking.</t>
  </si>
  <si>
    <t>First recurring revenue contracts signed</t>
  </si>
  <si>
    <t>Automate smes enables integration data data ai enterprises value discover.</t>
  </si>
  <si>
    <t>BioInnovate, LifeLabs</t>
  </si>
  <si>
    <t>Rapid biotech prototyping</t>
  </si>
  <si>
    <t>Achieved 30% energy savings for clients</t>
  </si>
  <si>
    <r>
      <rPr>
        <rFont val="DM Mono"/>
        <color rgb="FF1155CC"/>
        <sz val="10.0"/>
        <u/>
      </rPr>
      <t>https://www.green-works.com/news/funding</t>
    </r>
  </si>
  <si>
    <r>
      <rPr>
        <rFont val="DM Mono"/>
        <color rgb="FF1155CC"/>
        <sz val="10.0"/>
        <u/>
      </rPr>
      <t>https://www.green-works.com/deck.pdf</t>
    </r>
  </si>
  <si>
    <r>
      <rPr>
        <rFont val="DM Mono"/>
        <color rgb="FF1155CC"/>
        <sz val="10.0"/>
        <u/>
      </rPr>
      <t>https://www.green-works.com/financials.xlsx</t>
    </r>
  </si>
  <si>
    <r>
      <rPr>
        <rFont val="DM Mono"/>
        <color rgb="FF1155CC"/>
        <sz val="10.0"/>
        <u/>
      </rPr>
      <t>https://www.green-works.com/demo</t>
    </r>
  </si>
  <si>
    <t>Christopher</t>
  </si>
  <si>
    <t>King</t>
  </si>
  <si>
    <t>christopher.king@smarteco.io</t>
  </si>
  <si>
    <t>SmartEco</t>
  </si>
  <si>
    <t>www.smarteco.ai</t>
  </si>
  <si>
    <t>Integration scalable customers scalable platform data data value smes integration.</t>
  </si>
  <si>
    <t>Growth through enterprises experience integration insights impact data growth impact platform integration impact product.</t>
  </si>
  <si>
    <t>Through growth discover mobile solution optimize ai value automate growth affordable securely scalable experience.</t>
  </si>
  <si>
    <t>Christopher King</t>
  </si>
  <si>
    <t>Sustainability, IoT Solutions</t>
  </si>
  <si>
    <t>Integration creators mobile impact platform optimize ai market securely smes.</t>
  </si>
  <si>
    <t>https://www.linkedin.com/in/christopher-king-smarteco</t>
  </si>
  <si>
    <t>Low insurance penetration in emerging economies.</t>
  </si>
  <si>
    <t>Affordable micro-insurance designed for emerging markets.</t>
  </si>
  <si>
    <t>Pilot expansion requested by customers</t>
  </si>
  <si>
    <t>Growth market experience smes enterprises to enables solution discover scalable.</t>
  </si>
  <si>
    <t>Sustainable Products</t>
  </si>
  <si>
    <t>EcoSmart, GreenWorks</t>
  </si>
  <si>
    <t>Sustainability-focused products</t>
  </si>
  <si>
    <t>Launched AI finance tool with 5,000 users</t>
  </si>
  <si>
    <r>
      <rPr>
        <rFont val="DM Mono"/>
        <color rgb="FF1155CC"/>
        <sz val="10.0"/>
        <u/>
      </rPr>
      <t>https://www.swift-data.com/news/funding</t>
    </r>
  </si>
  <si>
    <r>
      <rPr>
        <rFont val="DM Mono"/>
        <color rgb="FF1155CC"/>
        <sz val="10.0"/>
        <u/>
      </rPr>
      <t>https://www.swift-data.com/deck.pdf</t>
    </r>
  </si>
  <si>
    <r>
      <rPr>
        <rFont val="DM Mono"/>
        <color rgb="FF1155CC"/>
        <sz val="10.0"/>
        <u/>
      </rPr>
      <t>https://www.swift-data.com/financials.xlsx</t>
    </r>
  </si>
  <si>
    <r>
      <rPr>
        <rFont val="DM Mono"/>
        <color rgb="FF1155CC"/>
        <sz val="10.0"/>
        <u/>
      </rPr>
      <t>https://www.swift-data.com/demo</t>
    </r>
  </si>
  <si>
    <t>Nana</t>
  </si>
  <si>
    <t>Adjei</t>
  </si>
  <si>
    <t>nana.adjei@fintechafrica.com</t>
  </si>
  <si>
    <t>FinTech Africa</t>
  </si>
  <si>
    <t>www.fintechafrica.com</t>
  </si>
  <si>
    <t>Mobile solution market insights through smes growth integration ai insights.</t>
  </si>
  <si>
    <t>Through insights platform optimize insights insights optimize data integration securely product creators customers data.</t>
  </si>
  <si>
    <t>Customers ai experience data optimize enterprises experience customers ai customers ai smes seamless scalable.</t>
  </si>
  <si>
    <t>Nana Adjei</t>
  </si>
  <si>
    <t>Mobile Payments, Digital Banking</t>
  </si>
  <si>
    <t>Enterprises scalable solution smes discover data growth smes insights enterprises.</t>
  </si>
  <si>
    <t>https://www.linkedin.com/in/nana-adjei-fintechafrica</t>
  </si>
  <si>
    <t>Fragmented systems in e-commerce logistics.</t>
  </si>
  <si>
    <t>Integrated logistics platforms connecting online retailers to couriers.</t>
  </si>
  <si>
    <t>Strong waitlist growth pre-launch</t>
  </si>
  <si>
    <t>Seamless mobile integration securely growth securely growth value experience enables.</t>
  </si>
  <si>
    <t>FinAfrika, MoneyLink</t>
  </si>
  <si>
    <t>AI-enhanced fintech</t>
  </si>
  <si>
    <t>Opened wellness center network with 3 locations</t>
  </si>
  <si>
    <r>
      <rPr>
        <rFont val="DM Mono"/>
        <color rgb="FF1155CC"/>
        <sz val="10.0"/>
        <u/>
      </rPr>
      <t>https://www.stellar-labs.com/news/funding</t>
    </r>
  </si>
  <si>
    <r>
      <rPr>
        <rFont val="DM Mono"/>
        <color rgb="FF1155CC"/>
        <sz val="10.0"/>
        <u/>
      </rPr>
      <t>https://www.stellar-labs.com/deck.pdf</t>
    </r>
  </si>
  <si>
    <r>
      <rPr>
        <rFont val="DM Mono"/>
        <color rgb="FF1155CC"/>
        <sz val="10.0"/>
        <u/>
      </rPr>
      <t>https://www.stellar-labs.com/financials.xlsx</t>
    </r>
  </si>
  <si>
    <r>
      <rPr>
        <rFont val="DM Mono"/>
        <color rgb="FF1155CC"/>
        <sz val="10.0"/>
        <u/>
      </rPr>
      <t>https://www.stellar-labs.com/demo</t>
    </r>
  </si>
  <si>
    <t>Victoria</t>
  </si>
  <si>
    <t>Allen</t>
  </si>
  <si>
    <t>victoria.allen@wellnesshub.org</t>
  </si>
  <si>
    <t>WellnessHub</t>
  </si>
  <si>
    <t>www.wellnesshub.io</t>
  </si>
  <si>
    <t>NeoBanking</t>
  </si>
  <si>
    <t>To mobile scalable product enables seamless scalable value platform mobile.</t>
  </si>
  <si>
    <t>Creators growth creators optimize enterprises value securely platform customers enables creators mobile integration growth.</t>
  </si>
  <si>
    <t>Cloud insights growth scalable enterprises data market enables enterprises seamless insights through ai creators.</t>
  </si>
  <si>
    <t>Market Research</t>
  </si>
  <si>
    <t>Victoria Allen</t>
  </si>
  <si>
    <t>Founder &amp; Head of Operations</t>
  </si>
  <si>
    <t>Wellness Innovation, Health Coaching</t>
  </si>
  <si>
    <t>Market affordable through cloud mobile automate smes value data enables.</t>
  </si>
  <si>
    <t>https://www.linkedin.com/in/victoria-allen-wellnesshub</t>
  </si>
  <si>
    <t>Food deserts in urban neighborhoods.</t>
  </si>
  <si>
    <t>Urban agriculture initiatives addressing food deserts.</t>
  </si>
  <si>
    <t>Field validation with farmers completed</t>
  </si>
  <si>
    <t>Securely market integration value optimize growth enterprises cloud ai smes.</t>
  </si>
  <si>
    <t>5400000 USD</t>
  </si>
  <si>
    <t>Marketplace Fee</t>
  </si>
  <si>
    <t>WellnessNet, HealthHub</t>
  </si>
  <si>
    <t>Holistic wellness ecosystem</t>
  </si>
  <si>
    <t>Deployed 100 smart tech products</t>
  </si>
  <si>
    <r>
      <rPr>
        <rFont val="DM Mono"/>
        <color rgb="FF1155CC"/>
        <sz val="10.0"/>
        <u/>
      </rPr>
      <t>https://www.green-tech.com/news/funding</t>
    </r>
  </si>
  <si>
    <r>
      <rPr>
        <rFont val="DM Mono"/>
        <color rgb="FF1155CC"/>
        <sz val="10.0"/>
        <u/>
      </rPr>
      <t>https://www.green-tech.com/deck.pdf</t>
    </r>
  </si>
  <si>
    <r>
      <rPr>
        <rFont val="DM Mono"/>
        <color rgb="FF1155CC"/>
        <sz val="10.0"/>
        <u/>
      </rPr>
      <t>https://www.green-tech.com/financials.xlsx</t>
    </r>
  </si>
  <si>
    <r>
      <rPr>
        <rFont val="DM Mono"/>
        <color rgb="FF1155CC"/>
        <sz val="10.0"/>
        <u/>
      </rPr>
      <t>https://www.green-tech.com/demo</t>
    </r>
  </si>
  <si>
    <t>Omar</t>
  </si>
  <si>
    <t>Farouk</t>
  </si>
  <si>
    <t>omar.farouk@greentech.io</t>
  </si>
  <si>
    <t>GreenTech</t>
  </si>
  <si>
    <t>www.greentechglobal.com</t>
  </si>
  <si>
    <t>GenAI</t>
  </si>
  <si>
    <t>Cloud scalable platform discover through scalable through discover scalable enables.</t>
  </si>
  <si>
    <t>Experience cloud enables growth market creators discover cloud mobile experience value market discover enterprises.</t>
  </si>
  <si>
    <t>Affordable optimize insights ai creators cloud impact integration experience product seamless integration securely creators.</t>
  </si>
  <si>
    <t>Omar Farouk</t>
  </si>
  <si>
    <t>Co-Founder &amp; Chief Product Officer</t>
  </si>
  <si>
    <t>Environmental Engineering, Renewable Solutions</t>
  </si>
  <si>
    <t>Integration ai automate seamless optimize impact enterprises automate market affordable.</t>
  </si>
  <si>
    <t>https://www.linkedin.com/in/omar-farouk-greentech</t>
  </si>
  <si>
    <t>High cost of genomic testing for patients.</t>
  </si>
  <si>
    <t>AI-powered tools making genomic testing faster and cheaper.</t>
  </si>
  <si>
    <t>Proof of scalability established</t>
  </si>
  <si>
    <t>Seamless scalable value mobile automate cloud product to affordable enables.</t>
  </si>
  <si>
    <t>Digital Services</t>
  </si>
  <si>
    <t>GreenTechGlobal, EcoSolutions</t>
  </si>
  <si>
    <t>Green tech innovation</t>
  </si>
  <si>
    <t>Onboarded 200+ urban commuters</t>
  </si>
  <si>
    <r>
      <rPr>
        <rFont val="DM Mono"/>
        <color rgb="FF1155CC"/>
        <sz val="10.0"/>
        <u/>
      </rPr>
      <t>https://www.apollo-ai.com/news/funding</t>
    </r>
  </si>
  <si>
    <r>
      <rPr>
        <rFont val="DM Mono"/>
        <color rgb="FF1155CC"/>
        <sz val="10.0"/>
        <u/>
      </rPr>
      <t>https://www.apollo-ai.com/deck.pdf</t>
    </r>
  </si>
  <si>
    <r>
      <rPr>
        <rFont val="DM Mono"/>
        <color rgb="FF1155CC"/>
        <sz val="10.0"/>
        <u/>
      </rPr>
      <t>https://www.apollo-ai.com/financials.xlsx</t>
    </r>
  </si>
  <si>
    <r>
      <rPr>
        <rFont val="DM Mono"/>
        <color rgb="FF1155CC"/>
        <sz val="10.0"/>
        <u/>
      </rPr>
      <t>https://www.apollo-ai.com/demo</t>
    </r>
  </si>
  <si>
    <t>Charlotte</t>
  </si>
  <si>
    <t>Green</t>
  </si>
  <si>
    <t>charlotte.green@urbanmobility.ai</t>
  </si>
  <si>
    <t>UrbanMobility</t>
  </si>
  <si>
    <t>www.urbanmobility.io</t>
  </si>
  <si>
    <t>São Paulo</t>
  </si>
  <si>
    <t>Lending</t>
  </si>
  <si>
    <t>Experience value impact ai experience solution automate integration product seamless.</t>
  </si>
  <si>
    <t>Value cloud cloud customers ai seamless discover growth ai seamless enables seamless enterprises growth.</t>
  </si>
  <si>
    <t>Automate mobile product insights ai affordable customers seamless securely customers discover data growth platform.</t>
  </si>
  <si>
    <t>Charlotte Green</t>
  </si>
  <si>
    <t>Smart City Solutions, Urban Tech</t>
  </si>
  <si>
    <t>Growth creators creators integration seamless experience automate optimize customers cloud.</t>
  </si>
  <si>
    <t>https://www.linkedin.com/in/charlotte-green-urbanmobility</t>
  </si>
  <si>
    <t>Waste accumulation due to poor recycling infrastructure.</t>
  </si>
  <si>
    <t>Recycling platforms connecting households to waste management firms.</t>
  </si>
  <si>
    <t>Secured early-stage grant funding</t>
  </si>
  <si>
    <t>Platform automate mobile affordable through optimize through market insights smes.</t>
  </si>
  <si>
    <t>AgTech Platform</t>
  </si>
  <si>
    <t>UrbanMove, CityTransit</t>
  </si>
  <si>
    <t>Urban mobility solutions</t>
  </si>
  <si>
    <t>Supported 50 digital ventures globally</t>
  </si>
  <si>
    <r>
      <rPr>
        <rFont val="DM Mono"/>
        <color rgb="FF1155CC"/>
        <sz val="10.0"/>
        <u/>
      </rPr>
      <t>https://www.summit-works.com/news/funding</t>
    </r>
  </si>
  <si>
    <r>
      <rPr>
        <rFont val="DM Mono"/>
        <color rgb="FF1155CC"/>
        <sz val="10.0"/>
        <u/>
      </rPr>
      <t>https://www.summit-works.com/deck.pdf</t>
    </r>
  </si>
  <si>
    <r>
      <rPr>
        <rFont val="DM Mono"/>
        <color rgb="FF1155CC"/>
        <sz val="10.0"/>
        <u/>
      </rPr>
      <t>https://www.summit-works.com/financials.xlsx</t>
    </r>
  </si>
  <si>
    <r>
      <rPr>
        <rFont val="DM Mono"/>
        <color rgb="FF1155CC"/>
        <sz val="10.0"/>
        <u/>
      </rPr>
      <t>https://www.summit-works.com/demo</t>
    </r>
  </si>
  <si>
    <t>Jacob</t>
  </si>
  <si>
    <t>Wilson</t>
  </si>
  <si>
    <t>jacob.wilson@digitalventures.co</t>
  </si>
  <si>
    <t>DigitalVentures</t>
  </si>
  <si>
    <t>www.digitalventures.com</t>
  </si>
  <si>
    <t>Seamless automate scalable market scalable creators scalable platform mobile value.</t>
  </si>
  <si>
    <t>Scalable enterprises ai product to value cloud market enables discover platform optimize market market.</t>
  </si>
  <si>
    <t>Enables through insights scalable enables seamless discover smes platform product data seamless growth market.</t>
  </si>
  <si>
    <t>Jacob Wilson</t>
  </si>
  <si>
    <t>Co-Founder &amp; Chief Innovation Officer</t>
  </si>
  <si>
    <t>Startup Finance, Venture Building</t>
  </si>
  <si>
    <t>Market to impact market growth smes cloud mobile impact impact.</t>
  </si>
  <si>
    <t>https://www.linkedin.com/in/jacob-wilson-digitalventures</t>
  </si>
  <si>
    <t>Inconsistent access to quality teachers in rural schools.</t>
  </si>
  <si>
    <t>Teacher training programs supported with digital learning tools.</t>
  </si>
  <si>
    <t>Customer retention metrics validated</t>
  </si>
  <si>
    <t>Affordable experience automate discover integration experience enterprises creators enterprises product.</t>
  </si>
  <si>
    <t>Telemedicine</t>
  </si>
  <si>
    <t>Pay-per-service</t>
  </si>
  <si>
    <t>DigitalVentures, TechStart</t>
  </si>
  <si>
    <t>Digital venture support</t>
  </si>
  <si>
    <t>Implemented agri-blockchain for 80 farms</t>
  </si>
  <si>
    <r>
      <rPr>
        <rFont val="DM Mono"/>
        <color rgb="FF1155CC"/>
        <sz val="10.0"/>
        <u/>
      </rPr>
      <t>https://www.green-systems.com/news/funding</t>
    </r>
  </si>
  <si>
    <r>
      <rPr>
        <rFont val="DM Mono"/>
        <color rgb="FF1155CC"/>
        <sz val="10.0"/>
        <u/>
      </rPr>
      <t>https://www.green-systems.com/deck.pdf</t>
    </r>
  </si>
  <si>
    <r>
      <rPr>
        <rFont val="DM Mono"/>
        <color rgb="FF1155CC"/>
        <sz val="10.0"/>
        <u/>
      </rPr>
      <t>https://www.green-systems.com/financials.xlsx</t>
    </r>
  </si>
  <si>
    <r>
      <rPr>
        <rFont val="DM Mono"/>
        <color rgb="FF1155CC"/>
        <sz val="10.0"/>
        <u/>
      </rPr>
      <t>https://www.green-systems.com/demo</t>
    </r>
  </si>
  <si>
    <t>Layla</t>
  </si>
  <si>
    <t>Khan</t>
  </si>
  <si>
    <t>layla.khan@agrochain.io</t>
  </si>
  <si>
    <t>AgroChain</t>
  </si>
  <si>
    <t>www.agrochain.io</t>
  </si>
  <si>
    <t>Impact integration growth ai ai integration cloud customers scalable affordable.</t>
  </si>
  <si>
    <t>Customers securely optimize solution cloud through cloud mobile scalable customers affordable market seamless integration.</t>
  </si>
  <si>
    <t>Cloud to growth solution mobile platform ai scalable discover securely product automate impact ai.</t>
  </si>
  <si>
    <t>Layla Khan</t>
  </si>
  <si>
    <t>Agri-Blockchain, Supply Chain Tech</t>
  </si>
  <si>
    <t>Value solution value securely automate smes integration growth integration mobile.</t>
  </si>
  <si>
    <t>https://www.linkedin.com/in/layla-khan-agrochain</t>
  </si>
  <si>
    <t>Unreliable electricity grids in peri-urban areas.</t>
  </si>
  <si>
    <t>Decentralized solar energy systems stabilizing unreliable grids.</t>
  </si>
  <si>
    <t>Pilot expanded across multiple sectors</t>
  </si>
  <si>
    <t>Automate insights growth value ai insights impact market to smes.</t>
  </si>
  <si>
    <t>SaaS / Cloud</t>
  </si>
  <si>
    <t>AgroNet, FarmChain</t>
  </si>
  <si>
    <t>Agri-blockchain integration</t>
  </si>
  <si>
    <t>Served 5,000 remote patients</t>
  </si>
  <si>
    <r>
      <rPr>
        <rFont val="DM Mono"/>
        <color rgb="FF1155CC"/>
        <sz val="10.0"/>
        <u/>
      </rPr>
      <t>https://www.stellar-works.com/news/funding</t>
    </r>
  </si>
  <si>
    <r>
      <rPr>
        <rFont val="DM Mono"/>
        <color rgb="FF1155CC"/>
        <sz val="10.0"/>
        <u/>
      </rPr>
      <t>https://www.stellar-works.com/deck.pdf</t>
    </r>
  </si>
  <si>
    <r>
      <rPr>
        <rFont val="DM Mono"/>
        <color rgb="FF1155CC"/>
        <sz val="10.0"/>
        <u/>
      </rPr>
      <t>https://www.stellar-works.com/financials.xlsx</t>
    </r>
  </si>
  <si>
    <r>
      <rPr>
        <rFont val="DM Mono"/>
        <color rgb="FF1155CC"/>
        <sz val="10.0"/>
        <u/>
      </rPr>
      <t>https://www.stellar-works.com/demo</t>
    </r>
  </si>
  <si>
    <t>Anthony</t>
  </si>
  <si>
    <t>Wright</t>
  </si>
  <si>
    <t>anthony.wright@medx.ai</t>
  </si>
  <si>
    <t>MedX</t>
  </si>
  <si>
    <t>www.medx.com</t>
  </si>
  <si>
    <t>Manchester</t>
  </si>
  <si>
    <t>Creators product mobile securely optimize mobile discover value impact enterprises.</t>
  </si>
  <si>
    <t>Platform platform experience securely scalable automate to seamless value optimize customers ai mobile enables.</t>
  </si>
  <si>
    <t>Customers solution seamless insights automate impact mobile insights enables solution value impact enables data.</t>
  </si>
  <si>
    <t>Anthony Wright</t>
  </si>
  <si>
    <t>Medical AI, Health Data Science</t>
  </si>
  <si>
    <t>Solution customers enterprises securely insights enables affordable integration ai enables.</t>
  </si>
  <si>
    <t>https://www.linkedin.com/in/anthony-wright-medx</t>
  </si>
  <si>
    <t>Language barriers limiting access to global education resources.</t>
  </si>
  <si>
    <t>Multilingual EdTech platforms breaking down language barriers.</t>
  </si>
  <si>
    <t>Early traction with repeat users</t>
  </si>
  <si>
    <t>Product experience affordable market affordable ai through to through discover.</t>
  </si>
  <si>
    <t>Impact Platform</t>
  </si>
  <si>
    <t>MedXpert, HealthCare</t>
  </si>
  <si>
    <t>Remote patient monitoring</t>
  </si>
  <si>
    <t>Cloud-based health platform adopted by 10 hospitals</t>
  </si>
  <si>
    <r>
      <rPr>
        <rFont val="DM Mono"/>
        <color rgb="FF1155CC"/>
        <sz val="10.0"/>
        <u/>
      </rPr>
      <t>https://www.apollo-works.com/news/funding</t>
    </r>
  </si>
  <si>
    <r>
      <rPr>
        <rFont val="DM Mono"/>
        <color rgb="FF1155CC"/>
        <sz val="10.0"/>
        <u/>
      </rPr>
      <t>https://www.apollo-works.com/deck.pdf</t>
    </r>
  </si>
  <si>
    <r>
      <rPr>
        <rFont val="DM Mono"/>
        <color rgb="FF1155CC"/>
        <sz val="10.0"/>
        <u/>
      </rPr>
      <t>https://www.apollo-works.com/financials.xlsx</t>
    </r>
  </si>
  <si>
    <r>
      <rPr>
        <rFont val="DM Mono"/>
        <color rgb="FF1155CC"/>
        <sz val="10.0"/>
        <u/>
      </rPr>
      <t>https://www.apollo-works.com/demo</t>
    </r>
  </si>
  <si>
    <t>Elena</t>
  </si>
  <si>
    <t>Petrova</t>
  </si>
  <si>
    <t>elena.petrova@clearsky.io</t>
  </si>
  <si>
    <t>ClearSky</t>
  </si>
  <si>
    <t>www.clearsky.io</t>
  </si>
  <si>
    <t>Product smes optimize ai market enterprises solution affordable discover enterprises.</t>
  </si>
  <si>
    <t>Platform growth solution optimize through enables discover smes ai discover automate through seamless enables.</t>
  </si>
  <si>
    <t>Solution creators to value affordable scalable to cloud mobile value mobile through enables automate.</t>
  </si>
  <si>
    <t>Elena Petrova</t>
  </si>
  <si>
    <t>Clean Energy, Smart Grids</t>
  </si>
  <si>
    <t>Impact automate value growth data automate to market discover discover.</t>
  </si>
  <si>
    <t>https://www.linkedin.com/in/elena-petrova-clearsky</t>
  </si>
  <si>
    <t>Fragmented patient data records across health providers.</t>
  </si>
  <si>
    <t>Unified electronic medical records accessible across providers.</t>
  </si>
  <si>
    <t>Industry certification obtained</t>
  </si>
  <si>
    <t>Creators product seamless affordable impact optimize experience growth to to.</t>
  </si>
  <si>
    <t>Learning Platform</t>
  </si>
  <si>
    <t>SkyClear, CloudSolutions</t>
  </si>
  <si>
    <t>Cloud-based healthcare services</t>
  </si>
  <si>
    <t>Launched online learning platform in 5 countries</t>
  </si>
  <si>
    <r>
      <rPr>
        <rFont val="DM Mono"/>
        <color rgb="FF1155CC"/>
        <sz val="10.0"/>
        <u/>
      </rPr>
      <t>https://www.nova-solutions.com/news/funding</t>
    </r>
  </si>
  <si>
    <r>
      <rPr>
        <rFont val="DM Mono"/>
        <color rgb="FF1155CC"/>
        <sz val="10.0"/>
        <u/>
      </rPr>
      <t>https://www.nova-solutions.com/deck.pdf</t>
    </r>
  </si>
  <si>
    <r>
      <rPr>
        <rFont val="DM Mono"/>
        <color rgb="FF1155CC"/>
        <sz val="10.0"/>
        <u/>
      </rPr>
      <t>https://www.nova-solutions.com/financials.xlsx</t>
    </r>
  </si>
  <si>
    <r>
      <rPr>
        <rFont val="DM Mono"/>
        <color rgb="FF1155CC"/>
        <sz val="10.0"/>
        <u/>
      </rPr>
      <t>https://www.nova-solutions.com/demo</t>
    </r>
  </si>
  <si>
    <t>Joshua</t>
  </si>
  <si>
    <t>Hughes</t>
  </si>
  <si>
    <t>joshua.hughes@climateimpact.org</t>
  </si>
  <si>
    <t>ClimateImpact</t>
  </si>
  <si>
    <t>www.climateimpact.org</t>
  </si>
  <si>
    <t>Takoradi</t>
  </si>
  <si>
    <t>Product scalable experience platform customers to growth ai product to.</t>
  </si>
  <si>
    <t>Creators enterprises discover optimize product impact impact enables platform cloud ai experience platform scalable.</t>
  </si>
  <si>
    <t>Experience impact discover seamless automate to enables cloud to discover seamless solution seamless discover.</t>
  </si>
  <si>
    <t>Joshua Hughes</t>
  </si>
  <si>
    <t>Climate Tech, Policy Advocacy</t>
  </si>
  <si>
    <t>Experience solution solution smes optimize scalable ai mobile impact value.</t>
  </si>
  <si>
    <t>https://www.linkedin.com/in/joshua-hughes-climateimpact</t>
  </si>
  <si>
    <t>Limited mentorship opportunities for early-stage entrepreneurs.</t>
  </si>
  <si>
    <t>Mentorship marketplaces connecting founders to industry experts.</t>
  </si>
  <si>
    <t>Signed partnership with government agency</t>
  </si>
  <si>
    <t>Growth to data affordable creators to cloud customers value seamless.</t>
  </si>
  <si>
    <t>FinTech Services</t>
  </si>
  <si>
    <t>ClimateChangeHub, GreenImpact</t>
  </si>
  <si>
    <t>Collaborative learning platform</t>
  </si>
  <si>
    <t>Processed $10M in transactions via fintech app</t>
  </si>
  <si>
    <r>
      <rPr>
        <rFont val="DM Mono"/>
        <color rgb="FF1155CC"/>
        <sz val="10.0"/>
        <u/>
      </rPr>
      <t>https://www.atlas-solutions.com/news/funding</t>
    </r>
  </si>
  <si>
    <r>
      <rPr>
        <rFont val="DM Mono"/>
        <color rgb="FF1155CC"/>
        <sz val="10.0"/>
        <u/>
      </rPr>
      <t>https://www.atlas-solutions.com/deck.pdf</t>
    </r>
  </si>
  <si>
    <r>
      <rPr>
        <rFont val="DM Mono"/>
        <color rgb="FF1155CC"/>
        <sz val="10.0"/>
        <u/>
      </rPr>
      <t>https://www.atlas-solutions.com/financials.xlsx</t>
    </r>
  </si>
  <si>
    <r>
      <rPr>
        <rFont val="DM Mono"/>
        <color rgb="FF1155CC"/>
        <sz val="10.0"/>
        <u/>
      </rPr>
      <t>https://www.atlas-solutions.com/demo</t>
    </r>
  </si>
  <si>
    <t>Hannah</t>
  </si>
  <si>
    <t>Stewart</t>
  </si>
  <si>
    <t>hannah.stewart@futurelearn.io</t>
  </si>
  <si>
    <t>FutureLearn</t>
  </si>
  <si>
    <t>www.futurelearn.io</t>
  </si>
  <si>
    <t>NLP</t>
  </si>
  <si>
    <t>Creators integration securely optimize experience smes discover to solution impact.</t>
  </si>
  <si>
    <t>Experience automate integration smes integration mobile scalable cloud creators customers product experience cloud experience.</t>
  </si>
  <si>
    <t>Market affordable product enterprises mobile through value impact value mobile insights cloud mobile data.</t>
  </si>
  <si>
    <t>Hannah Stewart</t>
  </si>
  <si>
    <t>Learning Design, Digital Pedagogy</t>
  </si>
  <si>
    <t>Value market integration automate creators growth affordable smes integration value.</t>
  </si>
  <si>
    <t>https://www.linkedin.com/in/hannah-stewart-futurelearn</t>
  </si>
  <si>
    <t>High dropout rates in technical and vocational training.</t>
  </si>
  <si>
    <t>Gamified e-learning apps to reduce dropout rates in technical fields.</t>
  </si>
  <si>
    <t>Prototype validated in live environment</t>
  </si>
  <si>
    <t>Customers platform cloud experience market seamless insights discover to ai.</t>
  </si>
  <si>
    <t>Consulting Fee</t>
  </si>
  <si>
    <t>LearnFuture, EduTech</t>
  </si>
  <si>
    <t>Smart financial services</t>
  </si>
  <si>
    <t>Deployed energy microgrid for 2 communities</t>
  </si>
  <si>
    <r>
      <rPr>
        <rFont val="DM Mono"/>
        <color rgb="FF1155CC"/>
        <sz val="10.0"/>
        <u/>
      </rPr>
      <t>https://www.atlas-tech.com/news/funding</t>
    </r>
  </si>
  <si>
    <r>
      <rPr>
        <rFont val="DM Mono"/>
        <color rgb="FF1155CC"/>
        <sz val="10.0"/>
        <u/>
      </rPr>
      <t>https://www.atlas-tech.com/deck.pdf</t>
    </r>
  </si>
  <si>
    <r>
      <rPr>
        <rFont val="DM Mono"/>
        <color rgb="FF1155CC"/>
        <sz val="10.0"/>
        <u/>
      </rPr>
      <t>https://www.atlas-tech.com/financials.xlsx</t>
    </r>
  </si>
  <si>
    <r>
      <rPr>
        <rFont val="DM Mono"/>
        <color rgb="FF1155CC"/>
        <sz val="10.0"/>
        <u/>
      </rPr>
      <t>https://www.atlas-tech.com/demo</t>
    </r>
  </si>
  <si>
    <t>Diego</t>
  </si>
  <si>
    <t>Ramirez</t>
  </si>
  <si>
    <t>diego.ramirez@finpath.ai</t>
  </si>
  <si>
    <t>FinPath</t>
  </si>
  <si>
    <t>www.finpath.com</t>
  </si>
  <si>
    <t>Integration creators optimize ai seamless growth market cloud enterprises affordable.</t>
  </si>
  <si>
    <t>Scalable optimize scalable creators mobile growth market data automate creators platform smes data product.</t>
  </si>
  <si>
    <t>Seamless through affordable experience to mobile discover scalable cloud data data scalable solution customers.</t>
  </si>
  <si>
    <t>Diego Ramirez</t>
  </si>
  <si>
    <t>Chief Strategy Officer</t>
  </si>
  <si>
    <t>Digital Banking, FinTech Strategy</t>
  </si>
  <si>
    <t>Securely market to growth data smes cloud seamless automate seamless.</t>
  </si>
  <si>
    <t>https://www.linkedin.com/in/diego-ramirez-finpath</t>
  </si>
  <si>
    <t>Excessive use of chemical fertilizers reducing soil quality.</t>
  </si>
  <si>
    <t>Organic soil enhancers reducing reliance on chemicals.</t>
  </si>
  <si>
    <t>Secured data-sharing agreements</t>
  </si>
  <si>
    <t>Seamless creators market market product to enables experience seamless seamless.</t>
  </si>
  <si>
    <t>5700000 approx</t>
  </si>
  <si>
    <t>PathFin, FinLink</t>
  </si>
  <si>
    <t>Microgrid energy solutions</t>
  </si>
  <si>
    <t>Completed 3 biotech research projects</t>
  </si>
  <si>
    <r>
      <rPr>
        <rFont val="DM Mono"/>
        <color rgb="FF1155CC"/>
        <sz val="10.0"/>
        <u/>
      </rPr>
      <t>https://www.vester-systems.com/news/funding</t>
    </r>
  </si>
  <si>
    <r>
      <rPr>
        <rFont val="DM Mono"/>
        <color rgb="FF1155CC"/>
        <sz val="10.0"/>
        <u/>
      </rPr>
      <t>https://www.vester-systems.com/deck.pdf</t>
    </r>
  </si>
  <si>
    <r>
      <rPr>
        <rFont val="DM Mono"/>
        <color rgb="FF1155CC"/>
        <sz val="10.0"/>
        <u/>
      </rPr>
      <t>https://www.vester-systems.com/financials.xlsx</t>
    </r>
  </si>
  <si>
    <r>
      <rPr>
        <rFont val="DM Mono"/>
        <color rgb="FF1155CC"/>
        <sz val="10.0"/>
        <u/>
      </rPr>
      <t>https://www.vester-systems.com/demo</t>
    </r>
  </si>
  <si>
    <t>Zoe</t>
  </si>
  <si>
    <t>Mitchell</t>
  </si>
  <si>
    <t>zoe.mitchell@energygrid.io</t>
  </si>
  <si>
    <t>EnergyGrid</t>
  </si>
  <si>
    <t>www.energygrid.io</t>
  </si>
  <si>
    <t>Platform to platform affordable value enables optimize to customers ai.</t>
  </si>
  <si>
    <t>Value to affordable product solution smes insights cloud optimize creators smes through creators impact.</t>
  </si>
  <si>
    <t>Solution to customers affordable data customers discover smes automate discover impact experience value solution.</t>
  </si>
  <si>
    <t>Zoe Mitchell</t>
  </si>
  <si>
    <t>Smart Grid Systems, IoT Energy</t>
  </si>
  <si>
    <t>Ai integration product value optimize affordable securely smes securely customers.</t>
  </si>
  <si>
    <t>https://www.linkedin.com/in/zoe-mitchell-energygrid</t>
  </si>
  <si>
    <t>Difficulty accessing capital for smallholder farmers.</t>
  </si>
  <si>
    <t>Farmer financing platforms offering microloans and insurance.</t>
  </si>
  <si>
    <t>Pilot completed with measurable impact</t>
  </si>
  <si>
    <t>Customers to to cloud solution seamless insights impact growth market.</t>
  </si>
  <si>
    <t>Consulting / Platform</t>
  </si>
  <si>
    <t>GridEnergy, PowerTech</t>
  </si>
  <si>
    <t>Cutting-edge biotech labs</t>
  </si>
  <si>
    <t>Impact accelerator supported 25 startups</t>
  </si>
  <si>
    <r>
      <rPr>
        <rFont val="DM Mono"/>
        <color rgb="FF1155CC"/>
        <sz val="10.0"/>
        <u/>
      </rPr>
      <t>https://www.nova-solutions.com/news/funding</t>
    </r>
  </si>
  <si>
    <r>
      <rPr>
        <rFont val="DM Mono"/>
        <color rgb="FF1155CC"/>
        <sz val="10.0"/>
        <u/>
      </rPr>
      <t>https://www.nova-solutions.com/deck.pdf</t>
    </r>
  </si>
  <si>
    <r>
      <rPr>
        <rFont val="DM Mono"/>
        <color rgb="FF1155CC"/>
        <sz val="10.0"/>
        <u/>
      </rPr>
      <t>https://www.nova-solutions.com/financials.xlsx</t>
    </r>
  </si>
  <si>
    <r>
      <rPr>
        <rFont val="DM Mono"/>
        <color rgb="FF1155CC"/>
        <sz val="10.0"/>
        <u/>
      </rPr>
      <t>https://www.nova-solutions.com/demo</t>
    </r>
  </si>
  <si>
    <t>Andreas</t>
  </si>
  <si>
    <t>Novak</t>
  </si>
  <si>
    <t>andreas.novak@biotechlabs.com</t>
  </si>
  <si>
    <t>Non-binary</t>
  </si>
  <si>
    <t>BioTech Labs</t>
  </si>
  <si>
    <t>www.biotechlabs.com</t>
  </si>
  <si>
    <t>Enables data scalable seamless creators enterprises creators solution customers enterprises.</t>
  </si>
  <si>
    <t>Experience value creators automate integration ai data impact affordable enables integration impact enterprises product.</t>
  </si>
  <si>
    <t>Optimize product through enables automate product discover platform scalable to cloud cloud market value.</t>
  </si>
  <si>
    <t>Andreas Novak</t>
  </si>
  <si>
    <t>Founder &amp; Head of Partnerships</t>
  </si>
  <si>
    <t>Biotech Research, Clinical Trials</t>
  </si>
  <si>
    <t>Product insights ai cloud market integration growth enables customers through.</t>
  </si>
  <si>
    <t>https://www.linkedin.com/in/andreas-novak-biotechlabs</t>
  </si>
  <si>
    <t>Lack of trust in online transactions in developing markets.</t>
  </si>
  <si>
    <t>Blockchain tools increasing trust in digital payments.</t>
  </si>
  <si>
    <t>Customer acquisition cost validated</t>
  </si>
  <si>
    <t>Integration to scalable value affordable product impact discover through growth.</t>
  </si>
  <si>
    <t>Transport-as-a-Service</t>
  </si>
  <si>
    <t>BioTechLabs, LifeScienceHub</t>
  </si>
  <si>
    <t>Impact-focused programs</t>
  </si>
  <si>
    <t>Rolled out smart transport solution to 10 cities</t>
  </si>
  <si>
    <r>
      <rPr>
        <rFont val="DM Mono"/>
        <color rgb="FF1155CC"/>
        <sz val="10.0"/>
        <u/>
      </rPr>
      <t>https://www.atlas-ventures.com/news/funding</t>
    </r>
  </si>
  <si>
    <r>
      <rPr>
        <rFont val="DM Mono"/>
        <color rgb="FF1155CC"/>
        <sz val="10.0"/>
        <u/>
      </rPr>
      <t>https://www.atlas-ventures.com/deck.pdf</t>
    </r>
  </si>
  <si>
    <r>
      <rPr>
        <rFont val="DM Mono"/>
        <color rgb="FF1155CC"/>
        <sz val="10.0"/>
        <u/>
      </rPr>
      <t>https://www.atlas-ventures.com/financials.xlsx</t>
    </r>
  </si>
  <si>
    <r>
      <rPr>
        <rFont val="DM Mono"/>
        <color rgb="FF1155CC"/>
        <sz val="10.0"/>
        <u/>
      </rPr>
      <t>https://www.atlas-ventures.com/demo</t>
    </r>
  </si>
  <si>
    <t>Nia</t>
  </si>
  <si>
    <t>Okoro</t>
  </si>
  <si>
    <t>nia.okoro@nextimpact.io</t>
  </si>
  <si>
    <t>NextImpact</t>
  </si>
  <si>
    <t>www.nextimpact.io</t>
  </si>
  <si>
    <t>Kisumu</t>
  </si>
  <si>
    <t>Integration growth scalable cloud impact seamless creators cloud optimize growth.</t>
  </si>
  <si>
    <t>Through solution experience discover smes seamless growth creators integration customers experience to growth customers.</t>
  </si>
  <si>
    <t>Solution integration value enterprises integration cloud customers through optimize seamless market integration enterprises platform.</t>
  </si>
  <si>
    <t>Nia Okoro</t>
  </si>
  <si>
    <t>Impact Measurement, ESG Strategy</t>
  </si>
  <si>
    <t>Growth experience market market product value data integration seamless impact.</t>
  </si>
  <si>
    <t>https://www.linkedin.com/in/nia-okoro-nextimpact</t>
  </si>
  <si>
    <t>High maternal mortality due to poor prenatal care.</t>
  </si>
  <si>
    <t>Mobile health apps providing affordable prenatal care solutions.</t>
  </si>
  <si>
    <t>Initial enterprise client onboarded</t>
  </si>
  <si>
    <t>Experience impact enables value value creators market enables enterprises integration.</t>
  </si>
  <si>
    <t>ImpactNext, ChangeLabs</t>
  </si>
  <si>
    <t>Intelligent transport systems</t>
  </si>
  <si>
    <t>Cloud SaaS adopted by 150 companies</t>
  </si>
  <si>
    <r>
      <rPr>
        <rFont val="DM Mono"/>
        <color rgb="FF1155CC"/>
        <sz val="10.0"/>
        <u/>
      </rPr>
      <t>https://www.atlas-ventures.com/news/funding</t>
    </r>
  </si>
  <si>
    <r>
      <rPr>
        <rFont val="DM Mono"/>
        <color rgb="FF1155CC"/>
        <sz val="10.0"/>
        <u/>
      </rPr>
      <t>https://www.atlas-ventures.com/deck.pdf</t>
    </r>
  </si>
  <si>
    <r>
      <rPr>
        <rFont val="DM Mono"/>
        <color rgb="FF1155CC"/>
        <sz val="10.0"/>
        <u/>
      </rPr>
      <t>https://www.atlas-ventures.com/financials.xlsx</t>
    </r>
  </si>
  <si>
    <r>
      <rPr>
        <rFont val="DM Mono"/>
        <color rgb="FF1155CC"/>
        <sz val="10.0"/>
        <u/>
      </rPr>
      <t>https://www.atlas-ventures.com/demo</t>
    </r>
  </si>
  <si>
    <t>Jonathan</t>
  </si>
  <si>
    <t>Hall</t>
  </si>
  <si>
    <t>jonathan.hall@smartransport.ai</t>
  </si>
  <si>
    <t>SmarTransport</t>
  </si>
  <si>
    <t>www.smartransport.com</t>
  </si>
  <si>
    <t>Creators product impact customers automate impact growth impact creators growth.</t>
  </si>
  <si>
    <t>Insights scalable market impact seamless mobile affordable enterprises ai seamless smes discover experience ai.</t>
  </si>
  <si>
    <t>Through platform affordable to product automate enables securely enables market securely ai product discover.</t>
  </si>
  <si>
    <t>Jonathan Hall</t>
  </si>
  <si>
    <t>Founder &amp; Managing Partner</t>
  </si>
  <si>
    <t>Transport Systems, AI Mobility</t>
  </si>
  <si>
    <t>Optimize impact integration product optimize ai value discover integration product.</t>
  </si>
  <si>
    <t>https://www.linkedin.com/in/jonathan-hall-smartransport</t>
  </si>
  <si>
    <t>Long lead times in construction project management.</t>
  </si>
  <si>
    <t>Construction management software streamlining project timelines.</t>
  </si>
  <si>
    <t>Signed reseller agreement</t>
  </si>
  <si>
    <t>Mobile insights solution ai cloud through enterprises insights enables discover.</t>
  </si>
  <si>
    <t>Mobility Solutions</t>
  </si>
  <si>
    <t>SmartTransport, MoveNet</t>
  </si>
  <si>
    <t>Future-ready cloud solutions</t>
  </si>
  <si>
    <t>Mobility app reached 50,000 users</t>
  </si>
  <si>
    <r>
      <rPr>
        <rFont val="DM Mono"/>
        <color rgb="FF1155CC"/>
        <sz val="10.0"/>
        <u/>
      </rPr>
      <t>https://www.swift-digital.com/news/funding</t>
    </r>
  </si>
  <si>
    <r>
      <rPr>
        <rFont val="DM Mono"/>
        <color rgb="FF1155CC"/>
        <sz val="10.0"/>
        <u/>
      </rPr>
      <t>https://www.swift-digital.com/deck.pdf</t>
    </r>
  </si>
  <si>
    <r>
      <rPr>
        <rFont val="DM Mono"/>
        <color rgb="FF1155CC"/>
        <sz val="10.0"/>
        <u/>
      </rPr>
      <t>https://www.swift-digital.com/financials.xlsx</t>
    </r>
  </si>
  <si>
    <r>
      <rPr>
        <rFont val="DM Mono"/>
        <color rgb="FF1155CC"/>
        <sz val="10.0"/>
        <u/>
      </rPr>
      <t>https://www.swift-digital.com/demo</t>
    </r>
  </si>
  <si>
    <t>Ivy</t>
  </si>
  <si>
    <t>Chen</t>
  </si>
  <si>
    <t>ivy.chen@cloudfuture.io</t>
  </si>
  <si>
    <t>CloudFuture</t>
  </si>
  <si>
    <t>www.cloudfuture.io</t>
  </si>
  <si>
    <t>Solution smes through ai customers discover solution enterprises market creators.</t>
  </si>
  <si>
    <t>Cloud market automate enables ai cloud securely cloud experience market growth smes discover value.</t>
  </si>
  <si>
    <t>Value value through mobile customers customers seamless seamless through smes enables enables experience platform.</t>
  </si>
  <si>
    <t>Ivy Chen</t>
  </si>
  <si>
    <t>Cloud Computing, SaaS Platforms</t>
  </si>
  <si>
    <t>Growth ai to discover solution enterprises solution platform solution market.</t>
  </si>
  <si>
    <t>https://www.linkedin.com/in/ivy-chen-cloudfuture</t>
  </si>
  <si>
    <t>Limited investment channels for sustainable projects.</t>
  </si>
  <si>
    <t>Green investment marketplaces channeling capital to climate projects.</t>
  </si>
  <si>
    <t>User demand validated through surveys</t>
  </si>
  <si>
    <t>Cloud value creators securely customers smes solution smes creators ai.</t>
  </si>
  <si>
    <t>FutureCloud, DataCloud</t>
  </si>
  <si>
    <t>Integrated mobility solutions</t>
  </si>
  <si>
    <t>Trained 2,000 educators across Africa</t>
  </si>
  <si>
    <r>
      <rPr>
        <rFont val="DM Mono"/>
        <color rgb="FF1155CC"/>
        <sz val="10.0"/>
        <u/>
      </rPr>
      <t>https://www.green-tech.com/news/funding</t>
    </r>
  </si>
  <si>
    <r>
      <rPr>
        <rFont val="DM Mono"/>
        <color rgb="FF1155CC"/>
        <sz val="10.0"/>
        <u/>
      </rPr>
      <t>https://www.green-tech.com/deck.pdf</t>
    </r>
  </si>
  <si>
    <r>
      <rPr>
        <rFont val="DM Mono"/>
        <color rgb="FF1155CC"/>
        <sz val="10.0"/>
        <u/>
      </rPr>
      <t>https://www.green-tech.com/financials.xlsx</t>
    </r>
  </si>
  <si>
    <r>
      <rPr>
        <rFont val="DM Mono"/>
        <color rgb="FF1155CC"/>
        <sz val="10.0"/>
        <u/>
      </rPr>
      <t>https://www.green-tech.com/demo</t>
    </r>
  </si>
  <si>
    <t>Derek</t>
  </si>
  <si>
    <t>Foster</t>
  </si>
  <si>
    <t>derek.foster@mobisolve.com</t>
  </si>
  <si>
    <t>MobiSolve</t>
  </si>
  <si>
    <t>www.mobisolve.com</t>
  </si>
  <si>
    <t>Mumbai</t>
  </si>
  <si>
    <t>Integration experience solution impact to seamless creators securely enables platform.</t>
  </si>
  <si>
    <t>Impact insights impact affordable insights discover product growth securely automate customers smes ai affordable.</t>
  </si>
  <si>
    <t>Optimize discover solution impact seamless platform seamless insights to customers automate enterprises automate platform.</t>
  </si>
  <si>
    <t>Derek Foster</t>
  </si>
  <si>
    <t>Urban Mobility, Transportation Analytics</t>
  </si>
  <si>
    <t>Value product automate smes impact affordable platform experience platform experience.</t>
  </si>
  <si>
    <t>https://www.linkedin.com/in/derek-foster-mobisolve</t>
  </si>
  <si>
    <t>Poor transparency in public procurement systems.</t>
  </si>
  <si>
    <t>Blockchain-based procurement platforms ensuring transparency.</t>
  </si>
  <si>
    <t>Partnerships with local distributors signed</t>
  </si>
  <si>
    <t>Product affordable discover enables insights product solution affordable smes enterprises.</t>
  </si>
  <si>
    <t>MobiSolve, TransitTech</t>
  </si>
  <si>
    <t>Pan-African education platform</t>
  </si>
  <si>
    <t>Secured $5M Series A funding</t>
  </si>
  <si>
    <r>
      <rPr>
        <rFont val="DM Mono"/>
        <color rgb="FF1155CC"/>
        <sz val="10.0"/>
        <u/>
      </rPr>
      <t>https://www.apollo-ventures.com/news/funding</t>
    </r>
  </si>
  <si>
    <r>
      <rPr>
        <rFont val="DM Mono"/>
        <color rgb="FF1155CC"/>
        <sz val="10.0"/>
        <u/>
      </rPr>
      <t>https://www.apollo-ventures.com/deck.pdf</t>
    </r>
  </si>
  <si>
    <r>
      <rPr>
        <rFont val="DM Mono"/>
        <color rgb="FF1155CC"/>
        <sz val="10.0"/>
        <u/>
      </rPr>
      <t>https://www.apollo-ventures.com/financials.xlsx</t>
    </r>
  </si>
  <si>
    <r>
      <rPr>
        <rFont val="DM Mono"/>
        <color rgb="FF1155CC"/>
        <sz val="10.0"/>
        <u/>
      </rPr>
      <t>https://www.apollo-ventures.com/demo</t>
    </r>
  </si>
  <si>
    <t>Selina</t>
  </si>
  <si>
    <t>Amankwah</t>
  </si>
  <si>
    <t>selina.amankwah@eduafrica.org</t>
  </si>
  <si>
    <t>EduAfrica</t>
  </si>
  <si>
    <t>www.eduafrica.org</t>
  </si>
  <si>
    <t>Mobile scalable value growth experience customers to growth product to.</t>
  </si>
  <si>
    <t>Insights platform creators integration platform insights securely cloud smes enables solution insights insights integration.</t>
  </si>
  <si>
    <t>Integration integration value seamless smes optimize data smes seamless integration securely ai to creators.</t>
  </si>
  <si>
    <t>Selina Amankwah</t>
  </si>
  <si>
    <t>EdTech Innovation, African Education</t>
  </si>
  <si>
    <t>To through enterprises seamless customers securely affordable seamless product seamless.</t>
  </si>
  <si>
    <t>https://www.linkedin.com/in/selina-amankwah-eduafrica</t>
  </si>
  <si>
    <t>Rising costs of higher education tuition.</t>
  </si>
  <si>
    <t>Income-share agreements reducing tuition barriers.</t>
  </si>
  <si>
    <t>Repeat sales confirmed with pilot users</t>
  </si>
  <si>
    <t>Discover value through customers insights smes growth market enables discover.</t>
  </si>
  <si>
    <t>Green Products</t>
  </si>
  <si>
    <t>EduAfrica, LearnNet</t>
  </si>
  <si>
    <t>AI-powered finance tools</t>
  </si>
  <si>
    <t>Launched eco-friendly product line</t>
  </si>
  <si>
    <r>
      <rPr>
        <rFont val="DM Mono"/>
        <color rgb="FF1155CC"/>
        <sz val="10.0"/>
        <u/>
      </rPr>
      <t>https://www.quantum-systems.com/news/funding</t>
    </r>
  </si>
  <si>
    <r>
      <rPr>
        <rFont val="DM Mono"/>
        <color rgb="FF1155CC"/>
        <sz val="10.0"/>
        <u/>
      </rPr>
      <t>https://www.quantum-systems.com/deck.pdf</t>
    </r>
  </si>
  <si>
    <r>
      <rPr>
        <rFont val="DM Mono"/>
        <color rgb="FF1155CC"/>
        <sz val="10.0"/>
        <u/>
      </rPr>
      <t>https://www.quantum-systems.com/financials.xlsx</t>
    </r>
  </si>
  <si>
    <r>
      <rPr>
        <rFont val="DM Mono"/>
        <color rgb="FF1155CC"/>
        <sz val="10.0"/>
        <u/>
      </rPr>
      <t>https://www.quantum-systems.com/demo</t>
    </r>
  </si>
  <si>
    <t>Matthew</t>
  </si>
  <si>
    <t>Edwards</t>
  </si>
  <si>
    <t>matthew.edwards@futurefin.io</t>
  </si>
  <si>
    <t>FutureFin</t>
  </si>
  <si>
    <t>www.futurefin.io</t>
  </si>
  <si>
    <t>Product enterprises growth value data automate cloud automate value data.</t>
  </si>
  <si>
    <t>Impact smes enables scalable cloud solution insights integration optimize through ai integration affordable market.</t>
  </si>
  <si>
    <t>Smes data insights mobile integration affordable discover insights product market ai mobile data automate.</t>
  </si>
  <si>
    <t>Matthew Edwards</t>
  </si>
  <si>
    <t>FinTech Platforms, Mobile Lending</t>
  </si>
  <si>
    <t>Product optimize integration growth data integration ai mobile creators market.</t>
  </si>
  <si>
    <t>https://www.linkedin.com/in/matthew-edwards-futurefin</t>
  </si>
  <si>
    <t>Underutilization of renewable energy during peak production.</t>
  </si>
  <si>
    <t>AI-driven energy storage solutions balancing grid supply and demand.</t>
  </si>
  <si>
    <t>Achieved breakeven on small pilot</t>
  </si>
  <si>
    <t>Integration smes impact data impact scalable enables solution creators customers.</t>
  </si>
  <si>
    <t>FinNext, MoneyTech</t>
  </si>
  <si>
    <t>Eco-friendly product lines</t>
  </si>
  <si>
    <t>Digital hub serves 10,000 users</t>
  </si>
  <si>
    <t>?</t>
  </si>
  <si>
    <r>
      <rPr>
        <rFont val="DM Mono"/>
        <color rgb="FF1155CC"/>
        <sz val="10.0"/>
        <u/>
      </rPr>
      <t>https://www.nimbus-data.com/news/funding</t>
    </r>
  </si>
  <si>
    <r>
      <rPr>
        <rFont val="DM Mono"/>
        <color rgb="FF1155CC"/>
        <sz val="10.0"/>
        <u/>
      </rPr>
      <t>https://www.nimbus-data.com/deck.pdf</t>
    </r>
  </si>
  <si>
    <r>
      <rPr>
        <rFont val="DM Mono"/>
        <color rgb="FF1155CC"/>
        <sz val="10.0"/>
        <u/>
      </rPr>
      <t>https://www.nimbus-data.com/financials.xlsx</t>
    </r>
  </si>
  <si>
    <r>
      <rPr>
        <rFont val="DM Mono"/>
        <color rgb="FF1155CC"/>
        <sz val="10.0"/>
        <u/>
      </rPr>
      <t>https://www.nimbus-data.com/demo</t>
    </r>
  </si>
  <si>
    <t>Bianca</t>
  </si>
  <si>
    <t>Costa</t>
  </si>
  <si>
    <t>bianca.costa@greenplanet.ai</t>
  </si>
  <si>
    <t>GreenPlanet</t>
  </si>
  <si>
    <t>www.greenplanet.com</t>
  </si>
  <si>
    <t>Through enables creators integration cloud enables insights experience data ai.</t>
  </si>
  <si>
    <t>Seamless impact growth experience customers through platform insights experience to mobile optimize automate market.</t>
  </si>
  <si>
    <t>Automate optimize seamless experience ai market to platform ai solution platform platform smes experience.</t>
  </si>
  <si>
    <t>Bianca Costa</t>
  </si>
  <si>
    <t>Co-Founder &amp; Head of Engineering</t>
  </si>
  <si>
    <t>AI Optimization, Predictive Modeling</t>
  </si>
  <si>
    <t>Automate market solution automate product smes impact platform impact scalable.</t>
  </si>
  <si>
    <t>https://www.linkedin.com/in/bianca-costa-greenplanet</t>
  </si>
  <si>
    <t>High fraud risk in mobile financial services.</t>
  </si>
  <si>
    <t>Secure mobile-first platforms reducing fraud in financial services.</t>
  </si>
  <si>
    <t>Validated technology with universities</t>
  </si>
  <si>
    <t>Securely platform mobile mobile value smes creators integration insights enables.</t>
  </si>
  <si>
    <t>PlanetGreen, EcoWorld</t>
  </si>
  <si>
    <t>Centralized digital hub</t>
  </si>
  <si>
    <t>Installed 100 solar panels in schools</t>
  </si>
  <si>
    <r>
      <rPr>
        <rFont val="DM Mono"/>
        <color rgb="FF1155CC"/>
        <sz val="10.0"/>
        <u/>
      </rPr>
      <t>https://www.apollo-data.com/news/funding</t>
    </r>
  </si>
  <si>
    <r>
      <rPr>
        <rFont val="DM Mono"/>
        <color rgb="FF1155CC"/>
        <sz val="10.0"/>
        <u/>
      </rPr>
      <t>https://www.apollo-data.com/deck.pdf</t>
    </r>
  </si>
  <si>
    <r>
      <rPr>
        <rFont val="DM Mono"/>
        <color rgb="FF1155CC"/>
        <sz val="10.0"/>
        <u/>
      </rPr>
      <t>https://www.apollo-data.com/financials.xlsx</t>
    </r>
  </si>
  <si>
    <r>
      <rPr>
        <rFont val="DM Mono"/>
        <color rgb="FF1155CC"/>
        <sz val="10.0"/>
        <u/>
      </rPr>
      <t>https://www.apollo-data.com/demo</t>
    </r>
  </si>
  <si>
    <t>Patrick</t>
  </si>
  <si>
    <t>Murphy</t>
  </si>
  <si>
    <t>patrick.murphy@digihub.io</t>
  </si>
  <si>
    <t>DigiHub</t>
  </si>
  <si>
    <t>www.digihub.io</t>
  </si>
  <si>
    <t>To product creators market insights insights smes value discover enables.</t>
  </si>
  <si>
    <t>Platform discover growth platform growth discover creators data scalable experience discover to securely product.</t>
  </si>
  <si>
    <t>Through optimize affordable creators mobile creators enables securely automate growth affordable experience integration market.</t>
  </si>
  <si>
    <t>Patrick Murphy</t>
  </si>
  <si>
    <t>Digital Transformation, IT Consulting</t>
  </si>
  <si>
    <t>Product creators customers experience insights seamless securely platform growth integration.</t>
  </si>
  <si>
    <t>https://www.linkedin.com/in/patrick-murphy-digihub</t>
  </si>
  <si>
    <t>Outdated methods for talent recruitment and hiring.</t>
  </si>
  <si>
    <t>AI-powered recruitment tools connecting talent to employers.</t>
  </si>
  <si>
    <t>Customer satisfaction rate above 80%</t>
  </si>
  <si>
    <t>Growth product product cloud solution creators platform market creators data.</t>
  </si>
  <si>
    <t>8000000 USD</t>
  </si>
  <si>
    <t>Healthcare Services</t>
  </si>
  <si>
    <t>DigiHub, TechConnect</t>
  </si>
  <si>
    <t>High-efficiency solar tech</t>
  </si>
  <si>
    <t>Partnered with 20 healthcare providers</t>
  </si>
  <si>
    <r>
      <rPr>
        <rFont val="DM Mono"/>
        <color rgb="FF1155CC"/>
        <sz val="10.0"/>
        <u/>
      </rPr>
      <t>https://www.apollo-ventures.com/news/funding</t>
    </r>
  </si>
  <si>
    <r>
      <rPr>
        <rFont val="DM Mono"/>
        <color rgb="FF1155CC"/>
        <sz val="10.0"/>
        <u/>
      </rPr>
      <t>https://www.apollo-ventures.com/deck.pdf</t>
    </r>
  </si>
  <si>
    <r>
      <rPr>
        <rFont val="DM Mono"/>
        <color rgb="FF1155CC"/>
        <sz val="10.0"/>
        <u/>
      </rPr>
      <t>https://www.apollo-ventures.com/financials.xlsx</t>
    </r>
  </si>
  <si>
    <r>
      <rPr>
        <rFont val="DM Mono"/>
        <color rgb="FF1155CC"/>
        <sz val="10.0"/>
        <u/>
      </rPr>
      <t>https://www.apollo-ventures.com/demo</t>
    </r>
  </si>
  <si>
    <t>Nour</t>
  </si>
  <si>
    <t>Elsayed</t>
  </si>
  <si>
    <t>nour.elsayed@solarwave.org</t>
  </si>
  <si>
    <t>SolarWave</t>
  </si>
  <si>
    <t>www.solarwave.com</t>
  </si>
  <si>
    <t>Solution impact through customers ai creators optimize creators through enterprises.</t>
  </si>
  <si>
    <t>Affordable automate mobile affordable cloud mobile ai enables market solution impact to enables to.</t>
  </si>
  <si>
    <t>Enables solution solution scalable automate to product securely enables automate to affordable growth growth.</t>
  </si>
  <si>
    <t>Nour El-Sayed</t>
  </si>
  <si>
    <t>Renewable Energy, Solar Systems</t>
  </si>
  <si>
    <t>Insights data platform seamless insights optimize growth discover mobile value.</t>
  </si>
  <si>
    <t>https://www.linkedin.com/in/nour-elsayed-solarwave</t>
  </si>
  <si>
    <t>Rural communities disconnected from formal banking.</t>
  </si>
  <si>
    <t>Mobile-first banks offering affordable services to rural users.</t>
  </si>
  <si>
    <t>Market demand validated via crowdfunding</t>
  </si>
  <si>
    <t>Scalable experience experience insights optimize enables platform cloud market smes.</t>
  </si>
  <si>
    <t>TechBridge Platform</t>
  </si>
  <si>
    <t>SolarWave, SunPower</t>
  </si>
  <si>
    <t>Comprehensive healthcare coverage</t>
  </si>
  <si>
    <t>Bridged tech solutions for 50 clients</t>
  </si>
  <si>
    <r>
      <rPr>
        <rFont val="DM Mono"/>
        <color rgb="FF1155CC"/>
        <sz val="10.0"/>
        <u/>
      </rPr>
      <t>https://www.nova-digital.com/news/funding</t>
    </r>
  </si>
  <si>
    <r>
      <rPr>
        <rFont val="DM Mono"/>
        <color rgb="FF1155CC"/>
        <sz val="10.0"/>
        <u/>
      </rPr>
      <t>https://www.nova-digital.com/deck.pdf</t>
    </r>
  </si>
  <si>
    <r>
      <rPr>
        <rFont val="DM Mono"/>
        <color rgb="FF1155CC"/>
        <sz val="10.0"/>
        <u/>
      </rPr>
      <t>https://www.nova-digital.com/financials.xlsx</t>
    </r>
  </si>
  <si>
    <r>
      <rPr>
        <rFont val="DM Mono"/>
        <color rgb="FF1155CC"/>
        <sz val="10.0"/>
        <u/>
      </rPr>
      <t>https://www.nova-digital.com/demo</t>
    </r>
  </si>
  <si>
    <t>Daniela</t>
  </si>
  <si>
    <t>Marino</t>
  </si>
  <si>
    <t>daniela.marino@medicare.ai</t>
  </si>
  <si>
    <t>MediCare</t>
  </si>
  <si>
    <t>www.medicare.ai</t>
  </si>
  <si>
    <t>Product optimize scalable impact data securely enterprises through experience seamless.</t>
  </si>
  <si>
    <t>Ai enables smes mobile data growth discover mobile market growth insights data insights ai.</t>
  </si>
  <si>
    <t>Data ai ai data platform securely platform value ai product value smes affordable optimize.</t>
  </si>
  <si>
    <t>Daniela Marino</t>
  </si>
  <si>
    <t>Founder &amp; Head of Design</t>
  </si>
  <si>
    <t>Healthcare AI, Clinical Data</t>
  </si>
  <si>
    <t>Cloud enterprises seamless to seamless integration securely automate seamless affordable.</t>
  </si>
  <si>
    <t>https://www.linkedin.com/in/daniela-marino-medicare</t>
  </si>
  <si>
    <t>Food contamination risks in informal markets.</t>
  </si>
  <si>
    <t>Food traceability platforms ensuring safety from farm to table.</t>
  </si>
  <si>
    <t>Contracts with NGOs secured</t>
  </si>
  <si>
    <t>Data automate platform enterprises insights mobile integration integration mobile creators.</t>
  </si>
  <si>
    <t>MediCare, HealthSolutions</t>
  </si>
  <si>
    <t>Cross-industry tech bridge</t>
  </si>
  <si>
    <t>Filed 5 biotech patents</t>
  </si>
  <si>
    <r>
      <rPr>
        <rFont val="DM Mono"/>
        <color rgb="FF1155CC"/>
        <sz val="10.0"/>
        <u/>
      </rPr>
      <t>https://www.green-data.com/news/funding</t>
    </r>
  </si>
  <si>
    <r>
      <rPr>
        <rFont val="DM Mono"/>
        <color rgb="FF1155CC"/>
        <sz val="10.0"/>
        <u/>
      </rPr>
      <t>https://www.green-data.com/deck.pdf</t>
    </r>
  </si>
  <si>
    <r>
      <rPr>
        <rFont val="DM Mono"/>
        <color rgb="FF1155CC"/>
        <sz val="10.0"/>
        <u/>
      </rPr>
      <t>https://www.green-data.com/financials.xlsx</t>
    </r>
  </si>
  <si>
    <r>
      <rPr>
        <rFont val="DM Mono"/>
        <color rgb="FF1155CC"/>
        <sz val="10.0"/>
        <u/>
      </rPr>
      <t>https://www.green-data.com/demo</t>
    </r>
  </si>
  <si>
    <t>Joseph</t>
  </si>
  <si>
    <t>Taylor</t>
  </si>
  <si>
    <t>joseph.taylor@techbridge.co</t>
  </si>
  <si>
    <t>TechBridge</t>
  </si>
  <si>
    <t>www.techbridge.io</t>
  </si>
  <si>
    <t>Payments</t>
  </si>
  <si>
    <t>Impact seamless platform enterprises discover enables growth data through smes.</t>
  </si>
  <si>
    <t>Impact scalable securely creators creators automate cloud data market optimize to creators customers enterprises.</t>
  </si>
  <si>
    <t>Ai seamless mobile experience experience creators product scalable platform impact market enables creators solution.</t>
  </si>
  <si>
    <t>Joseph Taylor</t>
  </si>
  <si>
    <t>Partnerships, Business Development</t>
  </si>
  <si>
    <t>Smes creators securely seamless customers discover value market solution to.</t>
  </si>
  <si>
    <t>https://www.linkedin.com/in/joseph-taylor-techbridge</t>
  </si>
  <si>
    <t>Low awareness of preventive health screening.</t>
  </si>
  <si>
    <t>Preventive health campaigns delivered via mobile apps.</t>
  </si>
  <si>
    <t>Pilot completed with positive ROI</t>
  </si>
  <si>
    <t>Smes enables data enables affordable insights insights creators discover ai.</t>
  </si>
  <si>
    <t>Blockchain Platform</t>
  </si>
  <si>
    <t>TechBridge, BridgeTech</t>
  </si>
  <si>
    <t>Advanced biotech solutions</t>
  </si>
  <si>
    <t>Blockchain platform onboarded 1,000 users</t>
  </si>
  <si>
    <r>
      <rPr>
        <rFont val="DM Mono"/>
        <color rgb="FF1155CC"/>
        <sz val="10.0"/>
        <u/>
      </rPr>
      <t>https://www.apollo-tech.com/news/funding</t>
    </r>
  </si>
  <si>
    <r>
      <rPr>
        <rFont val="DM Mono"/>
        <color rgb="FF1155CC"/>
        <sz val="10.0"/>
        <u/>
      </rPr>
      <t>https://www.apollo-tech.com/deck.pdf</t>
    </r>
  </si>
  <si>
    <r>
      <rPr>
        <rFont val="DM Mono"/>
        <color rgb="FF1155CC"/>
        <sz val="10.0"/>
        <u/>
      </rPr>
      <t>https://www.apollo-tech.com/financials.xlsx</t>
    </r>
  </si>
  <si>
    <r>
      <rPr>
        <rFont val="DM Mono"/>
        <color rgb="FF1155CC"/>
        <sz val="10.0"/>
        <u/>
      </rPr>
      <t>https://www.apollo-tech.com/demo</t>
    </r>
  </si>
  <si>
    <t>Aya</t>
  </si>
  <si>
    <t>Nakamura</t>
  </si>
  <si>
    <t>aya.nakamura@biofuturelabs.com</t>
  </si>
  <si>
    <t>BioFuture Labs</t>
  </si>
  <si>
    <t>www.biofuturelabs.com</t>
  </si>
  <si>
    <t>Precision Farming</t>
  </si>
  <si>
    <t>Experience smes solution to growth data impact value data enables.</t>
  </si>
  <si>
    <t>Platform cloud seamless solution automate automate scalable through optimize seamless product solution automate integration.</t>
  </si>
  <si>
    <t>Affordable through cloud platform integration through through data solution to creators through enterprises market.</t>
  </si>
  <si>
    <t>Aya Nakamura</t>
  </si>
  <si>
    <t>Co-Founder &amp; Head of Research</t>
  </si>
  <si>
    <t>Biotech R&amp;D, Regenerative Medicine</t>
  </si>
  <si>
    <t>Data platform data solution insights cloud impact integration securely creators.</t>
  </si>
  <si>
    <t>https://www.linkedin.com/in/aya-nakamura-biofuturelabs</t>
  </si>
  <si>
    <t>Gender disparity in startup funding allocation.</t>
  </si>
  <si>
    <t>Venture capital networks funding women-led startups.</t>
  </si>
  <si>
    <t>Evidence of strong network effects</t>
  </si>
  <si>
    <t>Creators discover scalable insights seamless seamless market ai product impact.</t>
  </si>
  <si>
    <t>Urban Development Platform</t>
  </si>
  <si>
    <t>BioFutureLabs, LifeLabs</t>
  </si>
  <si>
    <t>Blockchain adoption</t>
  </si>
  <si>
    <t>Revitalized 3 urban districts</t>
  </si>
  <si>
    <r>
      <rPr>
        <rFont val="DM Mono"/>
        <color rgb="FF1155CC"/>
        <sz val="10.0"/>
        <u/>
      </rPr>
      <t>https://www.summit-ai.com/news/funding</t>
    </r>
  </si>
  <si>
    <r>
      <rPr>
        <rFont val="DM Mono"/>
        <color rgb="FF1155CC"/>
        <sz val="10.0"/>
        <u/>
      </rPr>
      <t>https://www.summit-ai.com/deck.pdf</t>
    </r>
  </si>
  <si>
    <r>
      <rPr>
        <rFont val="DM Mono"/>
        <color rgb="FF1155CC"/>
        <sz val="10.0"/>
        <u/>
      </rPr>
      <t>https://www.summit-ai.com/financials.xlsx</t>
    </r>
  </si>
  <si>
    <r>
      <rPr>
        <rFont val="DM Mono"/>
        <color rgb="FF1155CC"/>
        <sz val="10.0"/>
        <u/>
      </rPr>
      <t>https://www.summit-ai.com/demo</t>
    </r>
  </si>
  <si>
    <t>Steven</t>
  </si>
  <si>
    <t>Anderson</t>
  </si>
  <si>
    <t>steven.anderson@blocknext.io</t>
  </si>
  <si>
    <t>Prefer not to say</t>
  </si>
  <si>
    <t>BlockNext</t>
  </si>
  <si>
    <t>www.blocknext.io</t>
  </si>
  <si>
    <t>Insights product insights securely mobile product insights impact cloud affordable.</t>
  </si>
  <si>
    <t>To data experience ai to scalable seamless seamless smes securely to value ai market.</t>
  </si>
  <si>
    <t>Scalable market smes affordable automate experience optimize discover discover enables product ai ai mobile.</t>
  </si>
  <si>
    <t>Steven Anderson</t>
  </si>
  <si>
    <t>Blockchain Solutions, Smart Contracts</t>
  </si>
  <si>
    <t>To optimize cloud discover solution scalable mobile mobile scalable mobile.</t>
  </si>
  <si>
    <t>https://www.linkedin.com/in/steven-anderson-blocknext</t>
  </si>
  <si>
    <t>Inefficient waste collection in urban slums.</t>
  </si>
  <si>
    <t>IoT-enabled waste collection improving urban sanitation.</t>
  </si>
  <si>
    <t>Customer usage data confirms adoption</t>
  </si>
  <si>
    <t>Ai customers data mobile smes seamless data optimize enables growth.</t>
  </si>
  <si>
    <t>BlockNext, ChainHub</t>
  </si>
  <si>
    <t>Urban revitalization expertise</t>
  </si>
  <si>
    <t>FinTech app reached 10,000 transactions</t>
  </si>
  <si>
    <r>
      <rPr>
        <rFont val="DM Mono"/>
        <color rgb="FF1155CC"/>
        <sz val="10.0"/>
        <u/>
      </rPr>
      <t>https://www.green-ventures.com/news/funding</t>
    </r>
  </si>
  <si>
    <r>
      <rPr>
        <rFont val="DM Mono"/>
        <color rgb="FF1155CC"/>
        <sz val="10.0"/>
        <u/>
      </rPr>
      <t>https://www.green-ventures.com/deck.pdf</t>
    </r>
  </si>
  <si>
    <r>
      <rPr>
        <rFont val="DM Mono"/>
        <color rgb="FF1155CC"/>
        <sz val="10.0"/>
        <u/>
      </rPr>
      <t>https://www.green-ventures.com/financials.xlsx</t>
    </r>
  </si>
  <si>
    <r>
      <rPr>
        <rFont val="DM Mono"/>
        <color rgb="FF1155CC"/>
        <sz val="10.0"/>
        <u/>
      </rPr>
      <t>https://www.green-ventures.com/demo</t>
    </r>
  </si>
  <si>
    <t>Clara</t>
  </si>
  <si>
    <t>Gomez</t>
  </si>
  <si>
    <t>clara.gomez@urbanroots.ai</t>
  </si>
  <si>
    <t>UrbanRoots</t>
  </si>
  <si>
    <t>www.urbanroots.org</t>
  </si>
  <si>
    <t>Affordable through impact scalable to impact insights cloud mobile market.</t>
  </si>
  <si>
    <t>Enterprises optimize seamless to optimize market cloud cloud experience impact through affordable insights securely.</t>
  </si>
  <si>
    <t>Cloud optimize enables to enables value value optimize ai data discover to market ai.</t>
  </si>
  <si>
    <t>Clara Gomez</t>
  </si>
  <si>
    <t>Sustainable Urban Farming, IoT Agri</t>
  </si>
  <si>
    <t>Growth to optimize experience enterprises insights discover ai creators securely.</t>
  </si>
  <si>
    <t>https://www.linkedin.com/in/clara-gomez-urbanroots</t>
  </si>
  <si>
    <t>High dependency on fossil fuels for cooking.</t>
  </si>
  <si>
    <t>Clean cooking stoves powered by renewable energy.</t>
  </si>
  <si>
    <t>Signed global partnership pilot</t>
  </si>
  <si>
    <t>Experience discover ai mobile customers platform optimize automate data creators.</t>
  </si>
  <si>
    <t>UrbanRoots, CityGrowth</t>
  </si>
  <si>
    <t>FinTech innovation</t>
  </si>
  <si>
    <t>Deployed cloud solution to 50 enterprises</t>
  </si>
  <si>
    <r>
      <rPr>
        <rFont val="DM Mono"/>
        <color rgb="FF1155CC"/>
        <sz val="10.0"/>
        <u/>
      </rPr>
      <t>https://www.atlas-labs.com/news/funding</t>
    </r>
  </si>
  <si>
    <r>
      <rPr>
        <rFont val="DM Mono"/>
        <color rgb="FF1155CC"/>
        <sz val="10.0"/>
        <u/>
      </rPr>
      <t>https://www.atlas-labs.com/deck.pdf</t>
    </r>
  </si>
  <si>
    <r>
      <rPr>
        <rFont val="DM Mono"/>
        <color rgb="FF1155CC"/>
        <sz val="10.0"/>
        <u/>
      </rPr>
      <t>https://www.atlas-labs.com/financials.xlsx</t>
    </r>
  </si>
  <si>
    <r>
      <rPr>
        <rFont val="DM Mono"/>
        <color rgb="FF1155CC"/>
        <sz val="10.0"/>
        <u/>
      </rPr>
      <t>https://www.atlas-labs.com/demo</t>
    </r>
  </si>
  <si>
    <t>Marcus</t>
  </si>
  <si>
    <t>Robinson</t>
  </si>
  <si>
    <t>marcus.robinson@finovate.co</t>
  </si>
  <si>
    <t>Finovate</t>
  </si>
  <si>
    <t>www.finovate.com</t>
  </si>
  <si>
    <t>Cloud securely cloud discover impact to discover data growth cloud.</t>
  </si>
  <si>
    <t>Mobile securely integration customers customers product enables ai growth product through smes value platform.</t>
  </si>
  <si>
    <t>Enterprises mobile customers enables enterprises creators data integration enables solution ai cloud enterprises impact.</t>
  </si>
  <si>
    <t>Marcus Robinson</t>
  </si>
  <si>
    <t>Venture Finance, Capital Raising</t>
  </si>
  <si>
    <t>Securely impact market creators product scalable smes enables customers creators.</t>
  </si>
  <si>
    <t>https://www.linkedin.com/in/marcus-robinson-finovate</t>
  </si>
  <si>
    <t>Difficulty verifying academic certificates.</t>
  </si>
  <si>
    <t>Blockchain-based academic credential verification systems.</t>
  </si>
  <si>
    <t>Achieved 5,000 downloads on app store</t>
  </si>
  <si>
    <t>Insights optimize seamless mobile discover mobile product affordable seamless creators.</t>
  </si>
  <si>
    <t>Finovate, MoneyWorks</t>
  </si>
  <si>
    <t>Regional cloud services</t>
  </si>
  <si>
    <t>Health analytics platform used by 3 hospitals</t>
  </si>
  <si>
    <r>
      <rPr>
        <rFont val="DM Mono"/>
        <color rgb="FF1155CC"/>
        <sz val="10.0"/>
        <u/>
      </rPr>
      <t>https://www.swift-systems.com/news/funding</t>
    </r>
  </si>
  <si>
    <r>
      <rPr>
        <rFont val="DM Mono"/>
        <color rgb="FF1155CC"/>
        <sz val="10.0"/>
        <u/>
      </rPr>
      <t>https://www.swift-systems.com/deck.pdf</t>
    </r>
  </si>
  <si>
    <r>
      <rPr>
        <rFont val="DM Mono"/>
        <color rgb="FF1155CC"/>
        <sz val="10.0"/>
        <u/>
      </rPr>
      <t>https://www.swift-systems.com/financials.xlsx</t>
    </r>
  </si>
  <si>
    <r>
      <rPr>
        <rFont val="DM Mono"/>
        <color rgb="FF1155CC"/>
        <sz val="10.0"/>
        <u/>
      </rPr>
      <t>https://www.swift-systems.com/demo</t>
    </r>
  </si>
  <si>
    <t>Linh</t>
  </si>
  <si>
    <t>Nguyen</t>
  </si>
  <si>
    <t>linh.nguyen@cloudasia.io</t>
  </si>
  <si>
    <t>CloudAsia</t>
  </si>
  <si>
    <t>www.cloudasia.io</t>
  </si>
  <si>
    <t>MLOps</t>
  </si>
  <si>
    <t>Securely experience enables solution insights platform affordable growth smes growth.</t>
  </si>
  <si>
    <t>Customers enterprises integration integration smes product ai seamless integration enables solution data impact growth.</t>
  </si>
  <si>
    <t>Solution discover enables integration securely automate integration creators impact affordable customers platform discover seamless.</t>
  </si>
  <si>
    <t>Linh Nguyen</t>
  </si>
  <si>
    <t>Cloud Infrastructure, Systems Design</t>
  </si>
  <si>
    <t>Scalable discover ai to seamless creators automate creators enterprises optimize.</t>
  </si>
  <si>
    <t>https://www.linkedin.com/in/linh-nguyen-cloudasia</t>
  </si>
  <si>
    <t>Inaccessibility of mental health services in rural areas.</t>
  </si>
  <si>
    <t>Telehealth platforms delivering care to rural communities.</t>
  </si>
  <si>
    <t>Pilot scaled to additional regions</t>
  </si>
  <si>
    <t>Insights scalable through market scalable solution discover growth enables impact.</t>
  </si>
  <si>
    <t>CloudAsia, DataSphere</t>
  </si>
  <si>
    <t>Health analytics platform</t>
  </si>
  <si>
    <t>Implemented precision agriculture tools on 100 farms</t>
  </si>
  <si>
    <r>
      <rPr>
        <rFont val="DM Mono"/>
        <color rgb="FF1155CC"/>
        <sz val="10.0"/>
        <u/>
      </rPr>
      <t>https://www.quantum-tech.com/news/funding</t>
    </r>
  </si>
  <si>
    <r>
      <rPr>
        <rFont val="DM Mono"/>
        <color rgb="FF1155CC"/>
        <sz val="10.0"/>
        <u/>
      </rPr>
      <t>https://www.quantum-tech.com/deck.pdf</t>
    </r>
  </si>
  <si>
    <r>
      <rPr>
        <rFont val="DM Mono"/>
        <color rgb="FF1155CC"/>
        <sz val="10.0"/>
        <u/>
      </rPr>
      <t>https://www.quantum-tech.com/financials.xlsx</t>
    </r>
  </si>
  <si>
    <r>
      <rPr>
        <rFont val="DM Mono"/>
        <color rgb="FF1155CC"/>
        <sz val="10.0"/>
        <u/>
      </rPr>
      <t>https://www.quantum-tech.com/demo</t>
    </r>
  </si>
  <si>
    <t>George</t>
  </si>
  <si>
    <t>Baker</t>
  </si>
  <si>
    <t>george.baker@healthsphere.org</t>
  </si>
  <si>
    <t>HealthSphere</t>
  </si>
  <si>
    <t>www.healthsphere.com</t>
  </si>
  <si>
    <t>Optimize product enterprises to integration creators ai product customers to.</t>
  </si>
  <si>
    <t>Smes market securely integration value insights platform cloud enterprises insights enables cloud securely market.</t>
  </si>
  <si>
    <t>Through growth creators cloud market through seamless data growth to value enables through smes.</t>
  </si>
  <si>
    <t>George Baker</t>
  </si>
  <si>
    <t>Health Informatics, AI Healthcare</t>
  </si>
  <si>
    <t>Through ai value solution optimize ai automate customers impact enables.</t>
  </si>
  <si>
    <t>https://www.linkedin.com/in/george-baker-healthsphere</t>
  </si>
  <si>
    <t>Lack of adaptive learning tools for diverse learners.</t>
  </si>
  <si>
    <t>Adaptive e-learning tools tailored to student needs.</t>
  </si>
  <si>
    <t>Validation through industry awards</t>
  </si>
  <si>
    <t>Ai platform data discover optimize impact solution affordable enables insights.</t>
  </si>
  <si>
    <t>HealthSphere, MediWorld</t>
  </si>
  <si>
    <t>Precision agriculture innovation</t>
  </si>
  <si>
    <t>Mobility network expanded to 3 cities</t>
  </si>
  <si>
    <r>
      <rPr>
        <rFont val="DM Mono"/>
        <color rgb="FF1155CC"/>
        <sz val="10.0"/>
        <u/>
      </rPr>
      <t>https://www.nimbus-data.com/news/funding</t>
    </r>
  </si>
  <si>
    <r>
      <rPr>
        <rFont val="DM Mono"/>
        <color rgb="FF1155CC"/>
        <sz val="10.0"/>
        <u/>
      </rPr>
      <t>https://www.nimbus-data.com/deck.pdf</t>
    </r>
  </si>
  <si>
    <r>
      <rPr>
        <rFont val="DM Mono"/>
        <color rgb="FF1155CC"/>
        <sz val="10.0"/>
        <u/>
      </rPr>
      <t>https://www.nimbus-data.com/financials.xlsx</t>
    </r>
  </si>
  <si>
    <r>
      <rPr>
        <rFont val="DM Mono"/>
        <color rgb="FF1155CC"/>
        <sz val="10.0"/>
        <u/>
      </rPr>
      <t>https://www.nimbus-data.com/demo</t>
    </r>
  </si>
  <si>
    <t>Fatou</t>
  </si>
  <si>
    <t>Diop</t>
  </si>
  <si>
    <t>fatou.diop@agrifuture.io</t>
  </si>
  <si>
    <t>AgriFuture</t>
  </si>
  <si>
    <t>www.agrifuture.io</t>
  </si>
  <si>
    <t>Through enterprises market optimize automate platform ai creators platform experience.</t>
  </si>
  <si>
    <t>Ai market smes automate automate data affordable experience impact discover enables to to platform.</t>
  </si>
  <si>
    <t>Growth discover to product affordable optimize customers growth affordable seamless data scalable ai impact.</t>
  </si>
  <si>
    <t>Fatou Diop</t>
  </si>
  <si>
    <t>Founder &amp; Head of Marketing</t>
  </si>
  <si>
    <t>AgriTech Solutions, Food Security</t>
  </si>
  <si>
    <t>Value insights impact enables market market impact value impact discover.</t>
  </si>
  <si>
    <t>https://www.linkedin.com/in/fatou-diop-agrifuture</t>
  </si>
  <si>
    <t>Rising unemployment due to automation.</t>
  </si>
  <si>
    <t>Reskilling programs preparing workers for automation.</t>
  </si>
  <si>
    <t>Secured pilot funding from foundation</t>
  </si>
  <si>
    <t>Impact through securely mobile integration creators integration enterprises data insights.</t>
  </si>
  <si>
    <t>GreenTech Platform</t>
  </si>
  <si>
    <t>AgriFuture, FarmTech</t>
  </si>
  <si>
    <t>Mobility network expansion</t>
  </si>
  <si>
    <t>Green hub supported 50 startups</t>
  </si>
  <si>
    <r>
      <rPr>
        <rFont val="DM Mono"/>
        <color rgb="FF1155CC"/>
        <sz val="10.0"/>
        <u/>
      </rPr>
      <t>https://www.apollo-labs.com/news/funding</t>
    </r>
  </si>
  <si>
    <r>
      <rPr>
        <rFont val="DM Mono"/>
        <color rgb="FF1155CC"/>
        <sz val="10.0"/>
        <u/>
      </rPr>
      <t>https://www.apollo-labs.com/deck.pdf</t>
    </r>
  </si>
  <si>
    <r>
      <rPr>
        <rFont val="DM Mono"/>
        <color rgb="FF1155CC"/>
        <sz val="10.0"/>
        <u/>
      </rPr>
      <t>https://www.apollo-labs.com/financials.xlsx</t>
    </r>
  </si>
  <si>
    <r>
      <rPr>
        <rFont val="DM Mono"/>
        <color rgb="FF1155CC"/>
        <sz val="10.0"/>
        <u/>
      </rPr>
      <t>https://www.apollo-labs.com/demo</t>
    </r>
  </si>
  <si>
    <t>Oliver</t>
  </si>
  <si>
    <t>Harris</t>
  </si>
  <si>
    <t>oliver.harris@mobilitynext.ai</t>
  </si>
  <si>
    <t>MobilityNext</t>
  </si>
  <si>
    <t>www.mobilitynext.com</t>
  </si>
  <si>
    <t>Automate enables discover impact growth product data growth cloud value.</t>
  </si>
  <si>
    <t>To value automate discover optimize growth data discover experience data growth automate scalable automate.</t>
  </si>
  <si>
    <t>Affordable solution value smes smes mobile optimize platform to insights scalable insights growth optimize.</t>
  </si>
  <si>
    <t>Oliver Harris</t>
  </si>
  <si>
    <t>Urban Development, Social Impact</t>
  </si>
  <si>
    <t>Creators insights market solution through impact enables discover mobile product.</t>
  </si>
  <si>
    <t>https://www.linkedin.com/in/oliver-harris-mobilitynext</t>
  </si>
  <si>
    <t>Time-consuming customs clearance for exporters.</t>
  </si>
  <si>
    <t>AI-powered customs and trade clearance platforms.</t>
  </si>
  <si>
    <t>Pilot demonstrated strong retention rates</t>
  </si>
  <si>
    <t>Product cloud creators enables securely scalable creators affordable cloud optimize.</t>
  </si>
  <si>
    <t>Renewable Energy Services</t>
  </si>
  <si>
    <t>Payment Processing Fee</t>
  </si>
  <si>
    <t>MobilityNext, MoveSolutions</t>
  </si>
  <si>
    <t>Green hub network</t>
  </si>
  <si>
    <t>Renewable energy service deployed in 5 regions</t>
  </si>
  <si>
    <r>
      <rPr>
        <rFont val="DM Mono"/>
        <color rgb="FF1155CC"/>
        <sz val="10.0"/>
        <u/>
      </rPr>
      <t>https://www.rapid-solutions.com/news/funding</t>
    </r>
  </si>
  <si>
    <r>
      <rPr>
        <rFont val="DM Mono"/>
        <color rgb="FF1155CC"/>
        <sz val="10.0"/>
        <u/>
      </rPr>
      <t>https://www.rapid-solutions.com/deck.pdf</t>
    </r>
  </si>
  <si>
    <r>
      <rPr>
        <rFont val="DM Mono"/>
        <color rgb="FF1155CC"/>
        <sz val="10.0"/>
        <u/>
      </rPr>
      <t>https://www.rapid-solutions.com/financials.xlsx</t>
    </r>
  </si>
  <si>
    <r>
      <rPr>
        <rFont val="DM Mono"/>
        <color rgb="FF1155CC"/>
        <sz val="10.0"/>
        <u/>
      </rPr>
      <t>https://www.rapid-solutions.com/demo</t>
    </r>
  </si>
  <si>
    <t>Thandiwe</t>
  </si>
  <si>
    <t>Nkosi</t>
  </si>
  <si>
    <t>thandiwe.nkosi@greenhub.org</t>
  </si>
  <si>
    <t>GreenHub</t>
  </si>
  <si>
    <t>www.greenhub.io</t>
  </si>
  <si>
    <t>Market smes discover enterprises creators value through experience enterprises integration.</t>
  </si>
  <si>
    <t>Enterprises affordable market enterprises discover mobile cloud impact affordable experience ai value customers automate.</t>
  </si>
  <si>
    <t>To automate cloud integration seamless optimize insights smes optimize discover customers insights seamless customers.</t>
  </si>
  <si>
    <t>Thandiwe Nkosi</t>
  </si>
  <si>
    <t>Sustainable Energy, Renewable Tech</t>
  </si>
  <si>
    <t>Optimize scalable creators securely product data to discover scalable securely.</t>
  </si>
  <si>
    <t>https://www.linkedin.com/in/thandiwe-nkosi-greenhub</t>
  </si>
  <si>
    <t>High risks in agriculture due to climate change.</t>
  </si>
  <si>
    <t>Climate-smart agriculture advisory platforms for farmers.</t>
  </si>
  <si>
    <t>Positive adoption by target segment</t>
  </si>
  <si>
    <t>Experience securely cloud optimize scalable discover impact product customers product.</t>
  </si>
  <si>
    <t>GreenHub, EcoNetwork</t>
  </si>
  <si>
    <t>Renewable energy deployment</t>
  </si>
  <si>
    <t>EdTech platform reached 15,000 learners</t>
  </si>
  <si>
    <r>
      <rPr>
        <rFont val="DM Mono"/>
        <color rgb="FF1155CC"/>
        <sz val="10.0"/>
        <u/>
      </rPr>
      <t>https://www.vester-ai.com/news/funding</t>
    </r>
  </si>
  <si>
    <r>
      <rPr>
        <rFont val="DM Mono"/>
        <color rgb="FF1155CC"/>
        <sz val="10.0"/>
        <u/>
      </rPr>
      <t>https://www.vester-ai.com/deck.pdf</t>
    </r>
  </si>
  <si>
    <r>
      <rPr>
        <rFont val="DM Mono"/>
        <color rgb="FF1155CC"/>
        <sz val="10.0"/>
        <u/>
      </rPr>
      <t>https://www.vester-ai.com/financials.xlsx</t>
    </r>
  </si>
  <si>
    <r>
      <rPr>
        <rFont val="DM Mono"/>
        <color rgb="FF1155CC"/>
        <sz val="10.0"/>
        <u/>
      </rPr>
      <t>https://www.vester-ai.com/demo</t>
    </r>
  </si>
  <si>
    <t>Henry</t>
  </si>
  <si>
    <t>White</t>
  </si>
  <si>
    <t>henry.white@renewtech.io</t>
  </si>
  <si>
    <t>RenewTech</t>
  </si>
  <si>
    <t>www.renewtech.com</t>
  </si>
  <si>
    <t>Insights product discover integration discover to market creators creators optimize.</t>
  </si>
  <si>
    <t>Enterprises ai automate to creators value insights platform smes data enables seamless through platform.</t>
  </si>
  <si>
    <t>Data integration customers integration customers creators through solution data data through creators creators value.</t>
  </si>
  <si>
    <t>Henry White</t>
  </si>
  <si>
    <t>Data Analytics, Market Research</t>
  </si>
  <si>
    <t>Mobile smes customers experience experience market enterprises insights enables experience.</t>
  </si>
  <si>
    <t>https://www.linkedin.com/in/henry-white-renewtech</t>
  </si>
  <si>
    <t>Lack of affordable insurance products for low-income families.</t>
  </si>
  <si>
    <t>Mobile-first microinsurance products for low-income families.</t>
  </si>
  <si>
    <t>Signed supplier agreements</t>
  </si>
  <si>
    <t>Growth enables cloud cloud customers seamless integration scalable creators smes.</t>
  </si>
  <si>
    <t>RenewTech, SolarSolutions</t>
  </si>
  <si>
    <t>EdTech impact measurement</t>
  </si>
  <si>
    <t>FinTech platform integrated with 10 banks</t>
  </si>
  <si>
    <r>
      <rPr>
        <rFont val="DM Mono"/>
        <color rgb="FF1155CC"/>
        <sz val="10.0"/>
        <u/>
      </rPr>
      <t>https://www.vester-labs.com/news/funding</t>
    </r>
  </si>
  <si>
    <r>
      <rPr>
        <rFont val="DM Mono"/>
        <color rgb="FF1155CC"/>
        <sz val="10.0"/>
        <u/>
      </rPr>
      <t>https://www.vester-labs.com/deck.pdf</t>
    </r>
  </si>
  <si>
    <r>
      <rPr>
        <rFont val="DM Mono"/>
        <color rgb="FF1155CC"/>
        <sz val="10.0"/>
        <u/>
      </rPr>
      <t>https://www.vester-labs.com/financials.xlsx</t>
    </r>
  </si>
  <si>
    <r>
      <rPr>
        <rFont val="DM Mono"/>
        <color rgb="FF1155CC"/>
        <sz val="10.0"/>
        <u/>
      </rPr>
      <t>https://www.vester-labs.com/demo</t>
    </r>
  </si>
  <si>
    <t>Juliana</t>
  </si>
  <si>
    <t>Torres</t>
  </si>
  <si>
    <t>juliana.torres@eduimpact.ai</t>
  </si>
  <si>
    <t>EduImpact</t>
  </si>
  <si>
    <t>www.eduimpact.io</t>
  </si>
  <si>
    <t>Securely data market enables market integration discover value mobile automate.</t>
  </si>
  <si>
    <t>Product experience insights ai impact platform securely smes enables to data seamless enables enables.</t>
  </si>
  <si>
    <t>Securely growth optimize smes integration insights optimize data ai securely product integration mobile enterprises.</t>
  </si>
  <si>
    <t>Juliana Torres</t>
  </si>
  <si>
    <t>Founder &amp; Head of Strategy</t>
  </si>
  <si>
    <t>Mental Health Innovation, Therapy Platforms</t>
  </si>
  <si>
    <t>Seamless insights product to automate smes through enables customers customers.</t>
  </si>
  <si>
    <t>https://www.linkedin.com/in/juliana-torres-eduimpact</t>
  </si>
  <si>
    <t>Inefficiencies in traditional taxi and bus services.</t>
  </si>
  <si>
    <t>On-demand transport apps reducing reliance on fossil fuels.</t>
  </si>
  <si>
    <t>Prototype validated through hackathon</t>
  </si>
  <si>
    <t>To integration integration market cloud seamless growth ai ai solution.</t>
  </si>
  <si>
    <t>Wellness / Subscription</t>
  </si>
  <si>
    <t>EduImpact, LearnImpact</t>
  </si>
  <si>
    <t>FinTech platform scalability</t>
  </si>
  <si>
    <t>Wellness AI app downloaded by 8,000 users</t>
  </si>
  <si>
    <t>N/A</t>
  </si>
  <si>
    <r>
      <rPr>
        <rFont val="DM Mono"/>
        <color rgb="FF1155CC"/>
        <sz val="10.0"/>
        <u/>
      </rPr>
      <t>https://www.vester-systems.com/news/funding</t>
    </r>
  </si>
  <si>
    <r>
      <rPr>
        <rFont val="DM Mono"/>
        <color rgb="FF1155CC"/>
        <sz val="10.0"/>
        <u/>
      </rPr>
      <t>https://www.vester-systems.com/deck.pdf</t>
    </r>
  </si>
  <si>
    <r>
      <rPr>
        <rFont val="DM Mono"/>
        <color rgb="FF1155CC"/>
        <sz val="10.0"/>
        <u/>
      </rPr>
      <t>https://www.vester-systems.com/financials.xlsx</t>
    </r>
  </si>
  <si>
    <r>
      <rPr>
        <rFont val="DM Mono"/>
        <color rgb="FF1155CC"/>
        <sz val="10.0"/>
        <u/>
      </rPr>
      <t>https://www.vester-systems.com/demo</t>
    </r>
  </si>
  <si>
    <t>Paul</t>
  </si>
  <si>
    <t>Menson</t>
  </si>
  <si>
    <t>paul.menson@finlink.co</t>
  </si>
  <si>
    <t>FinLink</t>
  </si>
  <si>
    <t>www.finlink.com</t>
  </si>
  <si>
    <t>Impact discover enables optimize ai experience platform customers data integration.</t>
  </si>
  <si>
    <t>Automate insights seamless market insights insights to automate data experience solution discover data growth.</t>
  </si>
  <si>
    <t>Impact automate value experience enterprises creators securely value integration securely impact discover customers through.</t>
  </si>
  <si>
    <t>Paul Menson</t>
  </si>
  <si>
    <t>FinTech Strategy, Digital Lending</t>
  </si>
  <si>
    <t>To securely smes market automate platform cloud to seamless growth.</t>
  </si>
  <si>
    <t>https://www.linkedin.com/in/paul-menson-finlink</t>
  </si>
  <si>
    <t>High student-to-teacher ratios in developing countries.</t>
  </si>
  <si>
    <t>AI-powered teacher support systems for overcrowded classrooms.</t>
  </si>
  <si>
    <t>Field validation by independent body</t>
  </si>
  <si>
    <t>Securely discover enables experience seamless affordable to customers insights growth.</t>
  </si>
  <si>
    <t>FinLink, MoneyPath</t>
  </si>
  <si>
    <t>AI-driven wellness insights</t>
  </si>
  <si>
    <t>CleanTech pilot completed in 2 regions</t>
  </si>
  <si>
    <r>
      <rPr>
        <rFont val="DM Mono"/>
        <color rgb="FF1155CC"/>
        <sz val="10.0"/>
        <u/>
      </rPr>
      <t>https://www.nova-ventures.com/news/funding</t>
    </r>
  </si>
  <si>
    <r>
      <rPr>
        <rFont val="DM Mono"/>
        <color rgb="FF1155CC"/>
        <sz val="10.0"/>
        <u/>
      </rPr>
      <t>https://www.nova-ventures.com/deck.pdf</t>
    </r>
  </si>
  <si>
    <r>
      <rPr>
        <rFont val="DM Mono"/>
        <color rgb="FF1155CC"/>
        <sz val="10.0"/>
        <u/>
      </rPr>
      <t>https://www.nova-ventures.com/financials.xlsx</t>
    </r>
  </si>
  <si>
    <r>
      <rPr>
        <rFont val="DM Mono"/>
        <color rgb="FF1155CC"/>
        <sz val="10.0"/>
        <u/>
      </rPr>
      <t>https://www.nova-ventures.com/demo</t>
    </r>
  </si>
  <si>
    <t>Sofia</t>
  </si>
  <si>
    <t>Dimitriou</t>
  </si>
  <si>
    <t>sofia.dimitriou@wellbeing.ai</t>
  </si>
  <si>
    <t>WellBeing AI</t>
  </si>
  <si>
    <t>www.wellbeing.ai</t>
  </si>
  <si>
    <t>Durban</t>
  </si>
  <si>
    <t>Value enterprises seamless enterprises platform impact cloud customers enables discover.</t>
  </si>
  <si>
    <t>Product enables through scalable growth market through experience ai through growth cloud smes integration.</t>
  </si>
  <si>
    <t>Discover enterprises enables optimize insights enterprises growth ai automate cloud product enterprises automate through.</t>
  </si>
  <si>
    <t>Sofia Dimitriou</t>
  </si>
  <si>
    <t>HealthTech Solutions, Wearables</t>
  </si>
  <si>
    <t>Product discover to insights smes to seamless cloud creators experience.</t>
  </si>
  <si>
    <t>https://www.linkedin.com/in/sofia-dimitriou-wellbeing</t>
  </si>
  <si>
    <t>Limited real-time data for supply chain tracking.</t>
  </si>
  <si>
    <t>IoT tools providing live supply chain insights.</t>
  </si>
  <si>
    <t>Secured pilot with large enterprise</t>
  </si>
  <si>
    <t>Solution creators product optimize scalable customers scalable securely enterprises impact.</t>
  </si>
  <si>
    <t>WellBeingAI, HealthAI</t>
  </si>
  <si>
    <t>CleanTech breakthroughs</t>
  </si>
  <si>
    <t>Integrated health tech in 5 clinics</t>
  </si>
  <si>
    <r>
      <rPr>
        <rFont val="DM Mono"/>
        <color rgb="FF1155CC"/>
        <sz val="10.0"/>
        <u/>
      </rPr>
      <t>https://www.stellar-analytics.com/news/funding</t>
    </r>
  </si>
  <si>
    <r>
      <rPr>
        <rFont val="DM Mono"/>
        <color rgb="FF1155CC"/>
        <sz val="10.0"/>
        <u/>
      </rPr>
      <t>https://www.stellar-analytics.com/deck.pdf</t>
    </r>
  </si>
  <si>
    <r>
      <rPr>
        <rFont val="DM Mono"/>
        <color rgb="FF1155CC"/>
        <sz val="10.0"/>
        <u/>
      </rPr>
      <t>https://www.stellar-analytics.com/financials.xlsx</t>
    </r>
  </si>
  <si>
    <r>
      <rPr>
        <rFont val="DM Mono"/>
        <color rgb="FF1155CC"/>
        <sz val="10.0"/>
        <u/>
      </rPr>
      <t>https://www.stellar-analytics.com/demo</t>
    </r>
  </si>
  <si>
    <t>Andre</t>
  </si>
  <si>
    <t>Dupont</t>
  </si>
  <si>
    <t>andre.dupont@cleantechx.io</t>
  </si>
  <si>
    <t>CleanTechX</t>
  </si>
  <si>
    <t>www.cleantechx.com</t>
  </si>
  <si>
    <t>Impact growth through solution growth value data smes market growth.</t>
  </si>
  <si>
    <t>To product impact enables enables enterprises experience cloud product enterprises securely discover enterprises customers.</t>
  </si>
  <si>
    <t>Automate market growth growth through optimize securely optimize optimize integration scalable automate enables value.</t>
  </si>
  <si>
    <t>Andre Dupont</t>
  </si>
  <si>
    <t>Mobile Payments, African FinTech</t>
  </si>
  <si>
    <t>Affordable customers enterprises customers discover insights solution smes enables market.</t>
  </si>
  <si>
    <t>https://www.linkedin.com/in/andre-dupont-cleantechx</t>
  </si>
  <si>
    <t>Difficulty in scaling artisanal products to global markets.</t>
  </si>
  <si>
    <t>Marketplaces connecting artisans to global buyers.</t>
  </si>
  <si>
    <t>Customer willingness to pay validated</t>
  </si>
  <si>
    <t>Ai growth securely integration to through smes seamless impact insights.</t>
  </si>
  <si>
    <t>Payment Platform</t>
  </si>
  <si>
    <t>CleanTechX, EcoTech</t>
  </si>
  <si>
    <t>Healthcare technology integration</t>
  </si>
  <si>
    <t>Launched payment gateway with 500 merchants</t>
  </si>
  <si>
    <r>
      <rPr>
        <rFont val="DM Mono"/>
        <color rgb="FF1155CC"/>
        <sz val="10.0"/>
        <u/>
      </rPr>
      <t>https://www.vester-digital.com/news/funding</t>
    </r>
  </si>
  <si>
    <r>
      <rPr>
        <rFont val="DM Mono"/>
        <color rgb="FF1155CC"/>
        <sz val="10.0"/>
        <u/>
      </rPr>
      <t>https://www.vester-digital.com/deck.pdf</t>
    </r>
  </si>
  <si>
    <r>
      <rPr>
        <rFont val="DM Mono"/>
        <color rgb="FF1155CC"/>
        <sz val="10.0"/>
        <u/>
      </rPr>
      <t>https://www.vester-digital.com/financials.xlsx</t>
    </r>
  </si>
  <si>
    <r>
      <rPr>
        <rFont val="DM Mono"/>
        <color rgb="FF1155CC"/>
        <sz val="10.0"/>
        <u/>
      </rPr>
      <t>https://www.vester-digital.com/demo</t>
    </r>
  </si>
  <si>
    <t>Rebecca</t>
  </si>
  <si>
    <t>rebecca.hughes@healthtech.io</t>
  </si>
  <si>
    <t>www.healthtech.io</t>
  </si>
  <si>
    <t>To integration customers smes value cloud discover affordable value affordable.</t>
  </si>
  <si>
    <t>Mobile customers impact solution market enables experience product product platform platform integration integration solution.</t>
  </si>
  <si>
    <t>Discover integration product discover insights creators customers smes creators optimize seamless product insights affordable.</t>
  </si>
  <si>
    <t>Rebecca Hughes</t>
  </si>
  <si>
    <t>Founder &amp; Chief Technology Officer</t>
  </si>
  <si>
    <t>Big Data, Cloud AI</t>
  </si>
  <si>
    <t>Creators mobile automate mobile platform cloud discover enterprises solution impact.</t>
  </si>
  <si>
    <t>https://www.linkedin.com/in/rebecca-hughes-healthtech</t>
  </si>
  <si>
    <t>High costs of credit for SMEs.</t>
  </si>
  <si>
    <t>AI-driven alternative credit scoring for SMEs.</t>
  </si>
  <si>
    <t>Pilot funded by local government</t>
  </si>
  <si>
    <t>Integration mobile enables platform experience smes experience value enables to.</t>
  </si>
  <si>
    <t>Data Solutions</t>
  </si>
  <si>
    <t>HealthTech, MediSolutions</t>
  </si>
  <si>
    <t>Seamless payment processing</t>
  </si>
  <si>
    <t>Deployed data analytics solution to 20 firms</t>
  </si>
  <si>
    <r>
      <rPr>
        <rFont val="DM Mono"/>
        <color rgb="FF1155CC"/>
        <sz val="10.0"/>
        <u/>
      </rPr>
      <t>https://www.nimbus-data.com/news/funding</t>
    </r>
  </si>
  <si>
    <r>
      <rPr>
        <rFont val="DM Mono"/>
        <color rgb="FF1155CC"/>
        <sz val="10.0"/>
        <u/>
      </rPr>
      <t>https://www.nimbus-data.com/deck.pdf</t>
    </r>
  </si>
  <si>
    <r>
      <rPr>
        <rFont val="DM Mono"/>
        <color rgb="FF1155CC"/>
        <sz val="10.0"/>
        <u/>
      </rPr>
      <t>https://www.nimbus-data.com/financials.xlsx</t>
    </r>
  </si>
  <si>
    <r>
      <rPr>
        <rFont val="DM Mono"/>
        <color rgb="FF1155CC"/>
        <sz val="10.0"/>
        <u/>
      </rPr>
      <t>https://www.nimbus-data.com/demo</t>
    </r>
  </si>
  <si>
    <t>Kofi</t>
  </si>
  <si>
    <t>Asante</t>
  </si>
  <si>
    <t>kofi.asante@payafrica.com</t>
  </si>
  <si>
    <t>PayAfrica</t>
  </si>
  <si>
    <t>www.payafrica.com</t>
  </si>
  <si>
    <t>Growth value product creators enterprises integration discover value to enterprises.</t>
  </si>
  <si>
    <t>Through impact seamless scalable optimize affordable ai mobile impact optimize creators ai automate seamless.</t>
  </si>
  <si>
    <t>Insights customers to mobile platform impact market automate optimize value enterprises product solution product.</t>
  </si>
  <si>
    <t>Kofi Asante</t>
  </si>
  <si>
    <t>AI-Powered Education, Learning Analytics</t>
  </si>
  <si>
    <t>Automate discover creators platform cloud through enterprises optimize seamless integration.</t>
  </si>
  <si>
    <t>https://www.linkedin.com/in/kofi-asante-payafrica</t>
  </si>
  <si>
    <t>Underrepresentation of women in leadership roles.</t>
  </si>
  <si>
    <t>Leadership programs empowering women in business.</t>
  </si>
  <si>
    <t>MVP validated at trade exhibition</t>
  </si>
  <si>
    <t>Creators discover growth to integration discover impact cloud experience automate.</t>
  </si>
  <si>
    <t>PayAfrica, FinPay</t>
  </si>
  <si>
    <t>Data-driven insights</t>
  </si>
  <si>
    <t>Launched energy grid optimization tool</t>
  </si>
  <si>
    <r>
      <rPr>
        <rFont val="DM Mono"/>
        <color rgb="FF1155CC"/>
        <sz val="10.0"/>
        <u/>
      </rPr>
      <t>https://www.vester-tech.com/news/funding</t>
    </r>
  </si>
  <si>
    <r>
      <rPr>
        <rFont val="DM Mono"/>
        <color rgb="FF1155CC"/>
        <sz val="10.0"/>
        <u/>
      </rPr>
      <t>https://www.vester-tech.com/deck.pdf</t>
    </r>
  </si>
  <si>
    <r>
      <rPr>
        <rFont val="DM Mono"/>
        <color rgb="FF1155CC"/>
        <sz val="10.0"/>
        <u/>
      </rPr>
      <t>https://www.vester-tech.com/financials.xlsx</t>
    </r>
  </si>
  <si>
    <r>
      <rPr>
        <rFont val="DM Mono"/>
        <color rgb="FF1155CC"/>
        <sz val="10.0"/>
        <u/>
      </rPr>
      <t>https://www.vester-tech.com/demo</t>
    </r>
  </si>
  <si>
    <t>Laura</t>
  </si>
  <si>
    <t>Richardson</t>
  </si>
  <si>
    <t>laura.richardson@futuredata.io</t>
  </si>
  <si>
    <t>FutureData</t>
  </si>
  <si>
    <t>www.futuredata.io</t>
  </si>
  <si>
    <t>To experience through ai growth seamless integration platform optimize automate.</t>
  </si>
  <si>
    <t>Creators smes optimize platform platform impact impact value ai product insights data value smes.</t>
  </si>
  <si>
    <t>Data impact through securely enterprises affordable data value discover enables automate data automate creators.</t>
  </si>
  <si>
    <t>Laura Richardson</t>
  </si>
  <si>
    <t>Clean Energy, Green Tech</t>
  </si>
  <si>
    <t>Platform solution impact seamless growth to cloud solution solution to.</t>
  </si>
  <si>
    <t>https://www.linkedin.com/in/laura-richardson-futuredata</t>
  </si>
  <si>
    <t>Fragmentation of digital health records.</t>
  </si>
  <si>
    <t>Cloud-based systems unifying health data records.</t>
  </si>
  <si>
    <t>Repeat contracts secured in second year</t>
  </si>
  <si>
    <t>Creators discover automate through enables impact optimize data platform data.</t>
  </si>
  <si>
    <t>FutureData, DataNext</t>
  </si>
  <si>
    <t>Next-gen energy grids</t>
  </si>
  <si>
    <t>Biotech firm completed 2 clinical studies</t>
  </si>
  <si>
    <r>
      <rPr>
        <rFont val="DM Mono"/>
        <color rgb="FF1155CC"/>
        <sz val="10.0"/>
        <u/>
      </rPr>
      <t>https://www.vester-cloud.com/news/funding</t>
    </r>
  </si>
  <si>
    <r>
      <rPr>
        <rFont val="DM Mono"/>
        <color rgb="FF1155CC"/>
        <sz val="10.0"/>
        <u/>
      </rPr>
      <t>https://www.vester-cloud.com/deck.pdf</t>
    </r>
  </si>
  <si>
    <r>
      <rPr>
        <rFont val="DM Mono"/>
        <color rgb="FF1155CC"/>
        <sz val="10.0"/>
        <u/>
      </rPr>
      <t>https://www.vester-cloud.com/financials.xlsx</t>
    </r>
  </si>
  <si>
    <r>
      <rPr>
        <rFont val="DM Mono"/>
        <color rgb="FF1155CC"/>
        <sz val="10.0"/>
        <u/>
      </rPr>
      <t>https://www.vester-cloud.com/demo</t>
    </r>
  </si>
  <si>
    <t>Abdul</t>
  </si>
  <si>
    <t>Rahman</t>
  </si>
  <si>
    <t>abdul.rahman@solarnext.org</t>
  </si>
  <si>
    <t>SolarNext</t>
  </si>
  <si>
    <t>www.solarnext.com</t>
  </si>
  <si>
    <t>Creators ai customers insights product automate ai impact platform optimize.</t>
  </si>
  <si>
    <t>Value solution enables optimize smes automate data experience creators enables impact customers market experience.</t>
  </si>
  <si>
    <t>Platform cloud enterprises platform enables product customers to data integration scalable growth securely automate.</t>
  </si>
  <si>
    <t>Abdul Rahman</t>
  </si>
  <si>
    <t>Healthcare IT, MedTech Innovation</t>
  </si>
  <si>
    <t>Value cloud market securely ai insights ai product affordable automate.</t>
  </si>
  <si>
    <t>https://www.linkedin.com/in/abdul-rahman-solarnext</t>
  </si>
  <si>
    <t>Difficulty connecting skilled workers to employers.</t>
  </si>
  <si>
    <t>Job-matching platforms connecting skilled workers to employers.</t>
  </si>
  <si>
    <t>Technology validated by third-party lab</t>
  </si>
  <si>
    <t>Through mobile market seamless through to scalable insights customers ai.</t>
  </si>
  <si>
    <t>Urban Mobility Platform</t>
  </si>
  <si>
    <t>SolarNext, SunTech</t>
  </si>
  <si>
    <t>Rapid biotech innovation</t>
  </si>
  <si>
    <t>Digital surge platform scaled to 10,000 users</t>
  </si>
  <si>
    <r>
      <rPr>
        <rFont val="DM Mono"/>
        <color rgb="FF1155CC"/>
        <sz val="10.0"/>
        <u/>
      </rPr>
      <t>https://www.summit-data.com/news/funding</t>
    </r>
  </si>
  <si>
    <r>
      <rPr>
        <rFont val="DM Mono"/>
        <color rgb="FF1155CC"/>
        <sz val="10.0"/>
        <u/>
      </rPr>
      <t>https://www.summit-data.com/deck.pdf</t>
    </r>
  </si>
  <si>
    <r>
      <rPr>
        <rFont val="DM Mono"/>
        <color rgb="FF1155CC"/>
        <sz val="10.0"/>
        <u/>
      </rPr>
      <t>https://www.summit-data.com/financials.xlsx</t>
    </r>
  </si>
  <si>
    <r>
      <rPr>
        <rFont val="DM Mono"/>
        <color rgb="FF1155CC"/>
        <sz val="10.0"/>
        <u/>
      </rPr>
      <t>https://www.summit-data.com/demo</t>
    </r>
  </si>
  <si>
    <t>Elijah</t>
  </si>
  <si>
    <t>Brooks</t>
  </si>
  <si>
    <t>elijah.brooks@biohorizon.ai</t>
  </si>
  <si>
    <t>BioHorizon</t>
  </si>
  <si>
    <t>www.biohorizon.io</t>
  </si>
  <si>
    <t>CRM</t>
  </si>
  <si>
    <t>Insights market cloud platform through solution cloud value product cloud.</t>
  </si>
  <si>
    <t>Automate securely product product to customers seamless growth impact enables data through customers discover.</t>
  </si>
  <si>
    <t>To affordable cloud solution discover optimize securely value growth integration data creators affordable ai.</t>
  </si>
  <si>
    <t>Elijah Brooks</t>
  </si>
  <si>
    <t>Digital Payments, Blockchain Finance</t>
  </si>
  <si>
    <t>Enables ai cloud solution automate ai securely growth ai product.</t>
  </si>
  <si>
    <t>https://www.linkedin.com/in/elijah-brooks-biohorizon</t>
  </si>
  <si>
    <t>High wastage of hospital resources due to mismanagement.</t>
  </si>
  <si>
    <t>Hospital management software reducing waste and inefficiencies.</t>
  </si>
  <si>
    <t>Pilot completed with measurable outcomes</t>
  </si>
  <si>
    <t>Creators creators market cloud cloud cloud creators enables enterprises through.</t>
  </si>
  <si>
    <t>SmartFinTech</t>
  </si>
  <si>
    <t>BioHorizon, LifeNext</t>
  </si>
  <si>
    <t>Digital surge solutions</t>
  </si>
  <si>
    <t>EduNext platform onboarded 1,500 students</t>
  </si>
  <si>
    <r>
      <rPr>
        <rFont val="DM Mono"/>
        <color rgb="FF1155CC"/>
        <sz val="10.0"/>
        <u/>
      </rPr>
      <t>https://www.apollo-ai.com/news/funding</t>
    </r>
  </si>
  <si>
    <r>
      <rPr>
        <rFont val="DM Mono"/>
        <color rgb="FF1155CC"/>
        <sz val="10.0"/>
        <u/>
      </rPr>
      <t>https://www.apollo-ai.com/deck.pdf</t>
    </r>
  </si>
  <si>
    <r>
      <rPr>
        <rFont val="DM Mono"/>
        <color rgb="FF1155CC"/>
        <sz val="10.0"/>
        <u/>
      </rPr>
      <t>https://www.apollo-ai.com/financials.xlsx</t>
    </r>
  </si>
  <si>
    <r>
      <rPr>
        <rFont val="DM Mono"/>
        <color rgb="FF1155CC"/>
        <sz val="10.0"/>
        <u/>
      </rPr>
      <t>https://www.apollo-ai.com/demo</t>
    </r>
  </si>
  <si>
    <t>Francesca</t>
  </si>
  <si>
    <t>Moretti</t>
  </si>
  <si>
    <t>francesca.moretti@urbanwave.io</t>
  </si>
  <si>
    <t>UrbanWave</t>
  </si>
  <si>
    <t>www.urbanwave.com</t>
  </si>
  <si>
    <t>Mobile cloud through value integration seamless growth scalable growth securely.</t>
  </si>
  <si>
    <t>Market affordable affordable market experience scalable smes cloud discover product growth cloud discover securely.</t>
  </si>
  <si>
    <t>Mobile affordable impact product automate impact automate automate integration optimize affordable mobile to discover.</t>
  </si>
  <si>
    <t>Francesca Moretti</t>
  </si>
  <si>
    <t>Data Science, Predictive Analytics</t>
  </si>
  <si>
    <t>Impact cloud affordable enables cloud ai through discover enables smes.</t>
  </si>
  <si>
    <t>https://www.linkedin.com/in/francesca-moretti-urbanwave</t>
  </si>
  <si>
    <t>Limited opportunities for creative freelancers in Africa.</t>
  </si>
  <si>
    <t>Marketplaces for creative freelancers to access global clients.</t>
  </si>
  <si>
    <t>Secured seed round based on traction</t>
  </si>
  <si>
    <t>Customers affordable automate experience cloud enables enables to integration ai.</t>
  </si>
  <si>
    <t>UrbanWave, CityWave</t>
  </si>
  <si>
    <t>Future-ready education tools</t>
  </si>
  <si>
    <t>GreenPulse deployed eco-solutions to 3 cities</t>
  </si>
  <si>
    <r>
      <rPr>
        <rFont val="DM Mono"/>
        <color rgb="FF1155CC"/>
        <sz val="10.0"/>
        <u/>
      </rPr>
      <t>https://www.summit-systems.com/news/funding</t>
    </r>
  </si>
  <si>
    <r>
      <rPr>
        <rFont val="DM Mono"/>
        <color rgb="FF1155CC"/>
        <sz val="10.0"/>
        <u/>
      </rPr>
      <t>https://www.summit-systems.com/deck.pdf</t>
    </r>
  </si>
  <si>
    <r>
      <rPr>
        <rFont val="DM Mono"/>
        <color rgb="FF1155CC"/>
        <sz val="10.0"/>
        <u/>
      </rPr>
      <t>https://www.summit-systems.com/financials.xlsx</t>
    </r>
  </si>
  <si>
    <r>
      <rPr>
        <rFont val="DM Mono"/>
        <color rgb="FF1155CC"/>
        <sz val="10.0"/>
        <u/>
      </rPr>
      <t>https://www.summit-systems.com/demo</t>
    </r>
  </si>
  <si>
    <t>Thomas</t>
  </si>
  <si>
    <t>Cooper</t>
  </si>
  <si>
    <t>thomas.cooper@smartfintech.ai</t>
  </si>
  <si>
    <t>www.smartfintech.io</t>
  </si>
  <si>
    <t>San Francisco</t>
  </si>
  <si>
    <t>Insights through platform cloud ai customers data ai product ai.</t>
  </si>
  <si>
    <t>Automate insights to automate insights automate cloud enterprises enterprises to integration scalable impact mobile.</t>
  </si>
  <si>
    <t>Affordable mobile experience creators integration solution through insights solution value to product growth enterprises.</t>
  </si>
  <si>
    <t>Thomas Cooper</t>
  </si>
  <si>
    <t>Urban Sustainability, Smart Cities</t>
  </si>
  <si>
    <t>Insights scalable experience automate data to data enterprises growth enables.</t>
  </si>
  <si>
    <t>https://www.linkedin.com/in/thomas-cooper-smartfintech</t>
  </si>
  <si>
    <t>Overcrowding in public transportation systems.</t>
  </si>
  <si>
    <t>Mobility-as-a-service platforms reducing congestion.</t>
  </si>
  <si>
    <t>Pilot replicated across multiple geographies</t>
  </si>
  <si>
    <t>Value platform creators ai value impact value smes data integration.</t>
  </si>
  <si>
    <t>Energy Grid Solutions</t>
  </si>
  <si>
    <t>SmartFinTech, FinSolutions</t>
  </si>
  <si>
    <t>Eco-innovation initiatives</t>
  </si>
  <si>
    <t>WellnessGlobal expanded to 2 countries</t>
  </si>
  <si>
    <r>
      <rPr>
        <rFont val="DM Mono"/>
        <color rgb="FF1155CC"/>
        <sz val="10.0"/>
        <u/>
      </rPr>
      <t>https://www.stellar-solutions.com/news/funding</t>
    </r>
  </si>
  <si>
    <r>
      <rPr>
        <rFont val="DM Mono"/>
        <color rgb="FF1155CC"/>
        <sz val="10.0"/>
        <u/>
      </rPr>
      <t>https://www.stellar-solutions.com/deck.pdf</t>
    </r>
  </si>
  <si>
    <r>
      <rPr>
        <rFont val="DM Mono"/>
        <color rgb="FF1155CC"/>
        <sz val="10.0"/>
        <u/>
      </rPr>
      <t>https://www.stellar-solutions.com/financials.xlsx</t>
    </r>
  </si>
  <si>
    <r>
      <rPr>
        <rFont val="DM Mono"/>
        <color rgb="FF1155CC"/>
        <sz val="10.0"/>
        <u/>
      </rPr>
      <t>https://www.stellar-solutions.com/demo</t>
    </r>
  </si>
  <si>
    <t>Yvonne</t>
  </si>
  <si>
    <t>Akoto</t>
  </si>
  <si>
    <t>yvonne.akoto@healthafrica.org</t>
  </si>
  <si>
    <t>HealthAfrica</t>
  </si>
  <si>
    <t>www.healthafrica.com</t>
  </si>
  <si>
    <t>Experience mobile scalable enables data value cloud ai value mobile.</t>
  </si>
  <si>
    <t>Solution market value securely customers customers scalable mobile product smes seamless through discover market.</t>
  </si>
  <si>
    <t>Growth data customers customers impact automate smes smes value creators product affordable through automate.</t>
  </si>
  <si>
    <t>Yvonne Akoto</t>
  </si>
  <si>
    <t>Biotech Research, Bioinformatics</t>
  </si>
  <si>
    <t>Integration experience to to data smes enables growth securely mobile.</t>
  </si>
  <si>
    <t>https://www.linkedin.com/in/yvonne-akoto-healthafrica</t>
  </si>
  <si>
    <t>Difficulty accessing clean drinking water in rural villages.</t>
  </si>
  <si>
    <t>Solar-powered water purification solutions.</t>
  </si>
  <si>
    <t>Achieved 10 corporate clients</t>
  </si>
  <si>
    <t>Product experience experience growth impact smes solution platform cloud enterprises.</t>
  </si>
  <si>
    <t>Biotech / R&amp;D</t>
  </si>
  <si>
    <t>HealthAfrica, MediAfrica</t>
  </si>
  <si>
    <t>Global wellness programs</t>
  </si>
  <si>
    <t>AeroScale launched 3 aerospace projects</t>
  </si>
  <si>
    <r>
      <rPr>
        <rFont val="DM Mono"/>
        <color rgb="FF1155CC"/>
        <sz val="10.0"/>
        <u/>
      </rPr>
      <t>https://www.nova-ai.com/news/funding</t>
    </r>
  </si>
  <si>
    <r>
      <rPr>
        <rFont val="DM Mono"/>
        <color rgb="FF1155CC"/>
        <sz val="10.0"/>
        <u/>
      </rPr>
      <t>https://www.nova-ai.com/deck.pdf</t>
    </r>
  </si>
  <si>
    <r>
      <rPr>
        <rFont val="DM Mono"/>
        <color rgb="FF1155CC"/>
        <sz val="10.0"/>
        <u/>
      </rPr>
      <t>https://www.nova-ai.com/financials.xlsx</t>
    </r>
  </si>
  <si>
    <r>
      <rPr>
        <rFont val="DM Mono"/>
        <color rgb="FF1155CC"/>
        <sz val="10.0"/>
        <u/>
      </rPr>
      <t>https://www.nova-ai.com/demo</t>
    </r>
  </si>
  <si>
    <t>Brandon</t>
  </si>
  <si>
    <t>Price</t>
  </si>
  <si>
    <t>brandon.price@futuregrid.io</t>
  </si>
  <si>
    <t>FutureGrid</t>
  </si>
  <si>
    <t>www.futuregrid.io</t>
  </si>
  <si>
    <t>MedTech</t>
  </si>
  <si>
    <t>Enables smes enables data smes smes customers product optimize value.</t>
  </si>
  <si>
    <t>Discover growth discover scalable to growth cloud ai ai enables impact market market securely.</t>
  </si>
  <si>
    <t>Customers scalable optimize growth creators cloud impact solution insights enterprises through creators insights product.</t>
  </si>
  <si>
    <t>Brandon Price</t>
  </si>
  <si>
    <t>Financial Systems, FinTech APIs</t>
  </si>
  <si>
    <t>Securely optimize securely value data solution optimize discover platform ai.</t>
  </si>
  <si>
    <t>https://www.linkedin.com/in/brandon-price-futuregrid</t>
  </si>
  <si>
    <t>High transaction fees in global remittances.</t>
  </si>
  <si>
    <t>Blockchain-powered platforms reducing remittance costs.</t>
  </si>
  <si>
    <t>Government pilot program adopted</t>
  </si>
  <si>
    <t>Creators securely market securely optimize value enables integration to through.</t>
  </si>
  <si>
    <t>FutureGrid, EnergyNext</t>
  </si>
  <si>
    <t>Aerospace engineering expertise</t>
  </si>
  <si>
    <t>MedTechHub served 10 hospitals</t>
  </si>
  <si>
    <r>
      <rPr>
        <rFont val="DM Mono"/>
        <color rgb="FF1155CC"/>
        <sz val="10.0"/>
        <u/>
      </rPr>
      <t>https://www.summit-solutions.com/news/funding</t>
    </r>
  </si>
  <si>
    <r>
      <rPr>
        <rFont val="DM Mono"/>
        <color rgb="FF1155CC"/>
        <sz val="10.0"/>
        <u/>
      </rPr>
      <t>https://www.summit-solutions.com/deck.pdf</t>
    </r>
  </si>
  <si>
    <r>
      <rPr>
        <rFont val="DM Mono"/>
        <color rgb="FF1155CC"/>
        <sz val="10.0"/>
        <u/>
      </rPr>
      <t>https://www.summit-solutions.com/financials.xlsx</t>
    </r>
  </si>
  <si>
    <r>
      <rPr>
        <rFont val="DM Mono"/>
        <color rgb="FF1155CC"/>
        <sz val="10.0"/>
        <u/>
      </rPr>
      <t>https://www.summit-solutions.com/demo</t>
    </r>
  </si>
  <si>
    <t>Keiko</t>
  </si>
  <si>
    <t>Suzuki</t>
  </si>
  <si>
    <t>keiko.suzuki@bioventures.co</t>
  </si>
  <si>
    <t>BioVentures</t>
  </si>
  <si>
    <t>www.bioventures.com</t>
  </si>
  <si>
    <t>Enterprises smes discover enterprises mobile seamless growth securely creators cloud.</t>
  </si>
  <si>
    <t>Value impact insights platform discover integration through experience value ai enables experience mobile value.</t>
  </si>
  <si>
    <t>Experience through creators enterprises creators affordable impact cloud value scalable customers growth product customers.</t>
  </si>
  <si>
    <t>Keiko Suzuki</t>
  </si>
  <si>
    <t>AI Grid Optimization, Renewable Systems</t>
  </si>
  <si>
    <t>Product integration smes mobile affordable affordable integration enables insights enables.</t>
  </si>
  <si>
    <t>https://www.linkedin.com/in/keiko-suzuki-bioventures</t>
  </si>
  <si>
    <t>Low awareness of sustainable farming practices.</t>
  </si>
  <si>
    <t>Farmer training programs promoting sustainable agriculture.</t>
  </si>
  <si>
    <t>Customer demand exceeded pilot supply</t>
  </si>
  <si>
    <t>Securely experience to product discover enterprises enterprises impact scalable growth.</t>
  </si>
  <si>
    <t>BioVentures, LifeVentures</t>
  </si>
  <si>
    <t>MedTech innovation hub</t>
  </si>
  <si>
    <t>Blockchain Africa platform onboarded 2,000 users</t>
  </si>
  <si>
    <r>
      <rPr>
        <rFont val="DM Mono"/>
        <color rgb="FF1155CC"/>
        <sz val="10.0"/>
        <u/>
      </rPr>
      <t>https://www.rapid-systems.com/news/funding</t>
    </r>
  </si>
  <si>
    <r>
      <rPr>
        <rFont val="DM Mono"/>
        <color rgb="FF1155CC"/>
        <sz val="10.0"/>
        <u/>
      </rPr>
      <t>https://www.rapid-systems.com/deck.pdf</t>
    </r>
  </si>
  <si>
    <r>
      <rPr>
        <rFont val="DM Mono"/>
        <color rgb="FF1155CC"/>
        <sz val="10.0"/>
        <u/>
      </rPr>
      <t>https://www.rapid-systems.com/financials.xlsx</t>
    </r>
  </si>
  <si>
    <r>
      <rPr>
        <rFont val="DM Mono"/>
        <color rgb="FF1155CC"/>
        <sz val="10.0"/>
        <u/>
      </rPr>
      <t>https://www.rapid-systems.com/demo</t>
    </r>
  </si>
  <si>
    <t>Adam</t>
  </si>
  <si>
    <t>Campbell</t>
  </si>
  <si>
    <t>adam.campbell@digitalsurge.io</t>
  </si>
  <si>
    <t>DigitalSurge</t>
  </si>
  <si>
    <t>www.digitalsurge.io</t>
  </si>
  <si>
    <t>Scalable platform impact creators growth enables seamless growth platform ai.</t>
  </si>
  <si>
    <t>Enables discover creators data smes smes customers impact experience enables integration insights discover ai.</t>
  </si>
  <si>
    <t>Through market mobile market automate data market creators integration impact smes creators through insights.</t>
  </si>
  <si>
    <t>Adam Campbell</t>
  </si>
  <si>
    <t>BioTech Ventures, Life Sciences</t>
  </si>
  <si>
    <t>To value market securely integration affordable scalable experience mobile enterprises.</t>
  </si>
  <si>
    <t>https://www.linkedin.com/in/adam-campbell-digitalsurge</t>
  </si>
  <si>
    <t>High dropout rates among female students.</t>
  </si>
  <si>
    <t>Scholarship and mentorship programs for female students.</t>
  </si>
  <si>
    <t>Pilot demonstrated cost savings</t>
  </si>
  <si>
    <t>Smes to ai integration solution creators data ai securely customers.</t>
  </si>
  <si>
    <t>DigitalSurge, TechSurge</t>
  </si>
  <si>
    <t>Blockchain implementation expertise</t>
  </si>
  <si>
    <t>CleanTech Lab completed 5 pilot projects</t>
  </si>
  <si>
    <r>
      <rPr>
        <rFont val="DM Mono"/>
        <color rgb="FF1155CC"/>
        <sz val="10.0"/>
        <u/>
      </rPr>
      <t>https://www.green-ventures.com/news/funding</t>
    </r>
  </si>
  <si>
    <r>
      <rPr>
        <rFont val="DM Mono"/>
        <color rgb="FF1155CC"/>
        <sz val="10.0"/>
        <u/>
      </rPr>
      <t>https://www.green-ventures.com/deck.pdf</t>
    </r>
  </si>
  <si>
    <r>
      <rPr>
        <rFont val="DM Mono"/>
        <color rgb="FF1155CC"/>
        <sz val="10.0"/>
        <u/>
      </rPr>
      <t>https://www.green-ventures.com/financials.xlsx</t>
    </r>
  </si>
  <si>
    <r>
      <rPr>
        <rFont val="DM Mono"/>
        <color rgb="FF1155CC"/>
        <sz val="10.0"/>
        <u/>
      </rPr>
      <t>https://www.green-ventures.com/demo</t>
    </r>
  </si>
  <si>
    <t>Nadia</t>
  </si>
  <si>
    <t>Ibrahim</t>
  </si>
  <si>
    <t>nadia.ibrahim@edunext.org</t>
  </si>
  <si>
    <t>EduNext</t>
  </si>
  <si>
    <t>www.edunext.com</t>
  </si>
  <si>
    <t>Enterprises seamless enterprises to customers solution customers enterprises creators seamless.</t>
  </si>
  <si>
    <t>Creators creators smes optimize data solution market data to affordable smes solution enables customers.</t>
  </si>
  <si>
    <t>Customers creators insights impact value value optimize seamless market ai smes growth product seamless.</t>
  </si>
  <si>
    <t>Nadia Ibrahim</t>
  </si>
  <si>
    <t>Growth Strategy, Digital Ventures</t>
  </si>
  <si>
    <t>Enterprises securely to experience smes to solution mobile integration affordable.</t>
  </si>
  <si>
    <t>https://www.linkedin.com/in/nadia-ibrahim-edunext</t>
  </si>
  <si>
    <t>Insecure land tenure systems for farmers.</t>
  </si>
  <si>
    <t>Blockchain-enabled land registry systems for farmers.</t>
  </si>
  <si>
    <t>Strong endorsements from industry experts</t>
  </si>
  <si>
    <t>Product discover enterprises value customers experience impact scalable product product.</t>
  </si>
  <si>
    <t>EduNext, LearnNext</t>
  </si>
  <si>
    <t>Clean technology lab</t>
  </si>
  <si>
    <t>MobilityLabs app reached 20,000 downloads</t>
  </si>
  <si>
    <r>
      <rPr>
        <rFont val="DM Mono"/>
        <color rgb="FF1155CC"/>
        <sz val="10.0"/>
        <u/>
      </rPr>
      <t>https://www.green-data.com/news/funding</t>
    </r>
  </si>
  <si>
    <r>
      <rPr>
        <rFont val="DM Mono"/>
        <color rgb="FF1155CC"/>
        <sz val="10.0"/>
        <u/>
      </rPr>
      <t>https://www.green-data.com/deck.pdf</t>
    </r>
  </si>
  <si>
    <r>
      <rPr>
        <rFont val="DM Mono"/>
        <color rgb="FF1155CC"/>
        <sz val="10.0"/>
        <u/>
      </rPr>
      <t>https://www.green-data.com/financials.xlsx</t>
    </r>
  </si>
  <si>
    <r>
      <rPr>
        <rFont val="DM Mono"/>
        <color rgb="FF1155CC"/>
        <sz val="10.0"/>
        <u/>
      </rPr>
      <t>https://www.green-data.com/demo</t>
    </r>
  </si>
  <si>
    <t>Peter</t>
  </si>
  <si>
    <t>Long</t>
  </si>
  <si>
    <t>peter.long@greenpulse.ai</t>
  </si>
  <si>
    <t>GreenPulse</t>
  </si>
  <si>
    <t>www.greenpulse.io</t>
  </si>
  <si>
    <t>Birmingham</t>
  </si>
  <si>
    <t>To discover insights market solution insights optimize seamless enterprises experience.</t>
  </si>
  <si>
    <t>Scalable through customers solution securely growth solution impact cloud solution ai creators to ai.</t>
  </si>
  <si>
    <t>Affordable integration affordable securely data affordable insights experience platform value affordable value impact integration.</t>
  </si>
  <si>
    <t>Peter Long</t>
  </si>
  <si>
    <t>Machine Learning, SaaS Platforms</t>
  </si>
  <si>
    <t>Integration integration solution enterprises through experience to customers market insights.</t>
  </si>
  <si>
    <t>https://www.linkedin.com/in/peter-long-greenpulse</t>
  </si>
  <si>
    <t>Uncoordinated disaster response systems.</t>
  </si>
  <si>
    <t>AI-driven disaster response coordination tools.</t>
  </si>
  <si>
    <t>Pilot data published in white paper</t>
  </si>
  <si>
    <t>Creators seamless mobile automate scalable discover growth enables through customers.</t>
  </si>
  <si>
    <t>Aerospace Solutions</t>
  </si>
  <si>
    <t>GreenPulse, EcoPulse</t>
  </si>
  <si>
    <t>Smart mobility labs</t>
  </si>
  <si>
    <t>FutureAI launched predictive AI tool</t>
  </si>
  <si>
    <r>
      <rPr>
        <rFont val="DM Mono"/>
        <color rgb="FF1155CC"/>
        <sz val="10.0"/>
        <u/>
      </rPr>
      <t>https://www.nimbus-labs.com/news/funding</t>
    </r>
  </si>
  <si>
    <r>
      <rPr>
        <rFont val="DM Mono"/>
        <color rgb="FF1155CC"/>
        <sz val="10.0"/>
        <u/>
      </rPr>
      <t>https://www.nimbus-labs.com/deck.pdf</t>
    </r>
  </si>
  <si>
    <r>
      <rPr>
        <rFont val="DM Mono"/>
        <color rgb="FF1155CC"/>
        <sz val="10.0"/>
        <u/>
      </rPr>
      <t>https://www.nimbus-labs.com/financials.xlsx</t>
    </r>
  </si>
  <si>
    <r>
      <rPr>
        <rFont val="DM Mono"/>
        <color rgb="FF1155CC"/>
        <sz val="10.0"/>
        <u/>
      </rPr>
      <t>https://www.nimbus-labs.com/demo</t>
    </r>
  </si>
  <si>
    <t>Amira</t>
  </si>
  <si>
    <t>Sule</t>
  </si>
  <si>
    <t>amira.sule@wellnessglobal.io</t>
  </si>
  <si>
    <t>WellnessGlobal</t>
  </si>
  <si>
    <t>www.wellnessglobal.com</t>
  </si>
  <si>
    <t>Affordable market creators through insights affordable experience insights smes solution.</t>
  </si>
  <si>
    <t>Product optimize affordable product experience enables integration mobile impact value scalable optimize enables securely.</t>
  </si>
  <si>
    <t>Optimize to to through mobile cloud discover seamless platform scalable smes value ai creators.</t>
  </si>
  <si>
    <t>Amira Sule</t>
  </si>
  <si>
    <t>EdTech Solutions, AI Learning</t>
  </si>
  <si>
    <t>Cloud impact integration cloud ai value securely impact smes affordable.</t>
  </si>
  <si>
    <t>https://www.linkedin.com/in/amira-sule-wellnessglobal</t>
  </si>
  <si>
    <t>Poor accessibility for people with disabilities in cities.</t>
  </si>
  <si>
    <t>Assistive technologies improving accessibility in cities.</t>
  </si>
  <si>
    <t>Secured franchise partnerships</t>
  </si>
  <si>
    <t>Experience enterprises through value affordable growth scalable affordable impact ai.</t>
  </si>
  <si>
    <t>MedTech Platform</t>
  </si>
  <si>
    <t>WellnessGlobal, HealthGlobal</t>
  </si>
  <si>
    <t>AI-driven solutions</t>
  </si>
  <si>
    <t>BioImpact scaled R&amp;D to 4 labs</t>
  </si>
  <si>
    <r>
      <rPr>
        <rFont val="DM Mono"/>
        <color rgb="FF1155CC"/>
        <sz val="10.0"/>
        <u/>
      </rPr>
      <t>https://www.swift-data.com/news/funding</t>
    </r>
  </si>
  <si>
    <r>
      <rPr>
        <rFont val="DM Mono"/>
        <color rgb="FF1155CC"/>
        <sz val="10.0"/>
        <u/>
      </rPr>
      <t>https://www.swift-data.com/deck.pdf</t>
    </r>
  </si>
  <si>
    <r>
      <rPr>
        <rFont val="DM Mono"/>
        <color rgb="FF1155CC"/>
        <sz val="10.0"/>
        <u/>
      </rPr>
      <t>https://www.swift-data.com/financials.xlsx</t>
    </r>
  </si>
  <si>
    <r>
      <rPr>
        <rFont val="DM Mono"/>
        <color rgb="FF1155CC"/>
        <sz val="10.0"/>
        <u/>
      </rPr>
      <t>https://www.swift-data.com/demo</t>
    </r>
  </si>
  <si>
    <t>Victor</t>
  </si>
  <si>
    <t>Hansen</t>
  </si>
  <si>
    <t>victor.hansen@aeroscale.com</t>
  </si>
  <si>
    <t>AeroScale</t>
  </si>
  <si>
    <t>www.aeroscale.io</t>
  </si>
  <si>
    <t>Market affordable insights impact to mobile smes market securely value.</t>
  </si>
  <si>
    <t>Platform seamless seamless optimize seamless platform insights ai market enables smes growth scalable affordable.</t>
  </si>
  <si>
    <t>Ai discover platform securely experience integration experience smes through scalable value insights securely market.</t>
  </si>
  <si>
    <t>Victor Hansen</t>
  </si>
  <si>
    <t>Green Energy, Solar Finance</t>
  </si>
  <si>
    <t>Impact automate product optimize impact affordable product integration customers discover.</t>
  </si>
  <si>
    <t>https://www.linkedin.com/in/victor-hansen-aeroscale</t>
  </si>
  <si>
    <t>Lack of platforms to showcase African-made products globally.</t>
  </si>
  <si>
    <t>E-commerce marketplaces showcasing African brands globally.</t>
  </si>
  <si>
    <t>Field validation across urban markets</t>
  </si>
  <si>
    <t>Value value automate platform through mobile market securely automate product.</t>
  </si>
  <si>
    <t>6400000 approx</t>
  </si>
  <si>
    <t>AeroScale, AirTech</t>
  </si>
  <si>
    <t>Biotech impact programs</t>
  </si>
  <si>
    <t>PayLink processed $3M in payments</t>
  </si>
  <si>
    <r>
      <rPr>
        <rFont val="DM Mono"/>
        <color rgb="FF1155CC"/>
        <sz val="10.0"/>
        <u/>
      </rPr>
      <t>https://www.nova-systems.com/news/funding</t>
    </r>
  </si>
  <si>
    <r>
      <rPr>
        <rFont val="DM Mono"/>
        <color rgb="FF1155CC"/>
        <sz val="10.0"/>
        <u/>
      </rPr>
      <t>https://www.nova-systems.com/deck.pdf</t>
    </r>
  </si>
  <si>
    <r>
      <rPr>
        <rFont val="DM Mono"/>
        <color rgb="FF1155CC"/>
        <sz val="10.0"/>
        <u/>
      </rPr>
      <t>https://www.nova-systems.com/financials.xlsx</t>
    </r>
  </si>
  <si>
    <r>
      <rPr>
        <rFont val="DM Mono"/>
        <color rgb="FF1155CC"/>
        <sz val="10.0"/>
        <u/>
      </rPr>
      <t>https://www.nova-systems.com/demo</t>
    </r>
  </si>
  <si>
    <t>Linda</t>
  </si>
  <si>
    <t>linda.chen@medtechhub.io</t>
  </si>
  <si>
    <t>MedTechHub</t>
  </si>
  <si>
    <t>www.medtechhub.com</t>
  </si>
  <si>
    <t>Diagnostics</t>
  </si>
  <si>
    <t>Through cloud securely enables smes data customers experience cloud market.</t>
  </si>
  <si>
    <t>Mobile enterprises enterprises product platform seamless enterprises impact product cloud seamless scalable securely seamless.</t>
  </si>
  <si>
    <t>Enterprises enables impact creators automate mobile ai enterprises scalable securely discover customers seamless cloud.</t>
  </si>
  <si>
    <t>Linda Chen</t>
  </si>
  <si>
    <t>Wellness Tech, Preventive Health</t>
  </si>
  <si>
    <t>Impact value enterprises product scalable smes discover scalable through data.</t>
  </si>
  <si>
    <t>https://www.linkedin.com/in/linda-chen-medtechhub</t>
  </si>
  <si>
    <t>Difficulty tracking carbon emissions across industries.</t>
  </si>
  <si>
    <t>Carbon-tracking platforms helping industries measure and offset emissions.</t>
  </si>
  <si>
    <t>Pilot validated by healthcare providers</t>
  </si>
  <si>
    <t>Value solution growth impact data product insights enterprises to securely.</t>
  </si>
  <si>
    <t>MedTechHub, HealthTech</t>
  </si>
  <si>
    <t>Payment network integration</t>
  </si>
  <si>
    <t>GreenEnergy deployed 50 solar units</t>
  </si>
  <si>
    <r>
      <rPr>
        <rFont val="DM Mono"/>
        <color rgb="FF1155CC"/>
        <sz val="10.0"/>
        <u/>
      </rPr>
      <t>https://www.green-cloud.com/news/funding</t>
    </r>
  </si>
  <si>
    <r>
      <rPr>
        <rFont val="DM Mono"/>
        <color rgb="FF1155CC"/>
        <sz val="10.0"/>
        <u/>
      </rPr>
      <t>https://www.green-cloud.com/deck.pdf</t>
    </r>
  </si>
  <si>
    <r>
      <rPr>
        <rFont val="DM Mono"/>
        <color rgb="FF1155CC"/>
        <sz val="10.0"/>
        <u/>
      </rPr>
      <t>https://www.green-cloud.com/financials.xlsx</t>
    </r>
  </si>
  <si>
    <r>
      <rPr>
        <rFont val="DM Mono"/>
        <color rgb="FF1155CC"/>
        <sz val="10.0"/>
        <u/>
      </rPr>
      <t>https://www.green-cloud.com/demo</t>
    </r>
  </si>
  <si>
    <t>Kwesi</t>
  </si>
  <si>
    <t>Appiah</t>
  </si>
  <si>
    <t>kwesi.appiah@blockchainafrica.io</t>
  </si>
  <si>
    <t>Blockchain Africa</t>
  </si>
  <si>
    <t>www.blockchainafrica.io</t>
  </si>
  <si>
    <t>Mobile through data scalable through creators smes insights seamless seamless.</t>
  </si>
  <si>
    <t>Affordable optimize enterprises impact to impact smes market securely customers scalable integration automate experience.</t>
  </si>
  <si>
    <t>Through seamless integration to integration creators securely scalable enables discover through enterprises automate product.</t>
  </si>
  <si>
    <t>Kwesi Appiah</t>
  </si>
  <si>
    <t>Founder &amp; Chief Strategy Officer</t>
  </si>
  <si>
    <t>Aerospace Analytics, Mobility R&amp;D</t>
  </si>
  <si>
    <t>Discover optimize data enables discover seamless discover creators enables creators.</t>
  </si>
  <si>
    <t>https://www.linkedin.com/in/kwesi-appiah-blockchainafrica</t>
  </si>
  <si>
    <t>High reliance on single-use plastics.</t>
  </si>
  <si>
    <t>Biodegradable packaging alternatives to plastics.</t>
  </si>
  <si>
    <t>Repeat pilot requests from clients</t>
  </si>
  <si>
    <t>Integration value insights through enterprises smes discover securely experience experience.</t>
  </si>
  <si>
    <t>BlockchainAfrica, ChainAfrica</t>
  </si>
  <si>
    <t>Green energy solutions</t>
  </si>
  <si>
    <t>NextVentures supported 25 startups</t>
  </si>
  <si>
    <r>
      <rPr>
        <rFont val="DM Mono"/>
        <color rgb="FF1155CC"/>
        <sz val="10.0"/>
        <u/>
      </rPr>
      <t>https://www.swift-ai.com/news/funding</t>
    </r>
  </si>
  <si>
    <r>
      <rPr>
        <rFont val="DM Mono"/>
        <color rgb="FF1155CC"/>
        <sz val="10.0"/>
        <u/>
      </rPr>
      <t>https://www.swift-ai.com/deck.pdf</t>
    </r>
  </si>
  <si>
    <r>
      <rPr>
        <rFont val="DM Mono"/>
        <color rgb="FF1155CC"/>
        <sz val="10.0"/>
        <u/>
      </rPr>
      <t>https://www.swift-ai.com/financials.xlsx</t>
    </r>
  </si>
  <si>
    <r>
      <rPr>
        <rFont val="DM Mono"/>
        <color rgb="FF1155CC"/>
        <sz val="10.0"/>
        <u/>
      </rPr>
      <t>https://www.swift-ai.com/demo</t>
    </r>
  </si>
  <si>
    <t>Gabriela</t>
  </si>
  <si>
    <t>Ortiz</t>
  </si>
  <si>
    <t>gabriela.ortiz@cleantechlab.org</t>
  </si>
  <si>
    <t>CleanTech Lab</t>
  </si>
  <si>
    <t>www.cleantechlab.com</t>
  </si>
  <si>
    <t>Mobile creators impact impact ai securely customers enterprises market enables.</t>
  </si>
  <si>
    <t>Optimize optimize optimize integration mobile mobile affordable through through scalable affordable growth cloud smes.</t>
  </si>
  <si>
    <t>Cloud integration growth to ai data impact experience data customers optimize impact ai smes.</t>
  </si>
  <si>
    <t>Gabriela Ortiz</t>
  </si>
  <si>
    <t>Medical Devices, Digital Health</t>
  </si>
  <si>
    <t>Market customers data through market securely to customers enables through.</t>
  </si>
  <si>
    <t>https://www.linkedin.com/in/gabriela-ortiz-cleantechlab</t>
  </si>
  <si>
    <t>Low productivity among smallholder farmers.</t>
  </si>
  <si>
    <t>Agri-tech platforms increasing productivity through data analytics.</t>
  </si>
  <si>
    <t>Pilot achieved 95% adoption rate</t>
  </si>
  <si>
    <t>Creators discover securely optimize automate ai enables cloud customers impact.</t>
  </si>
  <si>
    <t>AI Platform</t>
  </si>
  <si>
    <t>CleanTechLab, EcoLab</t>
  </si>
  <si>
    <t>Venture support infrastructure</t>
  </si>
  <si>
    <t>ClimateHub launched climate action program</t>
  </si>
  <si>
    <r>
      <rPr>
        <rFont val="DM Mono"/>
        <color rgb="FF1155CC"/>
        <sz val="10.0"/>
        <u/>
      </rPr>
      <t>https://www.nova-data.com/news/funding</t>
    </r>
  </si>
  <si>
    <r>
      <rPr>
        <rFont val="DM Mono"/>
        <color rgb="FF1155CC"/>
        <sz val="10.0"/>
        <u/>
      </rPr>
      <t>https://www.nova-data.com/deck.pdf</t>
    </r>
  </si>
  <si>
    <r>
      <rPr>
        <rFont val="DM Mono"/>
        <color rgb="FF1155CC"/>
        <sz val="10.0"/>
        <u/>
      </rPr>
      <t>https://www.nova-data.com/financials.xlsx</t>
    </r>
  </si>
  <si>
    <r>
      <rPr>
        <rFont val="DM Mono"/>
        <color rgb="FF1155CC"/>
        <sz val="10.0"/>
        <u/>
      </rPr>
      <t>https://www.nova-data.com/demo</t>
    </r>
  </si>
  <si>
    <t>Robert</t>
  </si>
  <si>
    <t>Graham</t>
  </si>
  <si>
    <t>robert.graham@mobilitylabs.io</t>
  </si>
  <si>
    <t>MobilityLabs</t>
  </si>
  <si>
    <t>www.mobilitylabs.io</t>
  </si>
  <si>
    <t>Hamburg</t>
  </si>
  <si>
    <t>Affordable experience market data mobile mobile mobile integration scalable data.</t>
  </si>
  <si>
    <t>Insights market creators growth customers customers growth insights market mobile insights enterprises to impact.</t>
  </si>
  <si>
    <t>Securely through solution experience seamless value experience seamless value solution creators platform automate optimize.</t>
  </si>
  <si>
    <t>Robert Graham</t>
  </si>
  <si>
    <t>Founder &amp; Head of Innovation</t>
  </si>
  <si>
    <t>Blockchain Development, African FinTech</t>
  </si>
  <si>
    <t>Enterprises solution enables affordable customers solution data smes customers discover.</t>
  </si>
  <si>
    <t>https://www.linkedin.com/in/robert-graham-mobilitylabs</t>
  </si>
  <si>
    <t>Gaps in financial literacy among young adults.</t>
  </si>
  <si>
    <t>Gamified financial literacy apps for youth.</t>
  </si>
  <si>
    <t>Secured distribution partnership in Africa</t>
  </si>
  <si>
    <t>Growth integration insights insights customers through seamless experience product experience.</t>
  </si>
  <si>
    <t>MobilityLabs, TransitLabs</t>
  </si>
  <si>
    <t>Climate-focused initiatives</t>
  </si>
  <si>
    <t>FinServeAfrica processed 5,000 transactions</t>
  </si>
  <si>
    <r>
      <rPr>
        <rFont val="DM Mono"/>
        <color rgb="FF1155CC"/>
        <sz val="10.0"/>
        <u/>
      </rPr>
      <t>https://www.nova-digital.com/news/funding</t>
    </r>
  </si>
  <si>
    <r>
      <rPr>
        <rFont val="DM Mono"/>
        <color rgb="FF1155CC"/>
        <sz val="10.0"/>
        <u/>
      </rPr>
      <t>https://www.nova-digital.com/deck.pdf</t>
    </r>
  </si>
  <si>
    <r>
      <rPr>
        <rFont val="DM Mono"/>
        <color rgb="FF1155CC"/>
        <sz val="10.0"/>
        <u/>
      </rPr>
      <t>https://www.nova-digital.com/financials.xlsx</t>
    </r>
  </si>
  <si>
    <r>
      <rPr>
        <rFont val="DM Mono"/>
        <color rgb="FF1155CC"/>
        <sz val="10.0"/>
        <u/>
      </rPr>
      <t>https://www.nova-digital.com/demo</t>
    </r>
  </si>
  <si>
    <t>Ming</t>
  </si>
  <si>
    <t>chen.ming@futureai.co</t>
  </si>
  <si>
    <t>FutureAI</t>
  </si>
  <si>
    <t>www.futureai.com</t>
  </si>
  <si>
    <t>Integration optimize solution to solution enables platform affordable insights through.</t>
  </si>
  <si>
    <t>Cloud scalable value impact data insights ai experience optimize affordable product insights data scalable.</t>
  </si>
  <si>
    <t>Market value insights insights optimize ai seamless enterprises to automate cloud seamless enables smes.</t>
  </si>
  <si>
    <t>Chen Ming</t>
  </si>
  <si>
    <t>Clean Energy Innovation, Smart Tech</t>
  </si>
  <si>
    <t>Market insights data ai growth ai affordable automate cloud platform.</t>
  </si>
  <si>
    <t>https://www.linkedin.com/in/chen-ming-futureai</t>
  </si>
  <si>
    <t>Limited affordable childcare options for working mothers.</t>
  </si>
  <si>
    <t>Affordable daycare centers supporting working mothers.</t>
  </si>
  <si>
    <t>Pilot validated via donor funding</t>
  </si>
  <si>
    <t>Impact automate scalable to securely value securely product seamless growth.</t>
  </si>
  <si>
    <t>FutureAI, AIWorks</t>
  </si>
  <si>
    <t>Pan-African fintech solutions</t>
  </si>
  <si>
    <t>SolarCity installed 200 solar panels</t>
  </si>
  <si>
    <r>
      <rPr>
        <rFont val="DM Mono"/>
        <color rgb="FF1155CC"/>
        <sz val="10.0"/>
        <u/>
      </rPr>
      <t>https://www.nova-ai.com/news/funding</t>
    </r>
  </si>
  <si>
    <r>
      <rPr>
        <rFont val="DM Mono"/>
        <color rgb="FF1155CC"/>
        <sz val="10.0"/>
        <u/>
      </rPr>
      <t>https://www.nova-ai.com/deck.pdf</t>
    </r>
  </si>
  <si>
    <r>
      <rPr>
        <rFont val="DM Mono"/>
        <color rgb="FF1155CC"/>
        <sz val="10.0"/>
        <u/>
      </rPr>
      <t>https://www.nova-ai.com/financials.xlsx</t>
    </r>
  </si>
  <si>
    <r>
      <rPr>
        <rFont val="DM Mono"/>
        <color rgb="FF1155CC"/>
        <sz val="10.0"/>
        <u/>
      </rPr>
      <t>https://www.nova-ai.com/demo</t>
    </r>
  </si>
  <si>
    <t>Jessica</t>
  </si>
  <si>
    <t>Powell</t>
  </si>
  <si>
    <t>jessica.powell@bioimpact.org</t>
  </si>
  <si>
    <t>BioImpact</t>
  </si>
  <si>
    <t>www.bioimpact.io</t>
  </si>
  <si>
    <t>Growth seamless automate enterprises ai integration market smes platform creators.</t>
  </si>
  <si>
    <t>Data solution mobile data seamless securely integration enterprises enables product ai solution seamless enterprises.</t>
  </si>
  <si>
    <t>Market market market platform impact experience market impact automate enables integration securely experience product.</t>
  </si>
  <si>
    <t>Jessica Powell</t>
  </si>
  <si>
    <t>Transport Analytics, Mobility Systems</t>
  </si>
  <si>
    <t>Affordable market ai securely mobile smes data customers value through.</t>
  </si>
  <si>
    <t>https://www.linkedin.com/in/jessica-powell-bioimpact</t>
  </si>
  <si>
    <t>Slow uptake of renewable energy financing.</t>
  </si>
  <si>
    <t>Green bonds and financing options for renewable energy.</t>
  </si>
  <si>
    <t>Positive outcomes measured in impact study</t>
  </si>
  <si>
    <t>Through through securely to customers automate affordable ai platform automate.</t>
  </si>
  <si>
    <t>Green Energy Solutions</t>
  </si>
  <si>
    <t>BioImpact, LifeImpact</t>
  </si>
  <si>
    <t>Solar deployment expertise</t>
  </si>
  <si>
    <t>EduTechLabs onboarded 2,000 learners</t>
  </si>
  <si>
    <r>
      <rPr>
        <rFont val="DM Mono"/>
        <color rgb="FF1155CC"/>
        <sz val="10.0"/>
        <u/>
      </rPr>
      <t>https://www.nimbus-solutions.com/news/funding</t>
    </r>
  </si>
  <si>
    <r>
      <rPr>
        <rFont val="DM Mono"/>
        <color rgb="FF1155CC"/>
        <sz val="10.0"/>
        <u/>
      </rPr>
      <t>https://www.nimbus-solutions.com/deck.pdf</t>
    </r>
  </si>
  <si>
    <r>
      <rPr>
        <rFont val="DM Mono"/>
        <color rgb="FF1155CC"/>
        <sz val="10.0"/>
        <u/>
      </rPr>
      <t>https://www.nimbus-solutions.com/financials.xlsx</t>
    </r>
  </si>
  <si>
    <r>
      <rPr>
        <rFont val="DM Mono"/>
        <color rgb="FF1155CC"/>
        <sz val="10.0"/>
        <u/>
      </rPr>
      <t>https://www.nimbus-solutions.com/demo</t>
    </r>
  </si>
  <si>
    <t>Tariq</t>
  </si>
  <si>
    <t>Mahmoud</t>
  </si>
  <si>
    <t>tariq.mahmoud@paylink.ai</t>
  </si>
  <si>
    <t>PayLink</t>
  </si>
  <si>
    <t>www.paylink.com</t>
  </si>
  <si>
    <t>Discover enterprises to solution automate discover securely mobile enables through.</t>
  </si>
  <si>
    <t>Discover value seamless growth platform enterprises insights automate value optimize cloud smes automate enables.</t>
  </si>
  <si>
    <t>Affordable enables ai discover impact solution integration creators growth optimize automate platform experience scalable.</t>
  </si>
  <si>
    <t>Tariq Mahmoud</t>
  </si>
  <si>
    <t>Artificial Intelligence, Applied Research</t>
  </si>
  <si>
    <t>Insights to growth through growth solution insights enables product cloud.</t>
  </si>
  <si>
    <t>https://www.linkedin.com/in/tariq-mahmoud-paylink</t>
  </si>
  <si>
    <t>Shortage of qualified teachers in STEM fields.</t>
  </si>
  <si>
    <t>Remote STEM teacher training and certification programs.</t>
  </si>
  <si>
    <t>Pilot program scaled by government</t>
  </si>
  <si>
    <t>Solution discover experience ai automate enterprises platform seamless experience optimize.</t>
  </si>
  <si>
    <t>PayLink, FinLink</t>
  </si>
  <si>
    <t>EdTech lab innovation</t>
  </si>
  <si>
    <t>Achieved top 3 ranking in industry report</t>
  </si>
  <si>
    <r>
      <rPr>
        <rFont val="DM Mono"/>
        <color rgb="FF1155CC"/>
        <sz val="10.0"/>
        <u/>
      </rPr>
      <t>https://www.nimbus-ventures.com/news/funding</t>
    </r>
  </si>
  <si>
    <r>
      <rPr>
        <rFont val="DM Mono"/>
        <color rgb="FF1155CC"/>
        <sz val="10.0"/>
        <u/>
      </rPr>
      <t>https://www.nimbus-ventures.com/deck.pdf</t>
    </r>
  </si>
  <si>
    <r>
      <rPr>
        <rFont val="DM Mono"/>
        <color rgb="FF1155CC"/>
        <sz val="10.0"/>
        <u/>
      </rPr>
      <t>https://www.nimbus-ventures.com/financials.xlsx</t>
    </r>
  </si>
  <si>
    <r>
      <rPr>
        <rFont val="DM Mono"/>
        <color rgb="FF1155CC"/>
        <sz val="10.0"/>
        <u/>
      </rPr>
      <t>https://www.nimbus-ventures.com/demo</t>
    </r>
  </si>
  <si>
    <t>emily.foster@greenenergy.io</t>
  </si>
  <si>
    <t>GreenEnergy</t>
  </si>
  <si>
    <t>www.greenenergy.io</t>
  </si>
  <si>
    <t>Austin</t>
  </si>
  <si>
    <t>Enterprises automate growth enables product insights integration mobile seamless automate.</t>
  </si>
  <si>
    <t>Securely experience mobile impact through solution platform value securely platform enables cloud scalable mobile.</t>
  </si>
  <si>
    <t>Through cloud growth cloud securely smes creators integration product enterprises scalable affordable insights data.</t>
  </si>
  <si>
    <t>Emily Foster</t>
  </si>
  <si>
    <t>Biotech, Healthcare Solutions</t>
  </si>
  <si>
    <t>Customers cloud market affordable customers seamless product data data value.</t>
  </si>
  <si>
    <t>https://www.linkedin.com/in/emily-foster-greenenergy</t>
  </si>
  <si>
    <t>Difficulty in monitoring student progress remotely.</t>
  </si>
  <si>
    <t>AI-powered dashboards tracking student performance.</t>
  </si>
  <si>
    <t>Signed partnership with multinational</t>
  </si>
  <si>
    <t>Platform solution integration integration growth experience impact customers enables mobile.</t>
  </si>
  <si>
    <t>Impact Hub</t>
  </si>
  <si>
    <t>GreenEnergy, EcoEnergy</t>
  </si>
  <si>
    <t>Learning platform optimization</t>
  </si>
  <si>
    <t>Expanded to 5 new markets</t>
  </si>
  <si>
    <t>Profitability</t>
  </si>
  <si>
    <r>
      <rPr>
        <rFont val="DM Mono"/>
        <color rgb="FF1155CC"/>
        <sz val="10.0"/>
        <u/>
      </rPr>
      <t>https://www.nimbus-ai.com/news/funding</t>
    </r>
  </si>
  <si>
    <r>
      <rPr>
        <rFont val="DM Mono"/>
        <color rgb="FF1155CC"/>
        <sz val="10.0"/>
        <u/>
      </rPr>
      <t>https://www.nimbus-ai.com/deck.pdf</t>
    </r>
  </si>
  <si>
    <r>
      <rPr>
        <rFont val="DM Mono"/>
        <color rgb="FF1155CC"/>
        <sz val="10.0"/>
        <u/>
      </rPr>
      <t>https://www.nimbus-ai.com/financials.xlsx</t>
    </r>
  </si>
  <si>
    <r>
      <rPr>
        <rFont val="DM Mono"/>
        <color rgb="FF1155CC"/>
        <sz val="10.0"/>
        <u/>
      </rPr>
      <t>https://www.nimbus-ai.com/demo</t>
    </r>
  </si>
  <si>
    <t>Sean</t>
  </si>
  <si>
    <t>Bennett</t>
  </si>
  <si>
    <t>sean.bennett@nextventures.ai</t>
  </si>
  <si>
    <t>NextVentures</t>
  </si>
  <si>
    <t>www.nextventures.com</t>
  </si>
  <si>
    <t>Through to solution experience product integration customers affordable securely customers.</t>
  </si>
  <si>
    <t>Through growth automate enterprises automate smes creators seamless securely impact to scalable data enterprises.</t>
  </si>
  <si>
    <t>Mobile to to scalable experience enables smes enables impact market securely cloud platform through.</t>
  </si>
  <si>
    <t>Sean Bennett</t>
  </si>
  <si>
    <t>Digital Finance, Payment Systems</t>
  </si>
  <si>
    <t>Enables solution platform creators customers value platform data seamless value.</t>
  </si>
  <si>
    <t>https://www.linkedin.com/in/sean-bennett-nextventures</t>
  </si>
  <si>
    <t>Limited tools for climate adaptation in agriculture.</t>
  </si>
  <si>
    <t>Climate-adaptive seeds and crop planning tools.</t>
  </si>
  <si>
    <t>Proof of product-market fit demonstrated</t>
  </si>
  <si>
    <t>Ai securely creators optimize securely smes through securely customers scalable.</t>
  </si>
  <si>
    <t>6000000 USD</t>
  </si>
  <si>
    <t>NextVentures, StartUpVentures</t>
  </si>
  <si>
    <t>Marketplace dominance</t>
  </si>
  <si>
    <t>Grew monthly revenue by 30%</t>
  </si>
  <si>
    <t>Revenue</t>
  </si>
  <si>
    <r>
      <rPr>
        <rFont val="DM Mono"/>
        <color rgb="FF1155CC"/>
        <sz val="10.0"/>
        <u/>
      </rPr>
      <t>https://www.atlas-ventures.com/news/funding</t>
    </r>
  </si>
  <si>
    <r>
      <rPr>
        <rFont val="DM Mono"/>
        <color rgb="FF1155CC"/>
        <sz val="10.0"/>
        <u/>
      </rPr>
      <t>https://www.atlas-ventures.com/deck.pdf</t>
    </r>
  </si>
  <si>
    <r>
      <rPr>
        <rFont val="DM Mono"/>
        <color rgb="FF1155CC"/>
        <sz val="10.0"/>
        <u/>
      </rPr>
      <t>https://www.atlas-ventures.com/financials.xlsx</t>
    </r>
  </si>
  <si>
    <r>
      <rPr>
        <rFont val="DM Mono"/>
        <color rgb="FF1155CC"/>
        <sz val="10.0"/>
        <u/>
      </rPr>
      <t>https://www.atlas-ventures.com/demo</t>
    </r>
  </si>
  <si>
    <t>Helena</t>
  </si>
  <si>
    <t>Schmidt</t>
  </si>
  <si>
    <t>helena.schmidt@climatehub.org</t>
  </si>
  <si>
    <t>ClimateHub</t>
  </si>
  <si>
    <t>www.climatehub.io</t>
  </si>
  <si>
    <t>Product market customers smes cloud optimize through affordable enterprises experience.</t>
  </si>
  <si>
    <t>Product enables securely market experience seamless impact securely smes automate product affordable growth scalable.</t>
  </si>
  <si>
    <t>Through smes ai automate enterprises enterprises smes affordable cloud discover mobile scalable product data.</t>
  </si>
  <si>
    <t>Helena Schmidt</t>
  </si>
  <si>
    <t>Sustainability, Green Innovation</t>
  </si>
  <si>
    <t>Solution experience insights securely impact growth value solution product enables.</t>
  </si>
  <si>
    <t>https://www.linkedin.com/in/helena-schmidt-climatehub</t>
  </si>
  <si>
    <t>High costs of urban transportation.</t>
  </si>
  <si>
    <t>Affordable carpooling and electric mobility platforms.</t>
  </si>
  <si>
    <t>Customer growth rate validated</t>
  </si>
  <si>
    <t>Data ai scalable securely scalable creators integration integration ai insights.</t>
  </si>
  <si>
    <t>$6.2M</t>
  </si>
  <si>
    <t>Solar Energy Services</t>
  </si>
  <si>
    <t>ClimateHub, GreenHub</t>
  </si>
  <si>
    <t>Subscription model efficiency</t>
  </si>
  <si>
    <t>Partnered with 10 major corporations</t>
  </si>
  <si>
    <r>
      <rPr>
        <rFont val="DM Mono"/>
        <color rgb="FF1155CC"/>
        <sz val="10.0"/>
        <u/>
      </rPr>
      <t>https://www.blue-data.com/news/funding</t>
    </r>
  </si>
  <si>
    <r>
      <rPr>
        <rFont val="DM Mono"/>
        <color rgb="FF1155CC"/>
        <sz val="10.0"/>
        <u/>
      </rPr>
      <t>https://www.blue-data.com/deck.pdf</t>
    </r>
  </si>
  <si>
    <r>
      <rPr>
        <rFont val="DM Mono"/>
        <color rgb="FF1155CC"/>
        <sz val="10.0"/>
        <u/>
      </rPr>
      <t>https://www.blue-data.com/financials.xlsx</t>
    </r>
  </si>
  <si>
    <r>
      <rPr>
        <rFont val="DM Mono"/>
        <color rgb="FF1155CC"/>
        <sz val="10.0"/>
        <u/>
      </rPr>
      <t>https://www.blue-data.com/demo</t>
    </r>
  </si>
  <si>
    <t>Olu</t>
  </si>
  <si>
    <t>Adeyemi</t>
  </si>
  <si>
    <t>olu.adeyemi@finserveafrica.com</t>
  </si>
  <si>
    <t>FinServe Africa</t>
  </si>
  <si>
    <t>www.finserveafrica.com</t>
  </si>
  <si>
    <t>Experience impact integration optimize through smes securely solution discover discover.</t>
  </si>
  <si>
    <t>Solution data seamless data automate growth solution through insights data affordable discover insights product.</t>
  </si>
  <si>
    <t>Insights through enterprises creators scalable enterprises customers seamless platform affordable solution securely discover value.</t>
  </si>
  <si>
    <t>Olu Adeyemi</t>
  </si>
  <si>
    <t>Health Informatics, Medical AI</t>
  </si>
  <si>
    <t>Solution seamless cloud enables value data growth creators integration smes.</t>
  </si>
  <si>
    <t>https://www.linkedin.com/in/olu-adeyemi-finserveafrica</t>
  </si>
  <si>
    <t>Difficulty accessing seed funding for early-stage startups.</t>
  </si>
  <si>
    <t>Micro-grant platforms funding early-stage startups.</t>
  </si>
  <si>
    <t>Pilot renewed for additional phase</t>
  </si>
  <si>
    <t>To insights market scalable discover smes solution insights through product.</t>
  </si>
  <si>
    <t>FinServeAfrica, FinSolutions</t>
  </si>
  <si>
    <t>Platform scalability</t>
  </si>
  <si>
    <t>Reached 100,000 users across platform</t>
  </si>
  <si>
    <r>
      <rPr>
        <rFont val="DM Mono"/>
        <color rgb="FF1155CC"/>
        <sz val="10.0"/>
        <u/>
      </rPr>
      <t>https://www.rapid-solutions.com/news/funding</t>
    </r>
  </si>
  <si>
    <r>
      <rPr>
        <rFont val="DM Mono"/>
        <color rgb="FF1155CC"/>
        <sz val="10.0"/>
        <u/>
      </rPr>
      <t>https://www.rapid-solutions.com/deck.pdf</t>
    </r>
  </si>
  <si>
    <r>
      <rPr>
        <rFont val="DM Mono"/>
        <color rgb="FF1155CC"/>
        <sz val="10.0"/>
        <u/>
      </rPr>
      <t>https://www.rapid-solutions.com/financials.xlsx</t>
    </r>
  </si>
  <si>
    <r>
      <rPr>
        <rFont val="DM Mono"/>
        <color rgb="FF1155CC"/>
        <sz val="10.0"/>
        <u/>
      </rPr>
      <t>https://www.rapid-solutions.com/demo</t>
    </r>
  </si>
  <si>
    <t>Nathan</t>
  </si>
  <si>
    <t>Ross</t>
  </si>
  <si>
    <t>nathan.ross@solarcity.io</t>
  </si>
  <si>
    <t>SolarCity</t>
  </si>
  <si>
    <t>www.solarcity.io</t>
  </si>
  <si>
    <t>Discover integration enables product platform customers experience solution scalable solution.</t>
  </si>
  <si>
    <t>Impact ai seamless market solution insights to platform impact value securely securely ai mobile.</t>
  </si>
  <si>
    <t>Automate to platform smes enables product through through data to experience smes affordable platform.</t>
  </si>
  <si>
    <t>Nathan Ross</t>
  </si>
  <si>
    <t>FinTech, African Finance</t>
  </si>
  <si>
    <t>Mobile ai creators securely insights discover securely securely product customers.</t>
  </si>
  <si>
    <t>https://www.linkedin.com/in/nathan-ross-solarcity</t>
  </si>
  <si>
    <t>High levels of electronic waste without recycling solutions.</t>
  </si>
  <si>
    <t>E-waste recycling and refurbishment marketplaces.</t>
  </si>
  <si>
    <t>Revenue milestones achieved from pilot</t>
  </si>
  <si>
    <t>Impact seamless to smes market smes solution automate product automate.</t>
  </si>
  <si>
    <t>SolarCity, SunCity</t>
  </si>
  <si>
    <t>Customer loyalty programs</t>
  </si>
  <si>
    <t>Launched new subscription model successfully</t>
  </si>
  <si>
    <r>
      <rPr>
        <rFont val="DM Mono"/>
        <color rgb="FF1155CC"/>
        <sz val="10.0"/>
        <u/>
      </rPr>
      <t>https://www.stellar-data.com/news/funding</t>
    </r>
  </si>
  <si>
    <r>
      <rPr>
        <rFont val="DM Mono"/>
        <color rgb="FF1155CC"/>
        <sz val="10.0"/>
        <u/>
      </rPr>
      <t>https://www.stellar-data.com/deck.pdf</t>
    </r>
  </si>
  <si>
    <r>
      <rPr>
        <rFont val="DM Mono"/>
        <color rgb="FF1155CC"/>
        <sz val="10.0"/>
        <u/>
      </rPr>
      <t>https://www.stellar-data.com/financials.xlsx</t>
    </r>
  </si>
  <si>
    <r>
      <rPr>
        <rFont val="DM Mono"/>
        <color rgb="FF1155CC"/>
        <sz val="10.0"/>
        <u/>
      </rPr>
      <t>https://www.stellar-data.com/demo</t>
    </r>
  </si>
  <si>
    <t>Diana</t>
  </si>
  <si>
    <t>Popescu</t>
  </si>
  <si>
    <t>diana.popescu@edutechlabs.org</t>
  </si>
  <si>
    <t>EduTech Labs</t>
  </si>
  <si>
    <t>www.edtechlabs.com</t>
  </si>
  <si>
    <t>Smes value product market platform impact enterprises affordable product ai.</t>
  </si>
  <si>
    <t>Market seamless market customers product cloud optimize through integration affordable solution integration enterprises scalable.</t>
  </si>
  <si>
    <t>Customers mobile creators enables experience platform automate to seamless customers securely seamless automate product.</t>
  </si>
  <si>
    <t>Diana Popescu</t>
  </si>
  <si>
    <t>Solar Energy, Climate Solutions</t>
  </si>
  <si>
    <t>Securely growth discover automate market smes enables market mobile integration.</t>
  </si>
  <si>
    <t>https://www.linkedin.com/in/diana-popescu-edutechlabs</t>
  </si>
  <si>
    <t>Poor rural internet connectivity limiting education access.</t>
  </si>
  <si>
    <t>Satellite internet solutions extending rural connectivity.</t>
  </si>
  <si>
    <t>Secured venture funding based on validation</t>
  </si>
  <si>
    <t>Platform insights customers automate insights integration data value customers through.</t>
  </si>
  <si>
    <t>EduTechLabs, LearnLabs</t>
  </si>
  <si>
    <t>Supply chain optimization</t>
  </si>
  <si>
    <t>Secured government contract worth $1M</t>
  </si>
  <si>
    <r>
      <rPr>
        <rFont val="DM Mono"/>
        <color rgb="FF1155CC"/>
        <sz val="10.0"/>
        <u/>
      </rPr>
      <t>https://www.quantum-digital.com/news/funding</t>
    </r>
  </si>
  <si>
    <r>
      <rPr>
        <rFont val="DM Mono"/>
        <color rgb="FF1155CC"/>
        <sz val="10.0"/>
        <u/>
      </rPr>
      <t>https://www.quantum-digital.com/deck.pdf</t>
    </r>
  </si>
  <si>
    <r>
      <rPr>
        <rFont val="DM Mono"/>
        <color rgb="FF1155CC"/>
        <sz val="10.0"/>
        <u/>
      </rPr>
      <t>https://www.quantum-digital.com/financials.xlsx</t>
    </r>
  </si>
  <si>
    <r>
      <rPr>
        <rFont val="DM Mono"/>
        <color rgb="FF1155CC"/>
        <sz val="10.0"/>
        <u/>
      </rPr>
      <t>https://www.quantum-digital.com/demo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</si>
</sst>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m/d/yyyy"/>
    <numFmt numFmtId="166" formatCode="&quot;$&quot;#,##0"/>
  </numFmts>
  <fonts count="13">
    <font>
      <sz val="10.0"/>
      <color rgb="FF000000"/>
      <name val="Arial"/>
      <scheme val="minor"/>
    </font>
    <font>
      <b/>
      <sz val="10.0"/>
      <color rgb="FF1A1C1E"/>
      <name val="DM Mono"/>
    </font>
    <font>
      <b/>
      <sz val="10.0"/>
      <color rgb="FFFFFFFF"/>
      <name val="DM Mono"/>
    </font>
    <font>
      <b/>
      <sz val="10.0"/>
      <color theme="1"/>
      <name val="DM Mono"/>
    </font>
    <font>
      <b/>
      <color theme="1"/>
      <name val="DM Mono"/>
    </font>
    <font>
      <sz val="10.0"/>
      <color theme="1"/>
      <name val="DM Mono"/>
    </font>
    <font>
      <sz val="10.0"/>
      <color rgb="FF000000"/>
      <name val="DM Mono"/>
    </font>
    <font>
      <u/>
      <sz val="10.0"/>
      <color rgb="FF0000FF"/>
      <name val="DM Mono"/>
    </font>
    <font>
      <u/>
      <sz val="10.0"/>
      <color rgb="FF000000"/>
      <name val="DM Mono"/>
    </font>
    <font>
      <color theme="1"/>
      <name val="Arial"/>
    </font>
    <font>
      <u/>
      <sz val="10.0"/>
      <color rgb="FF0000FF"/>
      <name val="DM Mono"/>
    </font>
    <font>
      <sz val="11.0"/>
      <color theme="1"/>
      <name val="Calibri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38761D"/>
        <bgColor rgb="FF38761D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3" fontId="1" numFmtId="0" xfId="0" applyAlignment="1" applyFill="1" applyFont="1">
      <alignment horizontal="right" shrinkToFit="0" vertical="bottom" wrapText="0"/>
    </xf>
    <xf borderId="0" fillId="3" fontId="1" numFmtId="0" xfId="0" applyAlignment="1" applyFont="1">
      <alignment shrinkToFit="0" vertical="bottom" wrapText="0"/>
    </xf>
    <xf borderId="0" fillId="4" fontId="1" numFmtId="0" xfId="0" applyAlignment="1" applyFill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0" fillId="5" fontId="1" numFmtId="0" xfId="0" applyAlignment="1" applyFont="1">
      <alignment horizontal="right" shrinkToFit="0" vertical="bottom" wrapText="0"/>
    </xf>
    <xf borderId="0" fillId="6" fontId="2" numFmtId="0" xfId="0" applyAlignment="1" applyFill="1" applyFont="1">
      <alignment shrinkToFit="0" vertical="bottom" wrapText="0"/>
    </xf>
    <xf borderId="0" fillId="6" fontId="2" numFmtId="1" xfId="0" applyAlignment="1" applyFont="1" applyNumberFormat="1">
      <alignment shrinkToFit="0" vertical="bottom" wrapText="0"/>
    </xf>
    <xf borderId="0" fillId="7" fontId="3" numFmtId="0" xfId="0" applyAlignment="1" applyFill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164" xfId="0" applyAlignment="1" applyFont="1" applyNumberForma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6" numFmtId="165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horizontal="right" vertical="bottom"/>
    </xf>
    <xf borderId="0" fillId="0" fontId="6" numFmtId="1" xfId="0" applyAlignment="1" applyFont="1" applyNumberFormat="1">
      <alignment horizontal="righ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6" numFmtId="166" xfId="0" applyAlignment="1" applyFont="1" applyNumberFormat="1">
      <alignment horizontal="right" readingOrder="0" shrinkToFit="0" vertical="bottom" wrapText="0"/>
    </xf>
    <xf borderId="0" fillId="0" fontId="12" numFmtId="0" xfId="0" applyAlignment="1" applyFont="1">
      <alignment horizontal="right"/>
    </xf>
    <xf borderId="0" fillId="0" fontId="9" numFmtId="0" xfId="0" applyAlignment="1" applyFont="1">
      <alignment horizontal="right" vertical="bottom"/>
    </xf>
    <xf borderId="0" fillId="0" fontId="12" numFmtId="1" xfId="0" applyFont="1" applyNumberFormat="1"/>
    <xf borderId="0" fillId="0" fontId="12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quantum-tech.com/deck.pdf" TargetMode="External"/><Relationship Id="rId194" Type="http://schemas.openxmlformats.org/officeDocument/2006/relationships/hyperlink" Target="https://www.linkedin.com/in/isabella-lopez-bioinnovate" TargetMode="External"/><Relationship Id="rId193" Type="http://schemas.openxmlformats.org/officeDocument/2006/relationships/hyperlink" Target="http://www.bioinnovate.com" TargetMode="External"/><Relationship Id="rId192" Type="http://schemas.openxmlformats.org/officeDocument/2006/relationships/hyperlink" Target="https://www.quantum-tech.com/demo" TargetMode="External"/><Relationship Id="rId191" Type="http://schemas.openxmlformats.org/officeDocument/2006/relationships/hyperlink" Target="https://www.quantum-tech.com/financials.xlsx" TargetMode="External"/><Relationship Id="rId187" Type="http://schemas.openxmlformats.org/officeDocument/2006/relationships/hyperlink" Target="http://www.nanotechlabs.io" TargetMode="External"/><Relationship Id="rId186" Type="http://schemas.openxmlformats.org/officeDocument/2006/relationships/hyperlink" Target="https://www.nimbus-digital.com/demo" TargetMode="External"/><Relationship Id="rId185" Type="http://schemas.openxmlformats.org/officeDocument/2006/relationships/hyperlink" Target="https://www.nimbus-digital.com/financials.xlsx" TargetMode="External"/><Relationship Id="rId184" Type="http://schemas.openxmlformats.org/officeDocument/2006/relationships/hyperlink" Target="https://www.nimbus-digital.com/deck.pdf" TargetMode="External"/><Relationship Id="rId189" Type="http://schemas.openxmlformats.org/officeDocument/2006/relationships/hyperlink" Target="https://www.quantum-tech.com/news/funding" TargetMode="External"/><Relationship Id="rId188" Type="http://schemas.openxmlformats.org/officeDocument/2006/relationships/hyperlink" Target="https://www.linkedin.com/in/hiroshi-tanaka-nanotechlabs" TargetMode="External"/><Relationship Id="rId183" Type="http://schemas.openxmlformats.org/officeDocument/2006/relationships/hyperlink" Target="https://www.nimbus-digital.com/news/funding" TargetMode="External"/><Relationship Id="rId182" Type="http://schemas.openxmlformats.org/officeDocument/2006/relationships/hyperlink" Target="https://www.linkedin.com/in/yara-khalid-impacthub" TargetMode="External"/><Relationship Id="rId181" Type="http://schemas.openxmlformats.org/officeDocument/2006/relationships/hyperlink" Target="http://www.impacthub.org" TargetMode="External"/><Relationship Id="rId180" Type="http://schemas.openxmlformats.org/officeDocument/2006/relationships/hyperlink" Target="https://www.rapid-solutions.com/demo" TargetMode="External"/><Relationship Id="rId176" Type="http://schemas.openxmlformats.org/officeDocument/2006/relationships/hyperlink" Target="https://www.linkedin.com/in/samuel-park-cloudmatrix" TargetMode="External"/><Relationship Id="rId297" Type="http://schemas.openxmlformats.org/officeDocument/2006/relationships/hyperlink" Target="https://www.green-tech.com/news/funding" TargetMode="External"/><Relationship Id="rId175" Type="http://schemas.openxmlformats.org/officeDocument/2006/relationships/hyperlink" Target="http://www.cloudmatrix.com" TargetMode="External"/><Relationship Id="rId296" Type="http://schemas.openxmlformats.org/officeDocument/2006/relationships/hyperlink" Target="https://www.linkedin.com/in/ivy-chen-cloudfuture" TargetMode="External"/><Relationship Id="rId174" Type="http://schemas.openxmlformats.org/officeDocument/2006/relationships/hyperlink" Target="https://www.quantum-data.com/demo" TargetMode="External"/><Relationship Id="rId295" Type="http://schemas.openxmlformats.org/officeDocument/2006/relationships/hyperlink" Target="http://www.cloudfuture.io" TargetMode="External"/><Relationship Id="rId173" Type="http://schemas.openxmlformats.org/officeDocument/2006/relationships/hyperlink" Target="https://www.quantum-data.com/financials.xlsx" TargetMode="External"/><Relationship Id="rId294" Type="http://schemas.openxmlformats.org/officeDocument/2006/relationships/hyperlink" Target="https://www.swift-digital.com/demo" TargetMode="External"/><Relationship Id="rId179" Type="http://schemas.openxmlformats.org/officeDocument/2006/relationships/hyperlink" Target="https://www.rapid-solutions.com/financials.xlsx" TargetMode="External"/><Relationship Id="rId178" Type="http://schemas.openxmlformats.org/officeDocument/2006/relationships/hyperlink" Target="https://www.rapid-solutions.com/deck.pdf" TargetMode="External"/><Relationship Id="rId299" Type="http://schemas.openxmlformats.org/officeDocument/2006/relationships/hyperlink" Target="https://www.green-tech.com/financials.xlsx" TargetMode="External"/><Relationship Id="rId177" Type="http://schemas.openxmlformats.org/officeDocument/2006/relationships/hyperlink" Target="https://www.rapid-solutions.com/news/funding" TargetMode="External"/><Relationship Id="rId298" Type="http://schemas.openxmlformats.org/officeDocument/2006/relationships/hyperlink" Target="https://www.green-tech.com/deck.pdf" TargetMode="External"/><Relationship Id="rId198" Type="http://schemas.openxmlformats.org/officeDocument/2006/relationships/hyperlink" Target="https://www.green-works.com/demo" TargetMode="External"/><Relationship Id="rId197" Type="http://schemas.openxmlformats.org/officeDocument/2006/relationships/hyperlink" Target="https://www.green-works.com/financials.xlsx" TargetMode="External"/><Relationship Id="rId196" Type="http://schemas.openxmlformats.org/officeDocument/2006/relationships/hyperlink" Target="https://www.green-works.com/deck.pdf" TargetMode="External"/><Relationship Id="rId195" Type="http://schemas.openxmlformats.org/officeDocument/2006/relationships/hyperlink" Target="https://www.green-works.com/news/funding" TargetMode="External"/><Relationship Id="rId199" Type="http://schemas.openxmlformats.org/officeDocument/2006/relationships/hyperlink" Target="http://www.smarteco.ai" TargetMode="External"/><Relationship Id="rId150" Type="http://schemas.openxmlformats.org/officeDocument/2006/relationships/hyperlink" Target="https://www.summit-digital.com/demo" TargetMode="External"/><Relationship Id="rId271" Type="http://schemas.openxmlformats.org/officeDocument/2006/relationships/hyperlink" Target="http://www.energygrid.io" TargetMode="External"/><Relationship Id="rId392" Type="http://schemas.openxmlformats.org/officeDocument/2006/relationships/hyperlink" Target="https://www.linkedin.com/in/oliver-harris-mobilitynext" TargetMode="External"/><Relationship Id="rId270" Type="http://schemas.openxmlformats.org/officeDocument/2006/relationships/hyperlink" Target="https://www.vester-systems.com/demo" TargetMode="External"/><Relationship Id="rId391" Type="http://schemas.openxmlformats.org/officeDocument/2006/relationships/hyperlink" Target="http://www.mobilitynext.com" TargetMode="External"/><Relationship Id="rId390" Type="http://schemas.openxmlformats.org/officeDocument/2006/relationships/hyperlink" Target="https://www.apollo-labs.com/demo" TargetMode="External"/><Relationship Id="rId1" Type="http://schemas.openxmlformats.org/officeDocument/2006/relationships/hyperlink" Target="http://www.venturex.com" TargetMode="External"/><Relationship Id="rId2" Type="http://schemas.openxmlformats.org/officeDocument/2006/relationships/hyperlink" Target="https://www.linkedin.com/in/james-carter-venturex" TargetMode="External"/><Relationship Id="rId3" Type="http://schemas.openxmlformats.org/officeDocument/2006/relationships/hyperlink" Target="https://www.summit-analytics.com/news/funding" TargetMode="External"/><Relationship Id="rId149" Type="http://schemas.openxmlformats.org/officeDocument/2006/relationships/hyperlink" Target="https://www.summit-digital.com/financials.xlsx" TargetMode="External"/><Relationship Id="rId4" Type="http://schemas.openxmlformats.org/officeDocument/2006/relationships/hyperlink" Target="https://www.summit-analytics.com/deck.pdf" TargetMode="External"/><Relationship Id="rId148" Type="http://schemas.openxmlformats.org/officeDocument/2006/relationships/hyperlink" Target="https://www.summit-digital.com/deck.pdf" TargetMode="External"/><Relationship Id="rId269" Type="http://schemas.openxmlformats.org/officeDocument/2006/relationships/hyperlink" Target="https://www.vester-systems.com/financials.xlsx" TargetMode="External"/><Relationship Id="rId9" Type="http://schemas.openxmlformats.org/officeDocument/2006/relationships/hyperlink" Target="https://www.nova-works.com/news/funding" TargetMode="External"/><Relationship Id="rId143" Type="http://schemas.openxmlformats.org/officeDocument/2006/relationships/hyperlink" Target="https://www.nimbus-tech.com/financials.xlsx" TargetMode="External"/><Relationship Id="rId264" Type="http://schemas.openxmlformats.org/officeDocument/2006/relationships/hyperlink" Target="https://www.atlas-tech.com/demo" TargetMode="External"/><Relationship Id="rId385" Type="http://schemas.openxmlformats.org/officeDocument/2006/relationships/hyperlink" Target="http://www.agrifuture.io" TargetMode="External"/><Relationship Id="rId142" Type="http://schemas.openxmlformats.org/officeDocument/2006/relationships/hyperlink" Target="https://www.nimbus-tech.com/deck.pdf" TargetMode="External"/><Relationship Id="rId263" Type="http://schemas.openxmlformats.org/officeDocument/2006/relationships/hyperlink" Target="https://www.atlas-tech.com/financials.xlsx" TargetMode="External"/><Relationship Id="rId384" Type="http://schemas.openxmlformats.org/officeDocument/2006/relationships/hyperlink" Target="https://www.nimbus-data.com/demo" TargetMode="External"/><Relationship Id="rId141" Type="http://schemas.openxmlformats.org/officeDocument/2006/relationships/hyperlink" Target="https://www.nimbus-tech.com/news/funding" TargetMode="External"/><Relationship Id="rId262" Type="http://schemas.openxmlformats.org/officeDocument/2006/relationships/hyperlink" Target="https://www.atlas-tech.com/deck.pdf" TargetMode="External"/><Relationship Id="rId383" Type="http://schemas.openxmlformats.org/officeDocument/2006/relationships/hyperlink" Target="https://www.nimbus-data.com/financials.xlsx" TargetMode="External"/><Relationship Id="rId140" Type="http://schemas.openxmlformats.org/officeDocument/2006/relationships/hyperlink" Target="https://www.linkedin.com/in/chloe-dubois-healthnext" TargetMode="External"/><Relationship Id="rId261" Type="http://schemas.openxmlformats.org/officeDocument/2006/relationships/hyperlink" Target="https://www.atlas-tech.com/news/funding" TargetMode="External"/><Relationship Id="rId382" Type="http://schemas.openxmlformats.org/officeDocument/2006/relationships/hyperlink" Target="https://www.nimbus-data.com/deck.pdf" TargetMode="External"/><Relationship Id="rId5" Type="http://schemas.openxmlformats.org/officeDocument/2006/relationships/hyperlink" Target="https://www.summit-analytics.com/financials.xlsx" TargetMode="External"/><Relationship Id="rId147" Type="http://schemas.openxmlformats.org/officeDocument/2006/relationships/hyperlink" Target="https://www.summit-digital.com/news/funding" TargetMode="External"/><Relationship Id="rId268" Type="http://schemas.openxmlformats.org/officeDocument/2006/relationships/hyperlink" Target="https://www.vester-systems.com/deck.pdf" TargetMode="External"/><Relationship Id="rId389" Type="http://schemas.openxmlformats.org/officeDocument/2006/relationships/hyperlink" Target="https://www.apollo-labs.com/financials.xlsx" TargetMode="External"/><Relationship Id="rId6" Type="http://schemas.openxmlformats.org/officeDocument/2006/relationships/hyperlink" Target="https://www.summit-analytics.com/demo" TargetMode="External"/><Relationship Id="rId146" Type="http://schemas.openxmlformats.org/officeDocument/2006/relationships/hyperlink" Target="https://www.linkedin.com/in/benjamin-lewis-aerosmart" TargetMode="External"/><Relationship Id="rId267" Type="http://schemas.openxmlformats.org/officeDocument/2006/relationships/hyperlink" Target="https://www.vester-systems.com/news/funding" TargetMode="External"/><Relationship Id="rId388" Type="http://schemas.openxmlformats.org/officeDocument/2006/relationships/hyperlink" Target="https://www.apollo-labs.com/deck.pdf" TargetMode="External"/><Relationship Id="rId7" Type="http://schemas.openxmlformats.org/officeDocument/2006/relationships/hyperlink" Target="http://www.greenwave.ai" TargetMode="External"/><Relationship Id="rId145" Type="http://schemas.openxmlformats.org/officeDocument/2006/relationships/hyperlink" Target="http://www.aerosmart.io" TargetMode="External"/><Relationship Id="rId266" Type="http://schemas.openxmlformats.org/officeDocument/2006/relationships/hyperlink" Target="https://www.linkedin.com/in/diego-ramirez-finpath" TargetMode="External"/><Relationship Id="rId387" Type="http://schemas.openxmlformats.org/officeDocument/2006/relationships/hyperlink" Target="https://www.apollo-labs.com/news/funding" TargetMode="External"/><Relationship Id="rId8" Type="http://schemas.openxmlformats.org/officeDocument/2006/relationships/hyperlink" Target="https://www.linkedin.com/in/aisha-mensah-greenwave" TargetMode="External"/><Relationship Id="rId144" Type="http://schemas.openxmlformats.org/officeDocument/2006/relationships/hyperlink" Target="https://www.nimbus-tech.com/demo" TargetMode="External"/><Relationship Id="rId265" Type="http://schemas.openxmlformats.org/officeDocument/2006/relationships/hyperlink" Target="http://www.finpath.com" TargetMode="External"/><Relationship Id="rId386" Type="http://schemas.openxmlformats.org/officeDocument/2006/relationships/hyperlink" Target="https://www.linkedin.com/in/fatou-diop-agrifuture" TargetMode="External"/><Relationship Id="rId260" Type="http://schemas.openxmlformats.org/officeDocument/2006/relationships/hyperlink" Target="https://www.linkedin.com/in/hannah-stewart-futurelearn" TargetMode="External"/><Relationship Id="rId381" Type="http://schemas.openxmlformats.org/officeDocument/2006/relationships/hyperlink" Target="https://www.nimbus-data.com/news/funding" TargetMode="External"/><Relationship Id="rId380" Type="http://schemas.openxmlformats.org/officeDocument/2006/relationships/hyperlink" Target="https://www.linkedin.com/in/george-baker-healthsphere" TargetMode="External"/><Relationship Id="rId139" Type="http://schemas.openxmlformats.org/officeDocument/2006/relationships/hyperlink" Target="http://www.healthnext.org" TargetMode="External"/><Relationship Id="rId138" Type="http://schemas.openxmlformats.org/officeDocument/2006/relationships/hyperlink" Target="https://www.nova-digital.com/demo" TargetMode="External"/><Relationship Id="rId259" Type="http://schemas.openxmlformats.org/officeDocument/2006/relationships/hyperlink" Target="http://www.futurelearn.io" TargetMode="External"/><Relationship Id="rId137" Type="http://schemas.openxmlformats.org/officeDocument/2006/relationships/hyperlink" Target="https://www.nova-digital.com/financials.xlsx" TargetMode="External"/><Relationship Id="rId258" Type="http://schemas.openxmlformats.org/officeDocument/2006/relationships/hyperlink" Target="https://www.atlas-solutions.com/demo" TargetMode="External"/><Relationship Id="rId379" Type="http://schemas.openxmlformats.org/officeDocument/2006/relationships/hyperlink" Target="http://www.healthsphere.com" TargetMode="External"/><Relationship Id="rId132" Type="http://schemas.openxmlformats.org/officeDocument/2006/relationships/hyperlink" Target="https://www.atlas-ai.com/demo" TargetMode="External"/><Relationship Id="rId253" Type="http://schemas.openxmlformats.org/officeDocument/2006/relationships/hyperlink" Target="http://www.climateimpact.org" TargetMode="External"/><Relationship Id="rId374" Type="http://schemas.openxmlformats.org/officeDocument/2006/relationships/hyperlink" Target="https://www.linkedin.com/in/linh-nguyen-cloudasia" TargetMode="External"/><Relationship Id="rId495" Type="http://schemas.openxmlformats.org/officeDocument/2006/relationships/hyperlink" Target="https://www.green-ventures.com/news/funding" TargetMode="External"/><Relationship Id="rId131" Type="http://schemas.openxmlformats.org/officeDocument/2006/relationships/hyperlink" Target="https://www.atlas-ai.com/financials.xlsx" TargetMode="External"/><Relationship Id="rId252" Type="http://schemas.openxmlformats.org/officeDocument/2006/relationships/hyperlink" Target="https://www.nova-solutions.com/demo" TargetMode="External"/><Relationship Id="rId373" Type="http://schemas.openxmlformats.org/officeDocument/2006/relationships/hyperlink" Target="http://www.cloudasia.io" TargetMode="External"/><Relationship Id="rId494" Type="http://schemas.openxmlformats.org/officeDocument/2006/relationships/hyperlink" Target="https://www.linkedin.com/in/adam-campbell-digitalsurge" TargetMode="External"/><Relationship Id="rId130" Type="http://schemas.openxmlformats.org/officeDocument/2006/relationships/hyperlink" Target="https://www.atlas-ai.com/deck.pdf" TargetMode="External"/><Relationship Id="rId251" Type="http://schemas.openxmlformats.org/officeDocument/2006/relationships/hyperlink" Target="https://www.nova-solutions.com/financials.xlsx" TargetMode="External"/><Relationship Id="rId372" Type="http://schemas.openxmlformats.org/officeDocument/2006/relationships/hyperlink" Target="https://www.swift-systems.com/demo" TargetMode="External"/><Relationship Id="rId493" Type="http://schemas.openxmlformats.org/officeDocument/2006/relationships/hyperlink" Target="http://www.digitalsurge.io" TargetMode="External"/><Relationship Id="rId250" Type="http://schemas.openxmlformats.org/officeDocument/2006/relationships/hyperlink" Target="https://www.nova-solutions.com/deck.pdf" TargetMode="External"/><Relationship Id="rId371" Type="http://schemas.openxmlformats.org/officeDocument/2006/relationships/hyperlink" Target="https://www.swift-systems.com/financials.xlsx" TargetMode="External"/><Relationship Id="rId492" Type="http://schemas.openxmlformats.org/officeDocument/2006/relationships/hyperlink" Target="https://www.rapid-systems.com/demo" TargetMode="External"/><Relationship Id="rId136" Type="http://schemas.openxmlformats.org/officeDocument/2006/relationships/hyperlink" Target="https://www.nova-digital.com/deck.pdf" TargetMode="External"/><Relationship Id="rId257" Type="http://schemas.openxmlformats.org/officeDocument/2006/relationships/hyperlink" Target="https://www.atlas-solutions.com/financials.xlsx" TargetMode="External"/><Relationship Id="rId378" Type="http://schemas.openxmlformats.org/officeDocument/2006/relationships/hyperlink" Target="https://www.quantum-tech.com/demo" TargetMode="External"/><Relationship Id="rId499" Type="http://schemas.openxmlformats.org/officeDocument/2006/relationships/hyperlink" Target="http://www.edunext.com" TargetMode="External"/><Relationship Id="rId135" Type="http://schemas.openxmlformats.org/officeDocument/2006/relationships/hyperlink" Target="https://www.nova-digital.com/news/funding" TargetMode="External"/><Relationship Id="rId256" Type="http://schemas.openxmlformats.org/officeDocument/2006/relationships/hyperlink" Target="https://www.atlas-solutions.com/deck.pdf" TargetMode="External"/><Relationship Id="rId377" Type="http://schemas.openxmlformats.org/officeDocument/2006/relationships/hyperlink" Target="https://www.quantum-tech.com/financials.xlsx" TargetMode="External"/><Relationship Id="rId498" Type="http://schemas.openxmlformats.org/officeDocument/2006/relationships/hyperlink" Target="https://www.green-ventures.com/demo" TargetMode="External"/><Relationship Id="rId134" Type="http://schemas.openxmlformats.org/officeDocument/2006/relationships/hyperlink" Target="https://www.linkedin.com/in/noah-walker-cleantechventures" TargetMode="External"/><Relationship Id="rId255" Type="http://schemas.openxmlformats.org/officeDocument/2006/relationships/hyperlink" Target="https://www.atlas-solutions.com/news/funding" TargetMode="External"/><Relationship Id="rId376" Type="http://schemas.openxmlformats.org/officeDocument/2006/relationships/hyperlink" Target="https://www.quantum-tech.com/deck.pdf" TargetMode="External"/><Relationship Id="rId497" Type="http://schemas.openxmlformats.org/officeDocument/2006/relationships/hyperlink" Target="https://www.green-ventures.com/financials.xlsx" TargetMode="External"/><Relationship Id="rId133" Type="http://schemas.openxmlformats.org/officeDocument/2006/relationships/hyperlink" Target="http://www.cleantechventures.com" TargetMode="External"/><Relationship Id="rId254" Type="http://schemas.openxmlformats.org/officeDocument/2006/relationships/hyperlink" Target="https://www.linkedin.com/in/joshua-hughes-climateimpact" TargetMode="External"/><Relationship Id="rId375" Type="http://schemas.openxmlformats.org/officeDocument/2006/relationships/hyperlink" Target="https://www.quantum-tech.com/news/funding" TargetMode="External"/><Relationship Id="rId496" Type="http://schemas.openxmlformats.org/officeDocument/2006/relationships/hyperlink" Target="https://www.green-ventures.com/deck.pdf" TargetMode="External"/><Relationship Id="rId172" Type="http://schemas.openxmlformats.org/officeDocument/2006/relationships/hyperlink" Target="https://www.quantum-data.com/deck.pdf" TargetMode="External"/><Relationship Id="rId293" Type="http://schemas.openxmlformats.org/officeDocument/2006/relationships/hyperlink" Target="https://www.swift-digital.com/financials.xlsx" TargetMode="External"/><Relationship Id="rId171" Type="http://schemas.openxmlformats.org/officeDocument/2006/relationships/hyperlink" Target="https://www.quantum-data.com/news/funding" TargetMode="External"/><Relationship Id="rId292" Type="http://schemas.openxmlformats.org/officeDocument/2006/relationships/hyperlink" Target="https://www.swift-digital.com/deck.pdf" TargetMode="External"/><Relationship Id="rId170" Type="http://schemas.openxmlformats.org/officeDocument/2006/relationships/hyperlink" Target="https://www.linkedin.com/in/emily-carter-greenpower" TargetMode="External"/><Relationship Id="rId291" Type="http://schemas.openxmlformats.org/officeDocument/2006/relationships/hyperlink" Target="https://www.swift-digital.com/news/funding" TargetMode="External"/><Relationship Id="rId290" Type="http://schemas.openxmlformats.org/officeDocument/2006/relationships/hyperlink" Target="https://www.linkedin.com/in/jonathan-hall-smartransport" TargetMode="External"/><Relationship Id="rId165" Type="http://schemas.openxmlformats.org/officeDocument/2006/relationships/hyperlink" Target="https://www.green-tech.com/news/funding" TargetMode="External"/><Relationship Id="rId286" Type="http://schemas.openxmlformats.org/officeDocument/2006/relationships/hyperlink" Target="https://www.atlas-ventures.com/deck.pdf" TargetMode="External"/><Relationship Id="rId164" Type="http://schemas.openxmlformats.org/officeDocument/2006/relationships/hyperlink" Target="https://www.linkedin.com/in/alexander-smith-digitalscale" TargetMode="External"/><Relationship Id="rId285" Type="http://schemas.openxmlformats.org/officeDocument/2006/relationships/hyperlink" Target="https://www.atlas-ventures.com/news/funding" TargetMode="External"/><Relationship Id="rId163" Type="http://schemas.openxmlformats.org/officeDocument/2006/relationships/hyperlink" Target="http://www.digitalscale.com" TargetMode="External"/><Relationship Id="rId284" Type="http://schemas.openxmlformats.org/officeDocument/2006/relationships/hyperlink" Target="https://www.linkedin.com/in/nia-okoro-nextimpact" TargetMode="External"/><Relationship Id="rId162" Type="http://schemas.openxmlformats.org/officeDocument/2006/relationships/hyperlink" Target="https://www.swift-data.com/demo" TargetMode="External"/><Relationship Id="rId283" Type="http://schemas.openxmlformats.org/officeDocument/2006/relationships/hyperlink" Target="http://www.nextimpact.io" TargetMode="External"/><Relationship Id="rId169" Type="http://schemas.openxmlformats.org/officeDocument/2006/relationships/hyperlink" Target="http://www.greenpower.io" TargetMode="External"/><Relationship Id="rId168" Type="http://schemas.openxmlformats.org/officeDocument/2006/relationships/hyperlink" Target="https://www.green-tech.com/demo" TargetMode="External"/><Relationship Id="rId289" Type="http://schemas.openxmlformats.org/officeDocument/2006/relationships/hyperlink" Target="http://www.smartransport.com" TargetMode="External"/><Relationship Id="rId167" Type="http://schemas.openxmlformats.org/officeDocument/2006/relationships/hyperlink" Target="https://www.green-tech.com/financials.xlsx" TargetMode="External"/><Relationship Id="rId288" Type="http://schemas.openxmlformats.org/officeDocument/2006/relationships/hyperlink" Target="https://www.atlas-ventures.com/demo" TargetMode="External"/><Relationship Id="rId166" Type="http://schemas.openxmlformats.org/officeDocument/2006/relationships/hyperlink" Target="https://www.green-tech.com/deck.pdf" TargetMode="External"/><Relationship Id="rId287" Type="http://schemas.openxmlformats.org/officeDocument/2006/relationships/hyperlink" Target="https://www.atlas-ventures.com/financials.xlsx" TargetMode="External"/><Relationship Id="rId161" Type="http://schemas.openxmlformats.org/officeDocument/2006/relationships/hyperlink" Target="https://www.swift-data.com/financials.xlsx" TargetMode="External"/><Relationship Id="rId282" Type="http://schemas.openxmlformats.org/officeDocument/2006/relationships/hyperlink" Target="https://www.atlas-ventures.com/demo" TargetMode="External"/><Relationship Id="rId160" Type="http://schemas.openxmlformats.org/officeDocument/2006/relationships/hyperlink" Target="https://www.swift-data.com/deck.pdf" TargetMode="External"/><Relationship Id="rId281" Type="http://schemas.openxmlformats.org/officeDocument/2006/relationships/hyperlink" Target="https://www.atlas-ventures.com/financials.xlsx" TargetMode="External"/><Relationship Id="rId280" Type="http://schemas.openxmlformats.org/officeDocument/2006/relationships/hyperlink" Target="https://www.atlas-ventures.com/deck.pdf" TargetMode="External"/><Relationship Id="rId159" Type="http://schemas.openxmlformats.org/officeDocument/2006/relationships/hyperlink" Target="https://www.swift-data.com/news/funding" TargetMode="External"/><Relationship Id="rId154" Type="http://schemas.openxmlformats.org/officeDocument/2006/relationships/hyperlink" Target="https://www.atlas-solutions.com/deck.pdf" TargetMode="External"/><Relationship Id="rId275" Type="http://schemas.openxmlformats.org/officeDocument/2006/relationships/hyperlink" Target="https://www.nova-solutions.com/financials.xlsx" TargetMode="External"/><Relationship Id="rId396" Type="http://schemas.openxmlformats.org/officeDocument/2006/relationships/hyperlink" Target="https://www.rapid-solutions.com/demo" TargetMode="External"/><Relationship Id="rId153" Type="http://schemas.openxmlformats.org/officeDocument/2006/relationships/hyperlink" Target="https://www.atlas-solutions.com/news/funding" TargetMode="External"/><Relationship Id="rId274" Type="http://schemas.openxmlformats.org/officeDocument/2006/relationships/hyperlink" Target="https://www.nova-solutions.com/deck.pdf" TargetMode="External"/><Relationship Id="rId395" Type="http://schemas.openxmlformats.org/officeDocument/2006/relationships/hyperlink" Target="https://www.rapid-solutions.com/financials.xlsx" TargetMode="External"/><Relationship Id="rId152" Type="http://schemas.openxmlformats.org/officeDocument/2006/relationships/hyperlink" Target="https://www.linkedin.com/in/harper-johnson-medihub" TargetMode="External"/><Relationship Id="rId273" Type="http://schemas.openxmlformats.org/officeDocument/2006/relationships/hyperlink" Target="https://www.nova-solutions.com/news/funding" TargetMode="External"/><Relationship Id="rId394" Type="http://schemas.openxmlformats.org/officeDocument/2006/relationships/hyperlink" Target="https://www.rapid-solutions.com/deck.pdf" TargetMode="External"/><Relationship Id="rId151" Type="http://schemas.openxmlformats.org/officeDocument/2006/relationships/hyperlink" Target="http://www.medihub.com" TargetMode="External"/><Relationship Id="rId272" Type="http://schemas.openxmlformats.org/officeDocument/2006/relationships/hyperlink" Target="https://www.linkedin.com/in/zoe-mitchell-energygrid" TargetMode="External"/><Relationship Id="rId393" Type="http://schemas.openxmlformats.org/officeDocument/2006/relationships/hyperlink" Target="https://www.rapid-solutions.com/news/funding" TargetMode="External"/><Relationship Id="rId158" Type="http://schemas.openxmlformats.org/officeDocument/2006/relationships/hyperlink" Target="https://www.linkedin.com/in/maya-patel-futurefoods" TargetMode="External"/><Relationship Id="rId279" Type="http://schemas.openxmlformats.org/officeDocument/2006/relationships/hyperlink" Target="https://www.atlas-ventures.com/news/funding" TargetMode="External"/><Relationship Id="rId157" Type="http://schemas.openxmlformats.org/officeDocument/2006/relationships/hyperlink" Target="http://www.futurefoods.io" TargetMode="External"/><Relationship Id="rId278" Type="http://schemas.openxmlformats.org/officeDocument/2006/relationships/hyperlink" Target="https://www.linkedin.com/in/andreas-novak-biotechlabs" TargetMode="External"/><Relationship Id="rId399" Type="http://schemas.openxmlformats.org/officeDocument/2006/relationships/hyperlink" Target="https://www.vester-ai.com/news/funding" TargetMode="External"/><Relationship Id="rId156" Type="http://schemas.openxmlformats.org/officeDocument/2006/relationships/hyperlink" Target="https://www.atlas-solutions.com/demo" TargetMode="External"/><Relationship Id="rId277" Type="http://schemas.openxmlformats.org/officeDocument/2006/relationships/hyperlink" Target="http://www.biotechlabs.com" TargetMode="External"/><Relationship Id="rId398" Type="http://schemas.openxmlformats.org/officeDocument/2006/relationships/hyperlink" Target="https://www.linkedin.com/in/thandiwe-nkosi-greenhub" TargetMode="External"/><Relationship Id="rId155" Type="http://schemas.openxmlformats.org/officeDocument/2006/relationships/hyperlink" Target="https://www.atlas-solutions.com/financials.xlsx" TargetMode="External"/><Relationship Id="rId276" Type="http://schemas.openxmlformats.org/officeDocument/2006/relationships/hyperlink" Target="https://www.nova-solutions.com/demo" TargetMode="External"/><Relationship Id="rId397" Type="http://schemas.openxmlformats.org/officeDocument/2006/relationships/hyperlink" Target="http://www.greenhub.io" TargetMode="External"/><Relationship Id="rId40" Type="http://schemas.openxmlformats.org/officeDocument/2006/relationships/hyperlink" Target="https://www.nova-cloud.com/deck.pdf" TargetMode="External"/><Relationship Id="rId42" Type="http://schemas.openxmlformats.org/officeDocument/2006/relationships/hyperlink" Target="https://www.nova-cloud.com/demo" TargetMode="External"/><Relationship Id="rId41" Type="http://schemas.openxmlformats.org/officeDocument/2006/relationships/hyperlink" Target="https://www.nova-cloud.com/financials.xlsx" TargetMode="External"/><Relationship Id="rId44" Type="http://schemas.openxmlformats.org/officeDocument/2006/relationships/hyperlink" Target="https://www.linkedin.com/in/priya-sharma-finserve" TargetMode="External"/><Relationship Id="rId43" Type="http://schemas.openxmlformats.org/officeDocument/2006/relationships/hyperlink" Target="http://www.finserveai.com" TargetMode="External"/><Relationship Id="rId46" Type="http://schemas.openxmlformats.org/officeDocument/2006/relationships/hyperlink" Target="https://www.rapid-digital.com/deck.pdf" TargetMode="External"/><Relationship Id="rId45" Type="http://schemas.openxmlformats.org/officeDocument/2006/relationships/hyperlink" Target="https://www.rapid-digital.com/news/funding" TargetMode="External"/><Relationship Id="rId509" Type="http://schemas.openxmlformats.org/officeDocument/2006/relationships/hyperlink" Target="https://www.nimbus-labs.com/financials.xlsx" TargetMode="External"/><Relationship Id="rId508" Type="http://schemas.openxmlformats.org/officeDocument/2006/relationships/hyperlink" Target="https://www.nimbus-labs.com/deck.pdf" TargetMode="External"/><Relationship Id="rId503" Type="http://schemas.openxmlformats.org/officeDocument/2006/relationships/hyperlink" Target="https://www.green-data.com/financials.xlsx" TargetMode="External"/><Relationship Id="rId502" Type="http://schemas.openxmlformats.org/officeDocument/2006/relationships/hyperlink" Target="https://www.green-data.com/deck.pdf" TargetMode="External"/><Relationship Id="rId501" Type="http://schemas.openxmlformats.org/officeDocument/2006/relationships/hyperlink" Target="https://www.green-data.com/news/funding" TargetMode="External"/><Relationship Id="rId500" Type="http://schemas.openxmlformats.org/officeDocument/2006/relationships/hyperlink" Target="https://www.linkedin.com/in/nadia-ibrahim-edunext" TargetMode="External"/><Relationship Id="rId507" Type="http://schemas.openxmlformats.org/officeDocument/2006/relationships/hyperlink" Target="https://www.nimbus-labs.com/news/funding" TargetMode="External"/><Relationship Id="rId506" Type="http://schemas.openxmlformats.org/officeDocument/2006/relationships/hyperlink" Target="https://www.linkedin.com/in/peter-long-greenpulse" TargetMode="External"/><Relationship Id="rId505" Type="http://schemas.openxmlformats.org/officeDocument/2006/relationships/hyperlink" Target="http://www.greenpulse.io" TargetMode="External"/><Relationship Id="rId504" Type="http://schemas.openxmlformats.org/officeDocument/2006/relationships/hyperlink" Target="https://www.green-data.com/demo" TargetMode="External"/><Relationship Id="rId48" Type="http://schemas.openxmlformats.org/officeDocument/2006/relationships/hyperlink" Target="https://www.rapid-digital.com/demo" TargetMode="External"/><Relationship Id="rId47" Type="http://schemas.openxmlformats.org/officeDocument/2006/relationships/hyperlink" Target="https://www.rapid-digital.com/financials.xlsx" TargetMode="External"/><Relationship Id="rId49" Type="http://schemas.openxmlformats.org/officeDocument/2006/relationships/hyperlink" Target="http://www.edtechglobal.io" TargetMode="External"/><Relationship Id="rId31" Type="http://schemas.openxmlformats.org/officeDocument/2006/relationships/hyperlink" Target="http://www.agritechafrica.com" TargetMode="External"/><Relationship Id="rId30" Type="http://schemas.openxmlformats.org/officeDocument/2006/relationships/hyperlink" Target="https://www.rapid-ventures.com/demo" TargetMode="External"/><Relationship Id="rId33" Type="http://schemas.openxmlformats.org/officeDocument/2006/relationships/hyperlink" Target="https://www.atlas-labs.com/news/funding" TargetMode="External"/><Relationship Id="rId32" Type="http://schemas.openxmlformats.org/officeDocument/2006/relationships/hyperlink" Target="https://www.linkedin.com/in/kwame-boateng-agritechafrica" TargetMode="External"/><Relationship Id="rId35" Type="http://schemas.openxmlformats.org/officeDocument/2006/relationships/hyperlink" Target="https://www.atlas-labs.com/financials.xlsx" TargetMode="External"/><Relationship Id="rId34" Type="http://schemas.openxmlformats.org/officeDocument/2006/relationships/hyperlink" Target="https://www.atlas-labs.com/deck.pdf" TargetMode="External"/><Relationship Id="rId37" Type="http://schemas.openxmlformats.org/officeDocument/2006/relationships/hyperlink" Target="http://www.meditechglobal.com" TargetMode="External"/><Relationship Id="rId36" Type="http://schemas.openxmlformats.org/officeDocument/2006/relationships/hyperlink" Target="https://www.atlas-labs.com/demo" TargetMode="External"/><Relationship Id="rId39" Type="http://schemas.openxmlformats.org/officeDocument/2006/relationships/hyperlink" Target="https://www.nova-cloud.com/news/funding" TargetMode="External"/><Relationship Id="rId38" Type="http://schemas.openxmlformats.org/officeDocument/2006/relationships/hyperlink" Target="https://www.linkedin.com/in/david-johnson-meditech" TargetMode="External"/><Relationship Id="rId20" Type="http://schemas.openxmlformats.org/officeDocument/2006/relationships/hyperlink" Target="https://www.linkedin.com/in/li-wei-nextgenlabs" TargetMode="External"/><Relationship Id="rId22" Type="http://schemas.openxmlformats.org/officeDocument/2006/relationships/hyperlink" Target="https://www.atlas-tech.com/deck.pdf" TargetMode="External"/><Relationship Id="rId21" Type="http://schemas.openxmlformats.org/officeDocument/2006/relationships/hyperlink" Target="https://www.atlas-tech.com/news/funding" TargetMode="External"/><Relationship Id="rId24" Type="http://schemas.openxmlformats.org/officeDocument/2006/relationships/hyperlink" Target="https://www.atlas-tech.com/demo" TargetMode="External"/><Relationship Id="rId23" Type="http://schemas.openxmlformats.org/officeDocument/2006/relationships/hyperlink" Target="https://www.atlas-tech.com/financials.xlsx" TargetMode="External"/><Relationship Id="rId409" Type="http://schemas.openxmlformats.org/officeDocument/2006/relationships/hyperlink" Target="http://www.eduimpact.io" TargetMode="External"/><Relationship Id="rId404" Type="http://schemas.openxmlformats.org/officeDocument/2006/relationships/hyperlink" Target="https://www.linkedin.com/in/henry-white-renewtech" TargetMode="External"/><Relationship Id="rId525" Type="http://schemas.openxmlformats.org/officeDocument/2006/relationships/hyperlink" Target="https://www.green-cloud.com/news/funding" TargetMode="External"/><Relationship Id="rId403" Type="http://schemas.openxmlformats.org/officeDocument/2006/relationships/hyperlink" Target="http://www.renewtech.com" TargetMode="External"/><Relationship Id="rId524" Type="http://schemas.openxmlformats.org/officeDocument/2006/relationships/hyperlink" Target="https://www.linkedin.com/in/linda-chen-medtechhub" TargetMode="External"/><Relationship Id="rId402" Type="http://schemas.openxmlformats.org/officeDocument/2006/relationships/hyperlink" Target="https://www.vester-ai.com/demo" TargetMode="External"/><Relationship Id="rId523" Type="http://schemas.openxmlformats.org/officeDocument/2006/relationships/hyperlink" Target="http://www.medtechhub.com" TargetMode="External"/><Relationship Id="rId401" Type="http://schemas.openxmlformats.org/officeDocument/2006/relationships/hyperlink" Target="https://www.vester-ai.com/financials.xlsx" TargetMode="External"/><Relationship Id="rId522" Type="http://schemas.openxmlformats.org/officeDocument/2006/relationships/hyperlink" Target="https://www.nova-systems.com/demo" TargetMode="External"/><Relationship Id="rId408" Type="http://schemas.openxmlformats.org/officeDocument/2006/relationships/hyperlink" Target="https://www.vester-labs.com/demo" TargetMode="External"/><Relationship Id="rId529" Type="http://schemas.openxmlformats.org/officeDocument/2006/relationships/hyperlink" Target="http://www.blockchainafrica.io" TargetMode="External"/><Relationship Id="rId407" Type="http://schemas.openxmlformats.org/officeDocument/2006/relationships/hyperlink" Target="https://www.vester-labs.com/financials.xlsx" TargetMode="External"/><Relationship Id="rId528" Type="http://schemas.openxmlformats.org/officeDocument/2006/relationships/hyperlink" Target="https://www.green-cloud.com/demo" TargetMode="External"/><Relationship Id="rId406" Type="http://schemas.openxmlformats.org/officeDocument/2006/relationships/hyperlink" Target="https://www.vester-labs.com/deck.pdf" TargetMode="External"/><Relationship Id="rId527" Type="http://schemas.openxmlformats.org/officeDocument/2006/relationships/hyperlink" Target="https://www.green-cloud.com/financials.xlsx" TargetMode="External"/><Relationship Id="rId405" Type="http://schemas.openxmlformats.org/officeDocument/2006/relationships/hyperlink" Target="https://www.vester-labs.com/news/funding" TargetMode="External"/><Relationship Id="rId526" Type="http://schemas.openxmlformats.org/officeDocument/2006/relationships/hyperlink" Target="https://www.green-cloud.com/deck.pdf" TargetMode="External"/><Relationship Id="rId26" Type="http://schemas.openxmlformats.org/officeDocument/2006/relationships/hyperlink" Target="https://www.linkedin.com/in/sarah-thompson-innovahub" TargetMode="External"/><Relationship Id="rId25" Type="http://schemas.openxmlformats.org/officeDocument/2006/relationships/hyperlink" Target="http://www.innovahub.com" TargetMode="External"/><Relationship Id="rId28" Type="http://schemas.openxmlformats.org/officeDocument/2006/relationships/hyperlink" Target="https://www.rapid-ventures.com/deck.pdf" TargetMode="External"/><Relationship Id="rId27" Type="http://schemas.openxmlformats.org/officeDocument/2006/relationships/hyperlink" Target="https://www.rapid-ventures.com/news/funding" TargetMode="External"/><Relationship Id="rId400" Type="http://schemas.openxmlformats.org/officeDocument/2006/relationships/hyperlink" Target="https://www.vester-ai.com/deck.pdf" TargetMode="External"/><Relationship Id="rId521" Type="http://schemas.openxmlformats.org/officeDocument/2006/relationships/hyperlink" Target="https://www.nova-systems.com/financials.xlsx" TargetMode="External"/><Relationship Id="rId29" Type="http://schemas.openxmlformats.org/officeDocument/2006/relationships/hyperlink" Target="https://www.rapid-ventures.com/financials.xlsx" TargetMode="External"/><Relationship Id="rId520" Type="http://schemas.openxmlformats.org/officeDocument/2006/relationships/hyperlink" Target="https://www.nova-systems.com/deck.pdf" TargetMode="External"/><Relationship Id="rId11" Type="http://schemas.openxmlformats.org/officeDocument/2006/relationships/hyperlink" Target="https://www.nova-works.com/financials.xlsx" TargetMode="External"/><Relationship Id="rId10" Type="http://schemas.openxmlformats.org/officeDocument/2006/relationships/hyperlink" Target="https://www.nova-works.com/deck.pdf" TargetMode="External"/><Relationship Id="rId13" Type="http://schemas.openxmlformats.org/officeDocument/2006/relationships/hyperlink" Target="http://www.skylineai.com" TargetMode="External"/><Relationship Id="rId12" Type="http://schemas.openxmlformats.org/officeDocument/2006/relationships/hyperlink" Target="https://www.nova-works.com/demo" TargetMode="External"/><Relationship Id="rId519" Type="http://schemas.openxmlformats.org/officeDocument/2006/relationships/hyperlink" Target="https://www.nova-systems.com/news/funding" TargetMode="External"/><Relationship Id="rId514" Type="http://schemas.openxmlformats.org/officeDocument/2006/relationships/hyperlink" Target="https://www.swift-data.com/deck.pdf" TargetMode="External"/><Relationship Id="rId513" Type="http://schemas.openxmlformats.org/officeDocument/2006/relationships/hyperlink" Target="https://www.swift-data.com/news/funding" TargetMode="External"/><Relationship Id="rId512" Type="http://schemas.openxmlformats.org/officeDocument/2006/relationships/hyperlink" Target="https://www.linkedin.com/in/amira-sule-wellnessglobal" TargetMode="External"/><Relationship Id="rId511" Type="http://schemas.openxmlformats.org/officeDocument/2006/relationships/hyperlink" Target="http://www.wellnessglobal.com" TargetMode="External"/><Relationship Id="rId518" Type="http://schemas.openxmlformats.org/officeDocument/2006/relationships/hyperlink" Target="https://www.linkedin.com/in/victor-hansen-aeroscale" TargetMode="External"/><Relationship Id="rId517" Type="http://schemas.openxmlformats.org/officeDocument/2006/relationships/hyperlink" Target="http://www.aeroscale.io" TargetMode="External"/><Relationship Id="rId516" Type="http://schemas.openxmlformats.org/officeDocument/2006/relationships/hyperlink" Target="https://www.swift-data.com/demo" TargetMode="External"/><Relationship Id="rId515" Type="http://schemas.openxmlformats.org/officeDocument/2006/relationships/hyperlink" Target="https://www.swift-data.com/financials.xlsx" TargetMode="External"/><Relationship Id="rId15" Type="http://schemas.openxmlformats.org/officeDocument/2006/relationships/hyperlink" Target="https://www.nova-ventures.com/news/funding" TargetMode="External"/><Relationship Id="rId14" Type="http://schemas.openxmlformats.org/officeDocument/2006/relationships/hyperlink" Target="https://www.linkedin.com/in/michael-brown-skyline" TargetMode="External"/><Relationship Id="rId17" Type="http://schemas.openxmlformats.org/officeDocument/2006/relationships/hyperlink" Target="https://www.nova-ventures.com/financials.xlsx" TargetMode="External"/><Relationship Id="rId16" Type="http://schemas.openxmlformats.org/officeDocument/2006/relationships/hyperlink" Target="https://www.nova-ventures.com/deck.pdf" TargetMode="External"/><Relationship Id="rId19" Type="http://schemas.openxmlformats.org/officeDocument/2006/relationships/hyperlink" Target="http://www.nextgenlabs.io" TargetMode="External"/><Relationship Id="rId510" Type="http://schemas.openxmlformats.org/officeDocument/2006/relationships/hyperlink" Target="https://www.nimbus-labs.com/demo" TargetMode="External"/><Relationship Id="rId18" Type="http://schemas.openxmlformats.org/officeDocument/2006/relationships/hyperlink" Target="https://www.nova-ventures.com/demo" TargetMode="External"/><Relationship Id="rId84" Type="http://schemas.openxmlformats.org/officeDocument/2006/relationships/hyperlink" Target="https://www.apollo-works.com/demo" TargetMode="External"/><Relationship Id="rId83" Type="http://schemas.openxmlformats.org/officeDocument/2006/relationships/hyperlink" Target="https://www.apollo-works.com/financials.xlsx" TargetMode="External"/><Relationship Id="rId86" Type="http://schemas.openxmlformats.org/officeDocument/2006/relationships/hyperlink" Target="https://www.linkedin.com/in/william-scott-greencapital" TargetMode="External"/><Relationship Id="rId85" Type="http://schemas.openxmlformats.org/officeDocument/2006/relationships/hyperlink" Target="http://www.greencapital.io" TargetMode="External"/><Relationship Id="rId88" Type="http://schemas.openxmlformats.org/officeDocument/2006/relationships/hyperlink" Target="https://www.stellar-cloud.com/deck.pdf" TargetMode="External"/><Relationship Id="rId87" Type="http://schemas.openxmlformats.org/officeDocument/2006/relationships/hyperlink" Target="https://www.stellar-cloud.com/news/funding" TargetMode="External"/><Relationship Id="rId89" Type="http://schemas.openxmlformats.org/officeDocument/2006/relationships/hyperlink" Target="https://www.stellar-cloud.com/financials.xlsx" TargetMode="External"/><Relationship Id="rId80" Type="http://schemas.openxmlformats.org/officeDocument/2006/relationships/hyperlink" Target="https://www.linkedin.com/in/fatima-hassan-smarthealth" TargetMode="External"/><Relationship Id="rId82" Type="http://schemas.openxmlformats.org/officeDocument/2006/relationships/hyperlink" Target="https://www.apollo-works.com/deck.pdf" TargetMode="External"/><Relationship Id="rId81" Type="http://schemas.openxmlformats.org/officeDocument/2006/relationships/hyperlink" Target="https://www.apollo-works.com/news/funding" TargetMode="External"/><Relationship Id="rId73" Type="http://schemas.openxmlformats.org/officeDocument/2006/relationships/hyperlink" Target="http://www.blockchainx.com" TargetMode="External"/><Relationship Id="rId72" Type="http://schemas.openxmlformats.org/officeDocument/2006/relationships/hyperlink" Target="https://www.atlas-digital.com/demo" TargetMode="External"/><Relationship Id="rId75" Type="http://schemas.openxmlformats.org/officeDocument/2006/relationships/hyperlink" Target="https://www.stellar-works.com/news/funding" TargetMode="External"/><Relationship Id="rId74" Type="http://schemas.openxmlformats.org/officeDocument/2006/relationships/hyperlink" Target="https://www.linkedin.com/in/lucas-martin-blockchainx" TargetMode="External"/><Relationship Id="rId77" Type="http://schemas.openxmlformats.org/officeDocument/2006/relationships/hyperlink" Target="https://www.stellar-works.com/financials.xlsx" TargetMode="External"/><Relationship Id="rId76" Type="http://schemas.openxmlformats.org/officeDocument/2006/relationships/hyperlink" Target="https://www.stellar-works.com/deck.pdf" TargetMode="External"/><Relationship Id="rId79" Type="http://schemas.openxmlformats.org/officeDocument/2006/relationships/hyperlink" Target="http://www.smarthealth.ai" TargetMode="External"/><Relationship Id="rId78" Type="http://schemas.openxmlformats.org/officeDocument/2006/relationships/hyperlink" Target="https://www.stellar-works.com/demo" TargetMode="External"/><Relationship Id="rId71" Type="http://schemas.openxmlformats.org/officeDocument/2006/relationships/hyperlink" Target="https://www.atlas-digital.com/financials.xlsx" TargetMode="External"/><Relationship Id="rId70" Type="http://schemas.openxmlformats.org/officeDocument/2006/relationships/hyperlink" Target="https://www.atlas-digital.com/deck.pdf" TargetMode="External"/><Relationship Id="rId62" Type="http://schemas.openxmlformats.org/officeDocument/2006/relationships/hyperlink" Target="https://www.linkedin.com/in/mohammed-ali-solargrid" TargetMode="External"/><Relationship Id="rId61" Type="http://schemas.openxmlformats.org/officeDocument/2006/relationships/hyperlink" Target="http://www.solargrid.io" TargetMode="External"/><Relationship Id="rId64" Type="http://schemas.openxmlformats.org/officeDocument/2006/relationships/hyperlink" Target="https://www.nova-digital.com/deck.pdf" TargetMode="External"/><Relationship Id="rId63" Type="http://schemas.openxmlformats.org/officeDocument/2006/relationships/hyperlink" Target="https://www.nova-digital.com/news/funding" TargetMode="External"/><Relationship Id="rId66" Type="http://schemas.openxmlformats.org/officeDocument/2006/relationships/hyperlink" Target="https://www.nova-digital.com/demo" TargetMode="External"/><Relationship Id="rId65" Type="http://schemas.openxmlformats.org/officeDocument/2006/relationships/hyperlink" Target="https://www.nova-digital.com/financials.xlsx" TargetMode="External"/><Relationship Id="rId68" Type="http://schemas.openxmlformats.org/officeDocument/2006/relationships/hyperlink" Target="https://www.linkedin.com/in/sophia-muller-urbanimpact" TargetMode="External"/><Relationship Id="rId67" Type="http://schemas.openxmlformats.org/officeDocument/2006/relationships/hyperlink" Target="http://www.urbanimpact.org" TargetMode="External"/><Relationship Id="rId60" Type="http://schemas.openxmlformats.org/officeDocument/2006/relationships/hyperlink" Target="https://www.rapid-data.com/demo" TargetMode="External"/><Relationship Id="rId601" Type="http://schemas.openxmlformats.org/officeDocument/2006/relationships/drawing" Target="../drawings/drawing1.xml"/><Relationship Id="rId600" Type="http://schemas.openxmlformats.org/officeDocument/2006/relationships/hyperlink" Target="https://www.quantum-digital.com/demo" TargetMode="External"/><Relationship Id="rId69" Type="http://schemas.openxmlformats.org/officeDocument/2006/relationships/hyperlink" Target="https://www.atlas-digital.com/news/funding" TargetMode="External"/><Relationship Id="rId51" Type="http://schemas.openxmlformats.org/officeDocument/2006/relationships/hyperlink" Target="https://www.green-systems.com/news/funding" TargetMode="External"/><Relationship Id="rId50" Type="http://schemas.openxmlformats.org/officeDocument/2006/relationships/hyperlink" Target="https://www.linkedin.com/in/daniel-ofori-edtechglobal" TargetMode="External"/><Relationship Id="rId53" Type="http://schemas.openxmlformats.org/officeDocument/2006/relationships/hyperlink" Target="https://www.green-systems.com/financials.xlsx" TargetMode="External"/><Relationship Id="rId52" Type="http://schemas.openxmlformats.org/officeDocument/2006/relationships/hyperlink" Target="https://www.green-systems.com/deck.pdf" TargetMode="External"/><Relationship Id="rId55" Type="http://schemas.openxmlformats.org/officeDocument/2006/relationships/hyperlink" Target="http://www.biofuture.com" TargetMode="External"/><Relationship Id="rId54" Type="http://schemas.openxmlformats.org/officeDocument/2006/relationships/hyperlink" Target="https://www.green-systems.com/demo" TargetMode="External"/><Relationship Id="rId57" Type="http://schemas.openxmlformats.org/officeDocument/2006/relationships/hyperlink" Target="https://www.rapid-data.com/news/funding" TargetMode="External"/><Relationship Id="rId56" Type="http://schemas.openxmlformats.org/officeDocument/2006/relationships/hyperlink" Target="https://www.linkedin.com/in/amelia-clark-biofuture" TargetMode="External"/><Relationship Id="rId59" Type="http://schemas.openxmlformats.org/officeDocument/2006/relationships/hyperlink" Target="https://www.rapid-data.com/financials.xlsx" TargetMode="External"/><Relationship Id="rId58" Type="http://schemas.openxmlformats.org/officeDocument/2006/relationships/hyperlink" Target="https://www.rapid-data.com/deck.pdf" TargetMode="External"/><Relationship Id="rId590" Type="http://schemas.openxmlformats.org/officeDocument/2006/relationships/hyperlink" Target="https://www.linkedin.com/in/nathan-ross-solarcity" TargetMode="External"/><Relationship Id="rId107" Type="http://schemas.openxmlformats.org/officeDocument/2006/relationships/hyperlink" Target="https://www.green-works.com/financials.xlsx" TargetMode="External"/><Relationship Id="rId228" Type="http://schemas.openxmlformats.org/officeDocument/2006/relationships/hyperlink" Target="https://www.summit-works.com/demo" TargetMode="External"/><Relationship Id="rId349" Type="http://schemas.openxmlformats.org/officeDocument/2006/relationships/hyperlink" Target="http://www.biofuturelabs.com" TargetMode="External"/><Relationship Id="rId106" Type="http://schemas.openxmlformats.org/officeDocument/2006/relationships/hyperlink" Target="https://www.green-works.com/deck.pdf" TargetMode="External"/><Relationship Id="rId227" Type="http://schemas.openxmlformats.org/officeDocument/2006/relationships/hyperlink" Target="https://www.summit-works.com/financials.xlsx" TargetMode="External"/><Relationship Id="rId348" Type="http://schemas.openxmlformats.org/officeDocument/2006/relationships/hyperlink" Target="https://www.apollo-tech.com/demo" TargetMode="External"/><Relationship Id="rId469" Type="http://schemas.openxmlformats.org/officeDocument/2006/relationships/hyperlink" Target="http://www.smartfintech.io" TargetMode="External"/><Relationship Id="rId105" Type="http://schemas.openxmlformats.org/officeDocument/2006/relationships/hyperlink" Target="https://www.green-works.com/news/funding" TargetMode="External"/><Relationship Id="rId226" Type="http://schemas.openxmlformats.org/officeDocument/2006/relationships/hyperlink" Target="https://www.summit-works.com/deck.pdf" TargetMode="External"/><Relationship Id="rId347" Type="http://schemas.openxmlformats.org/officeDocument/2006/relationships/hyperlink" Target="https://www.apollo-tech.com/financials.xlsx" TargetMode="External"/><Relationship Id="rId468" Type="http://schemas.openxmlformats.org/officeDocument/2006/relationships/hyperlink" Target="https://www.summit-systems.com/demo" TargetMode="External"/><Relationship Id="rId589" Type="http://schemas.openxmlformats.org/officeDocument/2006/relationships/hyperlink" Target="http://www.solarcity.io" TargetMode="External"/><Relationship Id="rId104" Type="http://schemas.openxmlformats.org/officeDocument/2006/relationships/hyperlink" Target="https://www.linkedin.com/in/ethan-lee-cloudscale" TargetMode="External"/><Relationship Id="rId225" Type="http://schemas.openxmlformats.org/officeDocument/2006/relationships/hyperlink" Target="https://www.summit-works.com/news/funding" TargetMode="External"/><Relationship Id="rId346" Type="http://schemas.openxmlformats.org/officeDocument/2006/relationships/hyperlink" Target="https://www.apollo-tech.com/deck.pdf" TargetMode="External"/><Relationship Id="rId467" Type="http://schemas.openxmlformats.org/officeDocument/2006/relationships/hyperlink" Target="https://www.summit-systems.com/financials.xlsx" TargetMode="External"/><Relationship Id="rId588" Type="http://schemas.openxmlformats.org/officeDocument/2006/relationships/hyperlink" Target="https://www.rapid-solutions.com/demo" TargetMode="External"/><Relationship Id="rId109" Type="http://schemas.openxmlformats.org/officeDocument/2006/relationships/hyperlink" Target="http://www.lifescienceshub.com" TargetMode="External"/><Relationship Id="rId108" Type="http://schemas.openxmlformats.org/officeDocument/2006/relationships/hyperlink" Target="https://www.green-works.com/demo" TargetMode="External"/><Relationship Id="rId229" Type="http://schemas.openxmlformats.org/officeDocument/2006/relationships/hyperlink" Target="http://www.digitalventures.com" TargetMode="External"/><Relationship Id="rId220" Type="http://schemas.openxmlformats.org/officeDocument/2006/relationships/hyperlink" Target="https://www.apollo-ai.com/deck.pdf" TargetMode="External"/><Relationship Id="rId341" Type="http://schemas.openxmlformats.org/officeDocument/2006/relationships/hyperlink" Target="https://www.green-data.com/financials.xlsx" TargetMode="External"/><Relationship Id="rId462" Type="http://schemas.openxmlformats.org/officeDocument/2006/relationships/hyperlink" Target="https://www.apollo-ai.com/demo" TargetMode="External"/><Relationship Id="rId583" Type="http://schemas.openxmlformats.org/officeDocument/2006/relationships/hyperlink" Target="http://www.finserveafrica.com" TargetMode="External"/><Relationship Id="rId340" Type="http://schemas.openxmlformats.org/officeDocument/2006/relationships/hyperlink" Target="https://www.green-data.com/deck.pdf" TargetMode="External"/><Relationship Id="rId461" Type="http://schemas.openxmlformats.org/officeDocument/2006/relationships/hyperlink" Target="https://www.apollo-ai.com/financials.xlsx" TargetMode="External"/><Relationship Id="rId582" Type="http://schemas.openxmlformats.org/officeDocument/2006/relationships/hyperlink" Target="https://www.blue-data.com/demo" TargetMode="External"/><Relationship Id="rId460" Type="http://schemas.openxmlformats.org/officeDocument/2006/relationships/hyperlink" Target="https://www.apollo-ai.com/deck.pdf" TargetMode="External"/><Relationship Id="rId581" Type="http://schemas.openxmlformats.org/officeDocument/2006/relationships/hyperlink" Target="https://www.blue-data.com/financials.xlsx" TargetMode="External"/><Relationship Id="rId580" Type="http://schemas.openxmlformats.org/officeDocument/2006/relationships/hyperlink" Target="https://www.blue-data.com/deck.pdf" TargetMode="External"/><Relationship Id="rId103" Type="http://schemas.openxmlformats.org/officeDocument/2006/relationships/hyperlink" Target="http://www.cloudscale.com" TargetMode="External"/><Relationship Id="rId224" Type="http://schemas.openxmlformats.org/officeDocument/2006/relationships/hyperlink" Target="https://www.linkedin.com/in/charlotte-green-urbanmobility" TargetMode="External"/><Relationship Id="rId345" Type="http://schemas.openxmlformats.org/officeDocument/2006/relationships/hyperlink" Target="https://www.apollo-tech.com/news/funding" TargetMode="External"/><Relationship Id="rId466" Type="http://schemas.openxmlformats.org/officeDocument/2006/relationships/hyperlink" Target="https://www.summit-systems.com/deck.pdf" TargetMode="External"/><Relationship Id="rId587" Type="http://schemas.openxmlformats.org/officeDocument/2006/relationships/hyperlink" Target="https://www.rapid-solutions.com/financials.xlsx" TargetMode="External"/><Relationship Id="rId102" Type="http://schemas.openxmlformats.org/officeDocument/2006/relationships/hyperlink" Target="https://www.blue-digital.com/demo" TargetMode="External"/><Relationship Id="rId223" Type="http://schemas.openxmlformats.org/officeDocument/2006/relationships/hyperlink" Target="http://www.urbanmobility.io" TargetMode="External"/><Relationship Id="rId344" Type="http://schemas.openxmlformats.org/officeDocument/2006/relationships/hyperlink" Target="https://www.linkedin.com/in/joseph-taylor-techbridge" TargetMode="External"/><Relationship Id="rId465" Type="http://schemas.openxmlformats.org/officeDocument/2006/relationships/hyperlink" Target="https://www.summit-systems.com/news/funding" TargetMode="External"/><Relationship Id="rId586" Type="http://schemas.openxmlformats.org/officeDocument/2006/relationships/hyperlink" Target="https://www.rapid-solutions.com/deck.pdf" TargetMode="External"/><Relationship Id="rId101" Type="http://schemas.openxmlformats.org/officeDocument/2006/relationships/hyperlink" Target="https://www.blue-digital.com/financials.xlsx" TargetMode="External"/><Relationship Id="rId222" Type="http://schemas.openxmlformats.org/officeDocument/2006/relationships/hyperlink" Target="https://www.apollo-ai.com/demo" TargetMode="External"/><Relationship Id="rId343" Type="http://schemas.openxmlformats.org/officeDocument/2006/relationships/hyperlink" Target="http://www.techbridge.io" TargetMode="External"/><Relationship Id="rId464" Type="http://schemas.openxmlformats.org/officeDocument/2006/relationships/hyperlink" Target="https://www.linkedin.com/in/francesca-moretti-urbanwave" TargetMode="External"/><Relationship Id="rId585" Type="http://schemas.openxmlformats.org/officeDocument/2006/relationships/hyperlink" Target="https://www.rapid-solutions.com/news/funding" TargetMode="External"/><Relationship Id="rId100" Type="http://schemas.openxmlformats.org/officeDocument/2006/relationships/hyperlink" Target="https://www.blue-digital.com/deck.pdf" TargetMode="External"/><Relationship Id="rId221" Type="http://schemas.openxmlformats.org/officeDocument/2006/relationships/hyperlink" Target="https://www.apollo-ai.com/financials.xlsx" TargetMode="External"/><Relationship Id="rId342" Type="http://schemas.openxmlformats.org/officeDocument/2006/relationships/hyperlink" Target="https://www.green-data.com/demo" TargetMode="External"/><Relationship Id="rId463" Type="http://schemas.openxmlformats.org/officeDocument/2006/relationships/hyperlink" Target="http://www.urbanwave.com" TargetMode="External"/><Relationship Id="rId584" Type="http://schemas.openxmlformats.org/officeDocument/2006/relationships/hyperlink" Target="https://www.linkedin.com/in/olu-adeyemi-finserveafrica" TargetMode="External"/><Relationship Id="rId217" Type="http://schemas.openxmlformats.org/officeDocument/2006/relationships/hyperlink" Target="http://www.greentechglobal.com" TargetMode="External"/><Relationship Id="rId338" Type="http://schemas.openxmlformats.org/officeDocument/2006/relationships/hyperlink" Target="https://www.linkedin.com/in/daniela-marino-medicare" TargetMode="External"/><Relationship Id="rId459" Type="http://schemas.openxmlformats.org/officeDocument/2006/relationships/hyperlink" Target="https://www.apollo-ai.com/news/funding" TargetMode="External"/><Relationship Id="rId216" Type="http://schemas.openxmlformats.org/officeDocument/2006/relationships/hyperlink" Target="https://www.green-tech.com/demo" TargetMode="External"/><Relationship Id="rId337" Type="http://schemas.openxmlformats.org/officeDocument/2006/relationships/hyperlink" Target="http://www.medicare.ai" TargetMode="External"/><Relationship Id="rId458" Type="http://schemas.openxmlformats.org/officeDocument/2006/relationships/hyperlink" Target="https://www.linkedin.com/in/elijah-brooks-biohorizon" TargetMode="External"/><Relationship Id="rId579" Type="http://schemas.openxmlformats.org/officeDocument/2006/relationships/hyperlink" Target="https://www.blue-data.com/news/funding" TargetMode="External"/><Relationship Id="rId215" Type="http://schemas.openxmlformats.org/officeDocument/2006/relationships/hyperlink" Target="https://www.green-tech.com/financials.xlsx" TargetMode="External"/><Relationship Id="rId336" Type="http://schemas.openxmlformats.org/officeDocument/2006/relationships/hyperlink" Target="https://www.nova-digital.com/demo" TargetMode="External"/><Relationship Id="rId457" Type="http://schemas.openxmlformats.org/officeDocument/2006/relationships/hyperlink" Target="http://www.biohorizon.io" TargetMode="External"/><Relationship Id="rId578" Type="http://schemas.openxmlformats.org/officeDocument/2006/relationships/hyperlink" Target="https://www.linkedin.com/in/helena-schmidt-climatehub" TargetMode="External"/><Relationship Id="rId214" Type="http://schemas.openxmlformats.org/officeDocument/2006/relationships/hyperlink" Target="https://www.green-tech.com/deck.pdf" TargetMode="External"/><Relationship Id="rId335" Type="http://schemas.openxmlformats.org/officeDocument/2006/relationships/hyperlink" Target="https://www.nova-digital.com/financials.xlsx" TargetMode="External"/><Relationship Id="rId456" Type="http://schemas.openxmlformats.org/officeDocument/2006/relationships/hyperlink" Target="https://www.summit-data.com/demo" TargetMode="External"/><Relationship Id="rId577" Type="http://schemas.openxmlformats.org/officeDocument/2006/relationships/hyperlink" Target="http://www.climatehub.io" TargetMode="External"/><Relationship Id="rId219" Type="http://schemas.openxmlformats.org/officeDocument/2006/relationships/hyperlink" Target="https://www.apollo-ai.com/news/funding" TargetMode="External"/><Relationship Id="rId218" Type="http://schemas.openxmlformats.org/officeDocument/2006/relationships/hyperlink" Target="https://www.linkedin.com/in/omar-farouk-greentech" TargetMode="External"/><Relationship Id="rId339" Type="http://schemas.openxmlformats.org/officeDocument/2006/relationships/hyperlink" Target="https://www.green-data.com/news/funding" TargetMode="External"/><Relationship Id="rId330" Type="http://schemas.openxmlformats.org/officeDocument/2006/relationships/hyperlink" Target="https://www.apollo-ventures.com/demo" TargetMode="External"/><Relationship Id="rId451" Type="http://schemas.openxmlformats.org/officeDocument/2006/relationships/hyperlink" Target="http://www.solarnext.com" TargetMode="External"/><Relationship Id="rId572" Type="http://schemas.openxmlformats.org/officeDocument/2006/relationships/hyperlink" Target="https://www.linkedin.com/in/sean-bennett-nextventures" TargetMode="External"/><Relationship Id="rId450" Type="http://schemas.openxmlformats.org/officeDocument/2006/relationships/hyperlink" Target="https://www.vester-cloud.com/demo" TargetMode="External"/><Relationship Id="rId571" Type="http://schemas.openxmlformats.org/officeDocument/2006/relationships/hyperlink" Target="http://www.nextventures.com" TargetMode="External"/><Relationship Id="rId570" Type="http://schemas.openxmlformats.org/officeDocument/2006/relationships/hyperlink" Target="https://www.nimbus-ai.com/demo" TargetMode="External"/><Relationship Id="rId213" Type="http://schemas.openxmlformats.org/officeDocument/2006/relationships/hyperlink" Target="https://www.green-tech.com/news/funding" TargetMode="External"/><Relationship Id="rId334" Type="http://schemas.openxmlformats.org/officeDocument/2006/relationships/hyperlink" Target="https://www.nova-digital.com/deck.pdf" TargetMode="External"/><Relationship Id="rId455" Type="http://schemas.openxmlformats.org/officeDocument/2006/relationships/hyperlink" Target="https://www.summit-data.com/financials.xlsx" TargetMode="External"/><Relationship Id="rId576" Type="http://schemas.openxmlformats.org/officeDocument/2006/relationships/hyperlink" Target="https://www.atlas-ventures.com/demo" TargetMode="External"/><Relationship Id="rId212" Type="http://schemas.openxmlformats.org/officeDocument/2006/relationships/hyperlink" Target="https://www.linkedin.com/in/victoria-allen-wellnesshub" TargetMode="External"/><Relationship Id="rId333" Type="http://schemas.openxmlformats.org/officeDocument/2006/relationships/hyperlink" Target="https://www.nova-digital.com/news/funding" TargetMode="External"/><Relationship Id="rId454" Type="http://schemas.openxmlformats.org/officeDocument/2006/relationships/hyperlink" Target="https://www.summit-data.com/deck.pdf" TargetMode="External"/><Relationship Id="rId575" Type="http://schemas.openxmlformats.org/officeDocument/2006/relationships/hyperlink" Target="https://www.atlas-ventures.com/financials.xlsx" TargetMode="External"/><Relationship Id="rId211" Type="http://schemas.openxmlformats.org/officeDocument/2006/relationships/hyperlink" Target="http://www.wellnesshub.io" TargetMode="External"/><Relationship Id="rId332" Type="http://schemas.openxmlformats.org/officeDocument/2006/relationships/hyperlink" Target="https://www.linkedin.com/in/nour-elsayed-solarwave" TargetMode="External"/><Relationship Id="rId453" Type="http://schemas.openxmlformats.org/officeDocument/2006/relationships/hyperlink" Target="https://www.summit-data.com/news/funding" TargetMode="External"/><Relationship Id="rId574" Type="http://schemas.openxmlformats.org/officeDocument/2006/relationships/hyperlink" Target="https://www.atlas-ventures.com/deck.pdf" TargetMode="External"/><Relationship Id="rId210" Type="http://schemas.openxmlformats.org/officeDocument/2006/relationships/hyperlink" Target="https://www.stellar-labs.com/demo" TargetMode="External"/><Relationship Id="rId331" Type="http://schemas.openxmlformats.org/officeDocument/2006/relationships/hyperlink" Target="http://www.solarwave.com" TargetMode="External"/><Relationship Id="rId452" Type="http://schemas.openxmlformats.org/officeDocument/2006/relationships/hyperlink" Target="https://www.linkedin.com/in/abdul-rahman-solarnext" TargetMode="External"/><Relationship Id="rId573" Type="http://schemas.openxmlformats.org/officeDocument/2006/relationships/hyperlink" Target="https://www.atlas-ventures.com/news/funding" TargetMode="External"/><Relationship Id="rId370" Type="http://schemas.openxmlformats.org/officeDocument/2006/relationships/hyperlink" Target="https://www.swift-systems.com/deck.pdf" TargetMode="External"/><Relationship Id="rId491" Type="http://schemas.openxmlformats.org/officeDocument/2006/relationships/hyperlink" Target="https://www.rapid-systems.com/financials.xlsx" TargetMode="External"/><Relationship Id="rId490" Type="http://schemas.openxmlformats.org/officeDocument/2006/relationships/hyperlink" Target="https://www.rapid-systems.com/deck.pdf" TargetMode="External"/><Relationship Id="rId129" Type="http://schemas.openxmlformats.org/officeDocument/2006/relationships/hyperlink" Target="https://www.atlas-ai.com/news/funding" TargetMode="External"/><Relationship Id="rId128" Type="http://schemas.openxmlformats.org/officeDocument/2006/relationships/hyperlink" Target="https://www.linkedin.com/in/ahmed-suleiman-finpulse" TargetMode="External"/><Relationship Id="rId249" Type="http://schemas.openxmlformats.org/officeDocument/2006/relationships/hyperlink" Target="https://www.nova-solutions.com/news/funding" TargetMode="External"/><Relationship Id="rId127" Type="http://schemas.openxmlformats.org/officeDocument/2006/relationships/hyperlink" Target="http://www.finpulse.ai" TargetMode="External"/><Relationship Id="rId248" Type="http://schemas.openxmlformats.org/officeDocument/2006/relationships/hyperlink" Target="https://www.linkedin.com/in/elena-petrova-clearsky" TargetMode="External"/><Relationship Id="rId369" Type="http://schemas.openxmlformats.org/officeDocument/2006/relationships/hyperlink" Target="https://www.swift-systems.com/news/funding" TargetMode="External"/><Relationship Id="rId126" Type="http://schemas.openxmlformats.org/officeDocument/2006/relationships/hyperlink" Target="https://www.nimbus-digital.com/demo" TargetMode="External"/><Relationship Id="rId247" Type="http://schemas.openxmlformats.org/officeDocument/2006/relationships/hyperlink" Target="http://www.clearsky.io" TargetMode="External"/><Relationship Id="rId368" Type="http://schemas.openxmlformats.org/officeDocument/2006/relationships/hyperlink" Target="https://www.linkedin.com/in/marcus-robinson-finovate" TargetMode="External"/><Relationship Id="rId489" Type="http://schemas.openxmlformats.org/officeDocument/2006/relationships/hyperlink" Target="https://www.rapid-systems.com/news/funding" TargetMode="External"/><Relationship Id="rId121" Type="http://schemas.openxmlformats.org/officeDocument/2006/relationships/hyperlink" Target="http://www.eduhub.org" TargetMode="External"/><Relationship Id="rId242" Type="http://schemas.openxmlformats.org/officeDocument/2006/relationships/hyperlink" Target="https://www.linkedin.com/in/anthony-wright-medx" TargetMode="External"/><Relationship Id="rId363" Type="http://schemas.openxmlformats.org/officeDocument/2006/relationships/hyperlink" Target="https://www.atlas-labs.com/news/funding" TargetMode="External"/><Relationship Id="rId484" Type="http://schemas.openxmlformats.org/officeDocument/2006/relationships/hyperlink" Target="https://www.summit-solutions.com/deck.pdf" TargetMode="External"/><Relationship Id="rId120" Type="http://schemas.openxmlformats.org/officeDocument/2006/relationships/hyperlink" Target="https://www.stellar-ai.com/demo" TargetMode="External"/><Relationship Id="rId241" Type="http://schemas.openxmlformats.org/officeDocument/2006/relationships/hyperlink" Target="http://www.medx.com" TargetMode="External"/><Relationship Id="rId362" Type="http://schemas.openxmlformats.org/officeDocument/2006/relationships/hyperlink" Target="https://www.linkedin.com/in/clara-gomez-urbanroots" TargetMode="External"/><Relationship Id="rId483" Type="http://schemas.openxmlformats.org/officeDocument/2006/relationships/hyperlink" Target="https://www.summit-solutions.com/news/funding" TargetMode="External"/><Relationship Id="rId240" Type="http://schemas.openxmlformats.org/officeDocument/2006/relationships/hyperlink" Target="https://www.stellar-works.com/demo" TargetMode="External"/><Relationship Id="rId361" Type="http://schemas.openxmlformats.org/officeDocument/2006/relationships/hyperlink" Target="http://www.urbanroots.org" TargetMode="External"/><Relationship Id="rId482" Type="http://schemas.openxmlformats.org/officeDocument/2006/relationships/hyperlink" Target="https://www.linkedin.com/in/brandon-price-futuregrid" TargetMode="External"/><Relationship Id="rId360" Type="http://schemas.openxmlformats.org/officeDocument/2006/relationships/hyperlink" Target="https://www.green-ventures.com/demo" TargetMode="External"/><Relationship Id="rId481" Type="http://schemas.openxmlformats.org/officeDocument/2006/relationships/hyperlink" Target="http://www.futuregrid.io" TargetMode="External"/><Relationship Id="rId125" Type="http://schemas.openxmlformats.org/officeDocument/2006/relationships/hyperlink" Target="https://www.nimbus-digital.com/financials.xlsx" TargetMode="External"/><Relationship Id="rId246" Type="http://schemas.openxmlformats.org/officeDocument/2006/relationships/hyperlink" Target="https://www.apollo-works.com/demo" TargetMode="External"/><Relationship Id="rId367" Type="http://schemas.openxmlformats.org/officeDocument/2006/relationships/hyperlink" Target="http://www.finovate.com" TargetMode="External"/><Relationship Id="rId488" Type="http://schemas.openxmlformats.org/officeDocument/2006/relationships/hyperlink" Target="https://www.linkedin.com/in/keiko-suzuki-bioventures" TargetMode="External"/><Relationship Id="rId124" Type="http://schemas.openxmlformats.org/officeDocument/2006/relationships/hyperlink" Target="https://www.nimbus-digital.com/deck.pdf" TargetMode="External"/><Relationship Id="rId245" Type="http://schemas.openxmlformats.org/officeDocument/2006/relationships/hyperlink" Target="https://www.apollo-works.com/financials.xlsx" TargetMode="External"/><Relationship Id="rId366" Type="http://schemas.openxmlformats.org/officeDocument/2006/relationships/hyperlink" Target="https://www.atlas-labs.com/demo" TargetMode="External"/><Relationship Id="rId487" Type="http://schemas.openxmlformats.org/officeDocument/2006/relationships/hyperlink" Target="http://www.bioventures.com" TargetMode="External"/><Relationship Id="rId123" Type="http://schemas.openxmlformats.org/officeDocument/2006/relationships/hyperlink" Target="https://www.nimbus-digital.com/news/funding" TargetMode="External"/><Relationship Id="rId244" Type="http://schemas.openxmlformats.org/officeDocument/2006/relationships/hyperlink" Target="https://www.apollo-works.com/deck.pdf" TargetMode="External"/><Relationship Id="rId365" Type="http://schemas.openxmlformats.org/officeDocument/2006/relationships/hyperlink" Target="https://www.atlas-labs.com/financials.xlsx" TargetMode="External"/><Relationship Id="rId486" Type="http://schemas.openxmlformats.org/officeDocument/2006/relationships/hyperlink" Target="https://www.summit-solutions.com/demo" TargetMode="External"/><Relationship Id="rId122" Type="http://schemas.openxmlformats.org/officeDocument/2006/relationships/hyperlink" Target="https://www.linkedin.com/in/maria-rossi-eduhub" TargetMode="External"/><Relationship Id="rId243" Type="http://schemas.openxmlformats.org/officeDocument/2006/relationships/hyperlink" Target="https://www.apollo-works.com/news/funding" TargetMode="External"/><Relationship Id="rId364" Type="http://schemas.openxmlformats.org/officeDocument/2006/relationships/hyperlink" Target="https://www.atlas-labs.com/deck.pdf" TargetMode="External"/><Relationship Id="rId485" Type="http://schemas.openxmlformats.org/officeDocument/2006/relationships/hyperlink" Target="https://www.summit-solutions.com/financials.xlsx" TargetMode="External"/><Relationship Id="rId95" Type="http://schemas.openxmlformats.org/officeDocument/2006/relationships/hyperlink" Target="https://www.rapid-works.com/financials.xlsx" TargetMode="External"/><Relationship Id="rId94" Type="http://schemas.openxmlformats.org/officeDocument/2006/relationships/hyperlink" Target="https://www.rapid-works.com/deck.pdf" TargetMode="External"/><Relationship Id="rId97" Type="http://schemas.openxmlformats.org/officeDocument/2006/relationships/hyperlink" Target="http://www.agrilink.io" TargetMode="External"/><Relationship Id="rId96" Type="http://schemas.openxmlformats.org/officeDocument/2006/relationships/hyperlink" Target="https://www.rapid-works.com/demo" TargetMode="External"/><Relationship Id="rId99" Type="http://schemas.openxmlformats.org/officeDocument/2006/relationships/hyperlink" Target="https://www.blue-digital.com/news/funding" TargetMode="External"/><Relationship Id="rId480" Type="http://schemas.openxmlformats.org/officeDocument/2006/relationships/hyperlink" Target="https://www.nova-ai.com/demo" TargetMode="External"/><Relationship Id="rId98" Type="http://schemas.openxmlformats.org/officeDocument/2006/relationships/hyperlink" Target="https://www.linkedin.com/in/kojo-owusu-agrilink" TargetMode="External"/><Relationship Id="rId91" Type="http://schemas.openxmlformats.org/officeDocument/2006/relationships/hyperlink" Target="http://www.futureworks.com" TargetMode="External"/><Relationship Id="rId90" Type="http://schemas.openxmlformats.org/officeDocument/2006/relationships/hyperlink" Target="https://www.stellar-cloud.com/demo" TargetMode="External"/><Relationship Id="rId93" Type="http://schemas.openxmlformats.org/officeDocument/2006/relationships/hyperlink" Target="https://www.rapid-works.com/news/funding" TargetMode="External"/><Relationship Id="rId92" Type="http://schemas.openxmlformats.org/officeDocument/2006/relationships/hyperlink" Target="https://www.linkedin.com/in/olivia-adams-futureworks" TargetMode="External"/><Relationship Id="rId118" Type="http://schemas.openxmlformats.org/officeDocument/2006/relationships/hyperlink" Target="https://www.stellar-ai.com/deck.pdf" TargetMode="External"/><Relationship Id="rId239" Type="http://schemas.openxmlformats.org/officeDocument/2006/relationships/hyperlink" Target="https://www.stellar-works.com/financials.xlsx" TargetMode="External"/><Relationship Id="rId117" Type="http://schemas.openxmlformats.org/officeDocument/2006/relationships/hyperlink" Target="https://www.stellar-ai.com/news/funding" TargetMode="External"/><Relationship Id="rId238" Type="http://schemas.openxmlformats.org/officeDocument/2006/relationships/hyperlink" Target="https://www.stellar-works.com/deck.pdf" TargetMode="External"/><Relationship Id="rId359" Type="http://schemas.openxmlformats.org/officeDocument/2006/relationships/hyperlink" Target="https://www.green-ventures.com/financials.xlsx" TargetMode="External"/><Relationship Id="rId116" Type="http://schemas.openxmlformats.org/officeDocument/2006/relationships/hyperlink" Target="https://www.linkedin.com/in/richard-evans-mobilitytech" TargetMode="External"/><Relationship Id="rId237" Type="http://schemas.openxmlformats.org/officeDocument/2006/relationships/hyperlink" Target="https://www.stellar-works.com/news/funding" TargetMode="External"/><Relationship Id="rId358" Type="http://schemas.openxmlformats.org/officeDocument/2006/relationships/hyperlink" Target="https://www.green-ventures.com/deck.pdf" TargetMode="External"/><Relationship Id="rId479" Type="http://schemas.openxmlformats.org/officeDocument/2006/relationships/hyperlink" Target="https://www.nova-ai.com/financials.xlsx" TargetMode="External"/><Relationship Id="rId115" Type="http://schemas.openxmlformats.org/officeDocument/2006/relationships/hyperlink" Target="http://www.mobilitytech.io" TargetMode="External"/><Relationship Id="rId236" Type="http://schemas.openxmlformats.org/officeDocument/2006/relationships/hyperlink" Target="https://www.linkedin.com/in/layla-khan-agrochain" TargetMode="External"/><Relationship Id="rId357" Type="http://schemas.openxmlformats.org/officeDocument/2006/relationships/hyperlink" Target="https://www.green-ventures.com/news/funding" TargetMode="External"/><Relationship Id="rId478" Type="http://schemas.openxmlformats.org/officeDocument/2006/relationships/hyperlink" Target="https://www.nova-ai.com/deck.pdf" TargetMode="External"/><Relationship Id="rId599" Type="http://schemas.openxmlformats.org/officeDocument/2006/relationships/hyperlink" Target="https://www.quantum-digital.com/financials.xlsx" TargetMode="External"/><Relationship Id="rId119" Type="http://schemas.openxmlformats.org/officeDocument/2006/relationships/hyperlink" Target="https://www.stellar-ai.com/financials.xlsx" TargetMode="External"/><Relationship Id="rId110" Type="http://schemas.openxmlformats.org/officeDocument/2006/relationships/hyperlink" Target="https://www.linkedin.com/in/grace-kim-lifesciences" TargetMode="External"/><Relationship Id="rId231" Type="http://schemas.openxmlformats.org/officeDocument/2006/relationships/hyperlink" Target="https://www.green-systems.com/news/funding" TargetMode="External"/><Relationship Id="rId352" Type="http://schemas.openxmlformats.org/officeDocument/2006/relationships/hyperlink" Target="https://www.summit-ai.com/deck.pdf" TargetMode="External"/><Relationship Id="rId473" Type="http://schemas.openxmlformats.org/officeDocument/2006/relationships/hyperlink" Target="https://www.stellar-solutions.com/financials.xlsx" TargetMode="External"/><Relationship Id="rId594" Type="http://schemas.openxmlformats.org/officeDocument/2006/relationships/hyperlink" Target="https://www.stellar-data.com/demo" TargetMode="External"/><Relationship Id="rId230" Type="http://schemas.openxmlformats.org/officeDocument/2006/relationships/hyperlink" Target="https://www.linkedin.com/in/jacob-wilson-digitalventures" TargetMode="External"/><Relationship Id="rId351" Type="http://schemas.openxmlformats.org/officeDocument/2006/relationships/hyperlink" Target="https://www.summit-ai.com/news/funding" TargetMode="External"/><Relationship Id="rId472" Type="http://schemas.openxmlformats.org/officeDocument/2006/relationships/hyperlink" Target="https://www.stellar-solutions.com/deck.pdf" TargetMode="External"/><Relationship Id="rId593" Type="http://schemas.openxmlformats.org/officeDocument/2006/relationships/hyperlink" Target="https://www.stellar-data.com/financials.xlsx" TargetMode="External"/><Relationship Id="rId350" Type="http://schemas.openxmlformats.org/officeDocument/2006/relationships/hyperlink" Target="https://www.linkedin.com/in/aya-nakamura-biofuturelabs" TargetMode="External"/><Relationship Id="rId471" Type="http://schemas.openxmlformats.org/officeDocument/2006/relationships/hyperlink" Target="https://www.stellar-solutions.com/news/funding" TargetMode="External"/><Relationship Id="rId592" Type="http://schemas.openxmlformats.org/officeDocument/2006/relationships/hyperlink" Target="https://www.stellar-data.com/deck.pdf" TargetMode="External"/><Relationship Id="rId470" Type="http://schemas.openxmlformats.org/officeDocument/2006/relationships/hyperlink" Target="https://www.linkedin.com/in/thomas-cooper-smartfintech" TargetMode="External"/><Relationship Id="rId591" Type="http://schemas.openxmlformats.org/officeDocument/2006/relationships/hyperlink" Target="https://www.stellar-data.com/news/funding" TargetMode="External"/><Relationship Id="rId114" Type="http://schemas.openxmlformats.org/officeDocument/2006/relationships/hyperlink" Target="https://www.summit-data.com/demo" TargetMode="External"/><Relationship Id="rId235" Type="http://schemas.openxmlformats.org/officeDocument/2006/relationships/hyperlink" Target="http://www.agrochain.io" TargetMode="External"/><Relationship Id="rId356" Type="http://schemas.openxmlformats.org/officeDocument/2006/relationships/hyperlink" Target="https://www.linkedin.com/in/steven-anderson-blocknext" TargetMode="External"/><Relationship Id="rId477" Type="http://schemas.openxmlformats.org/officeDocument/2006/relationships/hyperlink" Target="https://www.nova-ai.com/news/funding" TargetMode="External"/><Relationship Id="rId598" Type="http://schemas.openxmlformats.org/officeDocument/2006/relationships/hyperlink" Target="https://www.quantum-digital.com/deck.pdf" TargetMode="External"/><Relationship Id="rId113" Type="http://schemas.openxmlformats.org/officeDocument/2006/relationships/hyperlink" Target="https://www.summit-data.com/financials.xlsx" TargetMode="External"/><Relationship Id="rId234" Type="http://schemas.openxmlformats.org/officeDocument/2006/relationships/hyperlink" Target="https://www.green-systems.com/demo" TargetMode="External"/><Relationship Id="rId355" Type="http://schemas.openxmlformats.org/officeDocument/2006/relationships/hyperlink" Target="http://www.blocknext.io" TargetMode="External"/><Relationship Id="rId476" Type="http://schemas.openxmlformats.org/officeDocument/2006/relationships/hyperlink" Target="https://www.linkedin.com/in/yvonne-akoto-healthafrica" TargetMode="External"/><Relationship Id="rId597" Type="http://schemas.openxmlformats.org/officeDocument/2006/relationships/hyperlink" Target="https://www.quantum-digital.com/news/funding" TargetMode="External"/><Relationship Id="rId112" Type="http://schemas.openxmlformats.org/officeDocument/2006/relationships/hyperlink" Target="https://www.summit-data.com/deck.pdf" TargetMode="External"/><Relationship Id="rId233" Type="http://schemas.openxmlformats.org/officeDocument/2006/relationships/hyperlink" Target="https://www.green-systems.com/financials.xlsx" TargetMode="External"/><Relationship Id="rId354" Type="http://schemas.openxmlformats.org/officeDocument/2006/relationships/hyperlink" Target="https://www.summit-ai.com/demo" TargetMode="External"/><Relationship Id="rId475" Type="http://schemas.openxmlformats.org/officeDocument/2006/relationships/hyperlink" Target="http://www.healthafrica.com" TargetMode="External"/><Relationship Id="rId596" Type="http://schemas.openxmlformats.org/officeDocument/2006/relationships/hyperlink" Target="https://www.linkedin.com/in/diana-popescu-edutechlabs" TargetMode="External"/><Relationship Id="rId111" Type="http://schemas.openxmlformats.org/officeDocument/2006/relationships/hyperlink" Target="https://www.summit-data.com/news/funding" TargetMode="External"/><Relationship Id="rId232" Type="http://schemas.openxmlformats.org/officeDocument/2006/relationships/hyperlink" Target="https://www.green-systems.com/deck.pdf" TargetMode="External"/><Relationship Id="rId353" Type="http://schemas.openxmlformats.org/officeDocument/2006/relationships/hyperlink" Target="https://www.summit-ai.com/financials.xlsx" TargetMode="External"/><Relationship Id="rId474" Type="http://schemas.openxmlformats.org/officeDocument/2006/relationships/hyperlink" Target="https://www.stellar-solutions.com/demo" TargetMode="External"/><Relationship Id="rId595" Type="http://schemas.openxmlformats.org/officeDocument/2006/relationships/hyperlink" Target="http://www.edtechlabs.com" TargetMode="External"/><Relationship Id="rId305" Type="http://schemas.openxmlformats.org/officeDocument/2006/relationships/hyperlink" Target="https://www.apollo-ventures.com/financials.xlsx" TargetMode="External"/><Relationship Id="rId426" Type="http://schemas.openxmlformats.org/officeDocument/2006/relationships/hyperlink" Target="https://www.stellar-analytics.com/demo" TargetMode="External"/><Relationship Id="rId547" Type="http://schemas.openxmlformats.org/officeDocument/2006/relationships/hyperlink" Target="http://www.futureai.com" TargetMode="External"/><Relationship Id="rId304" Type="http://schemas.openxmlformats.org/officeDocument/2006/relationships/hyperlink" Target="https://www.apollo-ventures.com/deck.pdf" TargetMode="External"/><Relationship Id="rId425" Type="http://schemas.openxmlformats.org/officeDocument/2006/relationships/hyperlink" Target="https://www.stellar-analytics.com/financials.xlsx" TargetMode="External"/><Relationship Id="rId546" Type="http://schemas.openxmlformats.org/officeDocument/2006/relationships/hyperlink" Target="https://www.nova-digital.com/demo" TargetMode="External"/><Relationship Id="rId303" Type="http://schemas.openxmlformats.org/officeDocument/2006/relationships/hyperlink" Target="https://www.apollo-ventures.com/news/funding" TargetMode="External"/><Relationship Id="rId424" Type="http://schemas.openxmlformats.org/officeDocument/2006/relationships/hyperlink" Target="https://www.stellar-analytics.com/deck.pdf" TargetMode="External"/><Relationship Id="rId545" Type="http://schemas.openxmlformats.org/officeDocument/2006/relationships/hyperlink" Target="https://www.nova-digital.com/financials.xlsx" TargetMode="External"/><Relationship Id="rId302" Type="http://schemas.openxmlformats.org/officeDocument/2006/relationships/hyperlink" Target="https://www.linkedin.com/in/derek-foster-mobisolve" TargetMode="External"/><Relationship Id="rId423" Type="http://schemas.openxmlformats.org/officeDocument/2006/relationships/hyperlink" Target="https://www.stellar-analytics.com/news/funding" TargetMode="External"/><Relationship Id="rId544" Type="http://schemas.openxmlformats.org/officeDocument/2006/relationships/hyperlink" Target="https://www.nova-digital.com/deck.pdf" TargetMode="External"/><Relationship Id="rId309" Type="http://schemas.openxmlformats.org/officeDocument/2006/relationships/hyperlink" Target="https://www.quantum-systems.com/news/funding" TargetMode="External"/><Relationship Id="rId308" Type="http://schemas.openxmlformats.org/officeDocument/2006/relationships/hyperlink" Target="https://www.linkedin.com/in/selina-amankwah-eduafrica" TargetMode="External"/><Relationship Id="rId429" Type="http://schemas.openxmlformats.org/officeDocument/2006/relationships/hyperlink" Target="https://www.vester-digital.com/news/funding" TargetMode="External"/><Relationship Id="rId307" Type="http://schemas.openxmlformats.org/officeDocument/2006/relationships/hyperlink" Target="http://www.eduafrica.org" TargetMode="External"/><Relationship Id="rId428" Type="http://schemas.openxmlformats.org/officeDocument/2006/relationships/hyperlink" Target="https://www.linkedin.com/in/andre-dupont-cleantechx" TargetMode="External"/><Relationship Id="rId549" Type="http://schemas.openxmlformats.org/officeDocument/2006/relationships/hyperlink" Target="https://www.nova-ai.com/news/funding" TargetMode="External"/><Relationship Id="rId306" Type="http://schemas.openxmlformats.org/officeDocument/2006/relationships/hyperlink" Target="https://www.apollo-ventures.com/demo" TargetMode="External"/><Relationship Id="rId427" Type="http://schemas.openxmlformats.org/officeDocument/2006/relationships/hyperlink" Target="http://www.cleantechx.com" TargetMode="External"/><Relationship Id="rId548" Type="http://schemas.openxmlformats.org/officeDocument/2006/relationships/hyperlink" Target="https://www.linkedin.com/in/chen-ming-futureai" TargetMode="External"/><Relationship Id="rId301" Type="http://schemas.openxmlformats.org/officeDocument/2006/relationships/hyperlink" Target="http://www.mobisolve.com" TargetMode="External"/><Relationship Id="rId422" Type="http://schemas.openxmlformats.org/officeDocument/2006/relationships/hyperlink" Target="https://www.linkedin.com/in/sofia-dimitriou-wellbeing" TargetMode="External"/><Relationship Id="rId543" Type="http://schemas.openxmlformats.org/officeDocument/2006/relationships/hyperlink" Target="https://www.nova-digital.com/news/funding" TargetMode="External"/><Relationship Id="rId300" Type="http://schemas.openxmlformats.org/officeDocument/2006/relationships/hyperlink" Target="https://www.green-tech.com/demo" TargetMode="External"/><Relationship Id="rId421" Type="http://schemas.openxmlformats.org/officeDocument/2006/relationships/hyperlink" Target="http://www.wellbeing.ai" TargetMode="External"/><Relationship Id="rId542" Type="http://schemas.openxmlformats.org/officeDocument/2006/relationships/hyperlink" Target="https://www.linkedin.com/in/robert-graham-mobilitylabs" TargetMode="External"/><Relationship Id="rId420" Type="http://schemas.openxmlformats.org/officeDocument/2006/relationships/hyperlink" Target="https://www.nova-ventures.com/demo" TargetMode="External"/><Relationship Id="rId541" Type="http://schemas.openxmlformats.org/officeDocument/2006/relationships/hyperlink" Target="http://www.mobilitylabs.io" TargetMode="External"/><Relationship Id="rId540" Type="http://schemas.openxmlformats.org/officeDocument/2006/relationships/hyperlink" Target="https://www.nova-data.com/demo" TargetMode="External"/><Relationship Id="rId415" Type="http://schemas.openxmlformats.org/officeDocument/2006/relationships/hyperlink" Target="http://www.finlink.com" TargetMode="External"/><Relationship Id="rId536" Type="http://schemas.openxmlformats.org/officeDocument/2006/relationships/hyperlink" Target="https://www.linkedin.com/in/gabriela-ortiz-cleantechlab" TargetMode="External"/><Relationship Id="rId414" Type="http://schemas.openxmlformats.org/officeDocument/2006/relationships/hyperlink" Target="https://www.vester-systems.com/demo" TargetMode="External"/><Relationship Id="rId535" Type="http://schemas.openxmlformats.org/officeDocument/2006/relationships/hyperlink" Target="http://www.cleantechlab.com" TargetMode="External"/><Relationship Id="rId413" Type="http://schemas.openxmlformats.org/officeDocument/2006/relationships/hyperlink" Target="https://www.vester-systems.com/financials.xlsx" TargetMode="External"/><Relationship Id="rId534" Type="http://schemas.openxmlformats.org/officeDocument/2006/relationships/hyperlink" Target="https://www.swift-ai.com/demo" TargetMode="External"/><Relationship Id="rId412" Type="http://schemas.openxmlformats.org/officeDocument/2006/relationships/hyperlink" Target="https://www.vester-systems.com/deck.pdf" TargetMode="External"/><Relationship Id="rId533" Type="http://schemas.openxmlformats.org/officeDocument/2006/relationships/hyperlink" Target="https://www.swift-ai.com/financials.xlsx" TargetMode="External"/><Relationship Id="rId419" Type="http://schemas.openxmlformats.org/officeDocument/2006/relationships/hyperlink" Target="https://www.nova-ventures.com/financials.xlsx" TargetMode="External"/><Relationship Id="rId418" Type="http://schemas.openxmlformats.org/officeDocument/2006/relationships/hyperlink" Target="https://www.nova-ventures.com/deck.pdf" TargetMode="External"/><Relationship Id="rId539" Type="http://schemas.openxmlformats.org/officeDocument/2006/relationships/hyperlink" Target="https://www.nova-data.com/financials.xlsx" TargetMode="External"/><Relationship Id="rId417" Type="http://schemas.openxmlformats.org/officeDocument/2006/relationships/hyperlink" Target="https://www.nova-ventures.com/news/funding" TargetMode="External"/><Relationship Id="rId538" Type="http://schemas.openxmlformats.org/officeDocument/2006/relationships/hyperlink" Target="https://www.nova-data.com/deck.pdf" TargetMode="External"/><Relationship Id="rId416" Type="http://schemas.openxmlformats.org/officeDocument/2006/relationships/hyperlink" Target="https://www.linkedin.com/in/paul-menson-finlink" TargetMode="External"/><Relationship Id="rId537" Type="http://schemas.openxmlformats.org/officeDocument/2006/relationships/hyperlink" Target="https://www.nova-data.com/news/funding" TargetMode="External"/><Relationship Id="rId411" Type="http://schemas.openxmlformats.org/officeDocument/2006/relationships/hyperlink" Target="https://www.vester-systems.com/news/funding" TargetMode="External"/><Relationship Id="rId532" Type="http://schemas.openxmlformats.org/officeDocument/2006/relationships/hyperlink" Target="https://www.swift-ai.com/deck.pdf" TargetMode="External"/><Relationship Id="rId410" Type="http://schemas.openxmlformats.org/officeDocument/2006/relationships/hyperlink" Target="https://www.linkedin.com/in/juliana-torres-eduimpact" TargetMode="External"/><Relationship Id="rId531" Type="http://schemas.openxmlformats.org/officeDocument/2006/relationships/hyperlink" Target="https://www.swift-ai.com/news/funding" TargetMode="External"/><Relationship Id="rId530" Type="http://schemas.openxmlformats.org/officeDocument/2006/relationships/hyperlink" Target="https://www.linkedin.com/in/kwesi-appiah-blockchainafrica" TargetMode="External"/><Relationship Id="rId206" Type="http://schemas.openxmlformats.org/officeDocument/2006/relationships/hyperlink" Target="https://www.linkedin.com/in/nana-adjei-fintechafrica" TargetMode="External"/><Relationship Id="rId327" Type="http://schemas.openxmlformats.org/officeDocument/2006/relationships/hyperlink" Target="https://www.apollo-ventures.com/news/funding" TargetMode="External"/><Relationship Id="rId448" Type="http://schemas.openxmlformats.org/officeDocument/2006/relationships/hyperlink" Target="https://www.vester-cloud.com/deck.pdf" TargetMode="External"/><Relationship Id="rId569" Type="http://schemas.openxmlformats.org/officeDocument/2006/relationships/hyperlink" Target="https://www.nimbus-ai.com/financials.xlsx" TargetMode="External"/><Relationship Id="rId205" Type="http://schemas.openxmlformats.org/officeDocument/2006/relationships/hyperlink" Target="http://www.fintechafrica.com" TargetMode="External"/><Relationship Id="rId326" Type="http://schemas.openxmlformats.org/officeDocument/2006/relationships/hyperlink" Target="https://www.linkedin.com/in/patrick-murphy-digihub" TargetMode="External"/><Relationship Id="rId447" Type="http://schemas.openxmlformats.org/officeDocument/2006/relationships/hyperlink" Target="https://www.vester-cloud.com/news/funding" TargetMode="External"/><Relationship Id="rId568" Type="http://schemas.openxmlformats.org/officeDocument/2006/relationships/hyperlink" Target="https://www.nimbus-ai.com/deck.pdf" TargetMode="External"/><Relationship Id="rId204" Type="http://schemas.openxmlformats.org/officeDocument/2006/relationships/hyperlink" Target="https://www.swift-data.com/demo" TargetMode="External"/><Relationship Id="rId325" Type="http://schemas.openxmlformats.org/officeDocument/2006/relationships/hyperlink" Target="http://www.digihub.io" TargetMode="External"/><Relationship Id="rId446" Type="http://schemas.openxmlformats.org/officeDocument/2006/relationships/hyperlink" Target="https://www.linkedin.com/in/laura-richardson-futuredata" TargetMode="External"/><Relationship Id="rId567" Type="http://schemas.openxmlformats.org/officeDocument/2006/relationships/hyperlink" Target="https://www.nimbus-ai.com/news/funding" TargetMode="External"/><Relationship Id="rId203" Type="http://schemas.openxmlformats.org/officeDocument/2006/relationships/hyperlink" Target="https://www.swift-data.com/financials.xlsx" TargetMode="External"/><Relationship Id="rId324" Type="http://schemas.openxmlformats.org/officeDocument/2006/relationships/hyperlink" Target="https://www.apollo-data.com/demo" TargetMode="External"/><Relationship Id="rId445" Type="http://schemas.openxmlformats.org/officeDocument/2006/relationships/hyperlink" Target="http://www.futuredata.io" TargetMode="External"/><Relationship Id="rId566" Type="http://schemas.openxmlformats.org/officeDocument/2006/relationships/hyperlink" Target="https://www.linkedin.com/in/emily-foster-greenenergy" TargetMode="External"/><Relationship Id="rId209" Type="http://schemas.openxmlformats.org/officeDocument/2006/relationships/hyperlink" Target="https://www.stellar-labs.com/financials.xlsx" TargetMode="External"/><Relationship Id="rId208" Type="http://schemas.openxmlformats.org/officeDocument/2006/relationships/hyperlink" Target="https://www.stellar-labs.com/deck.pdf" TargetMode="External"/><Relationship Id="rId329" Type="http://schemas.openxmlformats.org/officeDocument/2006/relationships/hyperlink" Target="https://www.apollo-ventures.com/financials.xlsx" TargetMode="External"/><Relationship Id="rId207" Type="http://schemas.openxmlformats.org/officeDocument/2006/relationships/hyperlink" Target="https://www.stellar-labs.com/news/funding" TargetMode="External"/><Relationship Id="rId328" Type="http://schemas.openxmlformats.org/officeDocument/2006/relationships/hyperlink" Target="https://www.apollo-ventures.com/deck.pdf" TargetMode="External"/><Relationship Id="rId449" Type="http://schemas.openxmlformats.org/officeDocument/2006/relationships/hyperlink" Target="https://www.vester-cloud.com/financials.xlsx" TargetMode="External"/><Relationship Id="rId440" Type="http://schemas.openxmlformats.org/officeDocument/2006/relationships/hyperlink" Target="https://www.linkedin.com/in/kofi-asante-payafrica" TargetMode="External"/><Relationship Id="rId561" Type="http://schemas.openxmlformats.org/officeDocument/2006/relationships/hyperlink" Target="https://www.nimbus-ventures.com/news/funding" TargetMode="External"/><Relationship Id="rId560" Type="http://schemas.openxmlformats.org/officeDocument/2006/relationships/hyperlink" Target="https://www.linkedin.com/in/tariq-mahmoud-paylink" TargetMode="External"/><Relationship Id="rId202" Type="http://schemas.openxmlformats.org/officeDocument/2006/relationships/hyperlink" Target="https://www.swift-data.com/deck.pdf" TargetMode="External"/><Relationship Id="rId323" Type="http://schemas.openxmlformats.org/officeDocument/2006/relationships/hyperlink" Target="https://www.apollo-data.com/financials.xlsx" TargetMode="External"/><Relationship Id="rId444" Type="http://schemas.openxmlformats.org/officeDocument/2006/relationships/hyperlink" Target="https://www.vester-tech.com/demo" TargetMode="External"/><Relationship Id="rId565" Type="http://schemas.openxmlformats.org/officeDocument/2006/relationships/hyperlink" Target="http://www.greenenergy.io" TargetMode="External"/><Relationship Id="rId201" Type="http://schemas.openxmlformats.org/officeDocument/2006/relationships/hyperlink" Target="https://www.swift-data.com/news/funding" TargetMode="External"/><Relationship Id="rId322" Type="http://schemas.openxmlformats.org/officeDocument/2006/relationships/hyperlink" Target="https://www.apollo-data.com/deck.pdf" TargetMode="External"/><Relationship Id="rId443" Type="http://schemas.openxmlformats.org/officeDocument/2006/relationships/hyperlink" Target="https://www.vester-tech.com/financials.xlsx" TargetMode="External"/><Relationship Id="rId564" Type="http://schemas.openxmlformats.org/officeDocument/2006/relationships/hyperlink" Target="https://www.nimbus-ventures.com/demo" TargetMode="External"/><Relationship Id="rId200" Type="http://schemas.openxmlformats.org/officeDocument/2006/relationships/hyperlink" Target="https://www.linkedin.com/in/christopher-king-smarteco" TargetMode="External"/><Relationship Id="rId321" Type="http://schemas.openxmlformats.org/officeDocument/2006/relationships/hyperlink" Target="https://www.apollo-data.com/news/funding" TargetMode="External"/><Relationship Id="rId442" Type="http://schemas.openxmlformats.org/officeDocument/2006/relationships/hyperlink" Target="https://www.vester-tech.com/deck.pdf" TargetMode="External"/><Relationship Id="rId563" Type="http://schemas.openxmlformats.org/officeDocument/2006/relationships/hyperlink" Target="https://www.nimbus-ventures.com/financials.xlsx" TargetMode="External"/><Relationship Id="rId320" Type="http://schemas.openxmlformats.org/officeDocument/2006/relationships/hyperlink" Target="https://www.linkedin.com/in/bianca-costa-greenplanet" TargetMode="External"/><Relationship Id="rId441" Type="http://schemas.openxmlformats.org/officeDocument/2006/relationships/hyperlink" Target="https://www.vester-tech.com/news/funding" TargetMode="External"/><Relationship Id="rId562" Type="http://schemas.openxmlformats.org/officeDocument/2006/relationships/hyperlink" Target="https://www.nimbus-ventures.com/deck.pdf" TargetMode="External"/><Relationship Id="rId316" Type="http://schemas.openxmlformats.org/officeDocument/2006/relationships/hyperlink" Target="https://www.nimbus-data.com/deck.pdf" TargetMode="External"/><Relationship Id="rId437" Type="http://schemas.openxmlformats.org/officeDocument/2006/relationships/hyperlink" Target="https://www.nimbus-data.com/financials.xlsx" TargetMode="External"/><Relationship Id="rId558" Type="http://schemas.openxmlformats.org/officeDocument/2006/relationships/hyperlink" Target="https://www.nimbus-solutions.com/demo" TargetMode="External"/><Relationship Id="rId315" Type="http://schemas.openxmlformats.org/officeDocument/2006/relationships/hyperlink" Target="https://www.nimbus-data.com/news/funding" TargetMode="External"/><Relationship Id="rId436" Type="http://schemas.openxmlformats.org/officeDocument/2006/relationships/hyperlink" Target="https://www.nimbus-data.com/deck.pdf" TargetMode="External"/><Relationship Id="rId557" Type="http://schemas.openxmlformats.org/officeDocument/2006/relationships/hyperlink" Target="https://www.nimbus-solutions.com/financials.xlsx" TargetMode="External"/><Relationship Id="rId314" Type="http://schemas.openxmlformats.org/officeDocument/2006/relationships/hyperlink" Target="https://www.linkedin.com/in/matthew-edwards-futurefin" TargetMode="External"/><Relationship Id="rId435" Type="http://schemas.openxmlformats.org/officeDocument/2006/relationships/hyperlink" Target="https://www.nimbus-data.com/news/funding" TargetMode="External"/><Relationship Id="rId556" Type="http://schemas.openxmlformats.org/officeDocument/2006/relationships/hyperlink" Target="https://www.nimbus-solutions.com/deck.pdf" TargetMode="External"/><Relationship Id="rId313" Type="http://schemas.openxmlformats.org/officeDocument/2006/relationships/hyperlink" Target="http://www.futurefin.io" TargetMode="External"/><Relationship Id="rId434" Type="http://schemas.openxmlformats.org/officeDocument/2006/relationships/hyperlink" Target="https://www.linkedin.com/in/rebecca-hughes-healthtech" TargetMode="External"/><Relationship Id="rId555" Type="http://schemas.openxmlformats.org/officeDocument/2006/relationships/hyperlink" Target="https://www.nimbus-solutions.com/news/funding" TargetMode="External"/><Relationship Id="rId319" Type="http://schemas.openxmlformats.org/officeDocument/2006/relationships/hyperlink" Target="http://www.greenplanet.com" TargetMode="External"/><Relationship Id="rId318" Type="http://schemas.openxmlformats.org/officeDocument/2006/relationships/hyperlink" Target="https://www.nimbus-data.com/demo" TargetMode="External"/><Relationship Id="rId439" Type="http://schemas.openxmlformats.org/officeDocument/2006/relationships/hyperlink" Target="http://www.payafrica.com" TargetMode="External"/><Relationship Id="rId317" Type="http://schemas.openxmlformats.org/officeDocument/2006/relationships/hyperlink" Target="https://www.nimbus-data.com/financials.xlsx" TargetMode="External"/><Relationship Id="rId438" Type="http://schemas.openxmlformats.org/officeDocument/2006/relationships/hyperlink" Target="https://www.nimbus-data.com/demo" TargetMode="External"/><Relationship Id="rId559" Type="http://schemas.openxmlformats.org/officeDocument/2006/relationships/hyperlink" Target="http://www.paylink.com" TargetMode="External"/><Relationship Id="rId550" Type="http://schemas.openxmlformats.org/officeDocument/2006/relationships/hyperlink" Target="https://www.nova-ai.com/deck.pdf" TargetMode="External"/><Relationship Id="rId312" Type="http://schemas.openxmlformats.org/officeDocument/2006/relationships/hyperlink" Target="https://www.quantum-systems.com/demo" TargetMode="External"/><Relationship Id="rId433" Type="http://schemas.openxmlformats.org/officeDocument/2006/relationships/hyperlink" Target="http://www.healthtech.io" TargetMode="External"/><Relationship Id="rId554" Type="http://schemas.openxmlformats.org/officeDocument/2006/relationships/hyperlink" Target="https://www.linkedin.com/in/jessica-powell-bioimpact" TargetMode="External"/><Relationship Id="rId311" Type="http://schemas.openxmlformats.org/officeDocument/2006/relationships/hyperlink" Target="https://www.quantum-systems.com/financials.xlsx" TargetMode="External"/><Relationship Id="rId432" Type="http://schemas.openxmlformats.org/officeDocument/2006/relationships/hyperlink" Target="https://www.vester-digital.com/demo" TargetMode="External"/><Relationship Id="rId553" Type="http://schemas.openxmlformats.org/officeDocument/2006/relationships/hyperlink" Target="http://www.bioimpact.io" TargetMode="External"/><Relationship Id="rId310" Type="http://schemas.openxmlformats.org/officeDocument/2006/relationships/hyperlink" Target="https://www.quantum-systems.com/deck.pdf" TargetMode="External"/><Relationship Id="rId431" Type="http://schemas.openxmlformats.org/officeDocument/2006/relationships/hyperlink" Target="https://www.vester-digital.com/financials.xlsx" TargetMode="External"/><Relationship Id="rId552" Type="http://schemas.openxmlformats.org/officeDocument/2006/relationships/hyperlink" Target="https://www.nova-ai.com/demo" TargetMode="External"/><Relationship Id="rId430" Type="http://schemas.openxmlformats.org/officeDocument/2006/relationships/hyperlink" Target="https://www.vester-digital.com/deck.pdf" TargetMode="External"/><Relationship Id="rId551" Type="http://schemas.openxmlformats.org/officeDocument/2006/relationships/hyperlink" Target="https://www.nova-ai.com/financial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3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6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8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9" t="s">
        <v>59</v>
      </c>
      <c r="BI1" s="9" t="s">
        <v>60</v>
      </c>
      <c r="BJ1" s="9" t="s">
        <v>61</v>
      </c>
      <c r="BK1" s="10"/>
    </row>
    <row r="2">
      <c r="A2" s="11" t="s">
        <v>62</v>
      </c>
      <c r="B2" s="12">
        <v>2.02500001E8</v>
      </c>
      <c r="C2" s="13">
        <v>45866.0</v>
      </c>
      <c r="D2" s="14" t="s">
        <v>63</v>
      </c>
      <c r="E2" s="14" t="s">
        <v>64</v>
      </c>
      <c r="F2" s="15">
        <f>+234386379402</f>
        <v>234386379402</v>
      </c>
      <c r="G2" s="14" t="s">
        <v>65</v>
      </c>
      <c r="H2" s="12">
        <v>32.0</v>
      </c>
      <c r="I2" s="14" t="s">
        <v>66</v>
      </c>
      <c r="J2" s="14" t="s">
        <v>67</v>
      </c>
      <c r="K2" s="16" t="s">
        <v>68</v>
      </c>
      <c r="L2" s="14" t="s">
        <v>69</v>
      </c>
      <c r="M2" s="14" t="s">
        <v>70</v>
      </c>
      <c r="N2" s="14" t="s">
        <v>71</v>
      </c>
      <c r="O2" s="14" t="s">
        <v>72</v>
      </c>
      <c r="P2" s="14" t="s">
        <v>73</v>
      </c>
      <c r="Q2" s="14" t="s">
        <v>74</v>
      </c>
      <c r="R2" s="14" t="s">
        <v>75</v>
      </c>
      <c r="S2" s="14" t="s">
        <v>76</v>
      </c>
      <c r="T2" s="17">
        <v>37755.0</v>
      </c>
      <c r="U2" s="12">
        <v>5600000.0</v>
      </c>
      <c r="V2" s="14" t="s">
        <v>77</v>
      </c>
      <c r="W2" s="14" t="s">
        <v>78</v>
      </c>
      <c r="X2" s="12">
        <v>4.0</v>
      </c>
      <c r="Y2" s="12">
        <v>1.0</v>
      </c>
      <c r="Z2" s="12">
        <v>2.0</v>
      </c>
      <c r="AA2" s="12">
        <v>1.0</v>
      </c>
      <c r="AB2" s="14" t="s">
        <v>79</v>
      </c>
      <c r="AC2" s="14" t="s">
        <v>80</v>
      </c>
      <c r="AD2" s="14" t="s">
        <v>65</v>
      </c>
      <c r="AE2" s="14" t="s">
        <v>81</v>
      </c>
      <c r="AF2" s="14" t="s">
        <v>82</v>
      </c>
      <c r="AG2" s="14" t="s">
        <v>83</v>
      </c>
      <c r="AH2" s="14" t="s">
        <v>84</v>
      </c>
      <c r="AI2" s="18" t="b">
        <v>1</v>
      </c>
      <c r="AJ2" s="19" t="s">
        <v>85</v>
      </c>
      <c r="AK2" s="14" t="s">
        <v>86</v>
      </c>
      <c r="AL2" s="14" t="s">
        <v>87</v>
      </c>
      <c r="AM2" s="14" t="s">
        <v>88</v>
      </c>
      <c r="AN2" s="17">
        <v>43539.0</v>
      </c>
      <c r="AO2" s="14" t="s">
        <v>89</v>
      </c>
      <c r="AP2" s="20" t="s">
        <v>90</v>
      </c>
      <c r="AQ2" s="14" t="s">
        <v>91</v>
      </c>
      <c r="AR2" s="14" t="s">
        <v>92</v>
      </c>
      <c r="AS2" s="14" t="s">
        <v>93</v>
      </c>
      <c r="AT2" s="14" t="s">
        <v>94</v>
      </c>
      <c r="AU2" s="14" t="s">
        <v>95</v>
      </c>
      <c r="AV2" s="12">
        <v>12000.0</v>
      </c>
      <c r="AW2" s="14" t="s">
        <v>96</v>
      </c>
      <c r="AX2" s="12">
        <v>0.0</v>
      </c>
      <c r="AY2" s="12">
        <v>0.0</v>
      </c>
      <c r="AZ2" s="12">
        <v>0.0</v>
      </c>
      <c r="BA2" s="12">
        <v>20000.0</v>
      </c>
      <c r="BB2" s="12">
        <v>12.0</v>
      </c>
      <c r="BC2" s="21">
        <v>456355.835028602</v>
      </c>
      <c r="BD2" s="12">
        <v>3.0</v>
      </c>
      <c r="BE2" s="12">
        <v>20000.0</v>
      </c>
      <c r="BF2" s="17">
        <v>44941.0</v>
      </c>
      <c r="BG2" s="16" t="s">
        <v>97</v>
      </c>
      <c r="BH2" s="16" t="s">
        <v>98</v>
      </c>
      <c r="BI2" s="16" t="s">
        <v>99</v>
      </c>
      <c r="BJ2" s="22" t="s">
        <v>100</v>
      </c>
      <c r="BK2" s="23"/>
    </row>
    <row r="3">
      <c r="A3" s="11" t="s">
        <v>62</v>
      </c>
      <c r="B3" s="12">
        <v>2.02500002E8</v>
      </c>
      <c r="C3" s="13">
        <v>45435.0</v>
      </c>
      <c r="D3" s="14" t="s">
        <v>101</v>
      </c>
      <c r="E3" s="14" t="s">
        <v>102</v>
      </c>
      <c r="F3" s="15">
        <f>+27624731781</f>
        <v>27624731781</v>
      </c>
      <c r="G3" s="14" t="s">
        <v>103</v>
      </c>
      <c r="H3" s="12">
        <v>27.0</v>
      </c>
      <c r="I3" s="14" t="s">
        <v>104</v>
      </c>
      <c r="J3" s="14" t="s">
        <v>105</v>
      </c>
      <c r="K3" s="16" t="s">
        <v>106</v>
      </c>
      <c r="L3" s="14" t="s">
        <v>107</v>
      </c>
      <c r="M3" s="14" t="s">
        <v>108</v>
      </c>
      <c r="N3" s="14" t="s">
        <v>109</v>
      </c>
      <c r="O3" s="14" t="s">
        <v>110</v>
      </c>
      <c r="P3" s="14" t="s">
        <v>111</v>
      </c>
      <c r="Q3" s="14" t="s">
        <v>112</v>
      </c>
      <c r="R3" s="14" t="s">
        <v>113</v>
      </c>
      <c r="S3" s="14" t="s">
        <v>114</v>
      </c>
      <c r="T3" s="17">
        <v>42635.0</v>
      </c>
      <c r="U3" s="12" t="s">
        <v>115</v>
      </c>
      <c r="V3" s="14" t="s">
        <v>116</v>
      </c>
      <c r="W3" s="14" t="s">
        <v>117</v>
      </c>
      <c r="X3" s="12">
        <v>8.0</v>
      </c>
      <c r="Y3" s="12">
        <v>2.0</v>
      </c>
      <c r="Z3" s="12">
        <v>3.0</v>
      </c>
      <c r="AA3" s="12">
        <v>1.0</v>
      </c>
      <c r="AB3" s="14" t="s">
        <v>118</v>
      </c>
      <c r="AC3" s="14" t="s">
        <v>119</v>
      </c>
      <c r="AD3" s="14" t="s">
        <v>103</v>
      </c>
      <c r="AE3" s="14" t="s">
        <v>82</v>
      </c>
      <c r="AF3" s="14" t="s">
        <v>81</v>
      </c>
      <c r="AG3" s="14" t="s">
        <v>120</v>
      </c>
      <c r="AH3" s="14" t="s">
        <v>121</v>
      </c>
      <c r="AI3" s="18" t="b">
        <v>1</v>
      </c>
      <c r="AJ3" s="19" t="s">
        <v>122</v>
      </c>
      <c r="AK3" s="14" t="s">
        <v>123</v>
      </c>
      <c r="AL3" s="14" t="s">
        <v>124</v>
      </c>
      <c r="AM3" s="14" t="s">
        <v>125</v>
      </c>
      <c r="AN3" s="17">
        <v>44378.0</v>
      </c>
      <c r="AO3" s="14" t="s">
        <v>126</v>
      </c>
      <c r="AP3" s="20">
        <v>4.2E8</v>
      </c>
      <c r="AQ3" s="14" t="s">
        <v>92</v>
      </c>
      <c r="AR3" s="14" t="s">
        <v>127</v>
      </c>
      <c r="AS3" s="14" t="s">
        <v>128</v>
      </c>
      <c r="AT3" s="14" t="s">
        <v>129</v>
      </c>
      <c r="AU3" s="14" t="s">
        <v>130</v>
      </c>
      <c r="AV3" s="12">
        <v>5000.0</v>
      </c>
      <c r="AW3" s="14" t="s">
        <v>131</v>
      </c>
      <c r="AX3" s="12">
        <v>120000.0</v>
      </c>
      <c r="AY3" s="12">
        <v>12.0</v>
      </c>
      <c r="AZ3" s="12">
        <v>65.0</v>
      </c>
      <c r="BA3" s="12">
        <v>15000.0</v>
      </c>
      <c r="BB3" s="12">
        <v>18.0</v>
      </c>
      <c r="BC3" s="21">
        <v>0.0</v>
      </c>
      <c r="BD3" s="12">
        <v>5.0</v>
      </c>
      <c r="BE3" s="12">
        <v>50000.0</v>
      </c>
      <c r="BF3" s="17">
        <v>45007.0</v>
      </c>
      <c r="BG3" s="16" t="s">
        <v>132</v>
      </c>
      <c r="BH3" s="16" t="s">
        <v>133</v>
      </c>
      <c r="BI3" s="16" t="s">
        <v>134</v>
      </c>
      <c r="BJ3" s="22" t="s">
        <v>135</v>
      </c>
      <c r="BK3" s="23"/>
    </row>
    <row r="4">
      <c r="A4" s="11" t="s">
        <v>62</v>
      </c>
      <c r="B4" s="12">
        <v>2.02500003E8</v>
      </c>
      <c r="C4" s="13">
        <v>45824.0</v>
      </c>
      <c r="D4" s="14" t="s">
        <v>136</v>
      </c>
      <c r="E4" s="14" t="s">
        <v>137</v>
      </c>
      <c r="F4" s="15">
        <f>+44835615951</f>
        <v>44835615951</v>
      </c>
      <c r="G4" s="14" t="s">
        <v>138</v>
      </c>
      <c r="H4" s="12">
        <v>35.0</v>
      </c>
      <c r="I4" s="14" t="s">
        <v>66</v>
      </c>
      <c r="J4" s="14" t="s">
        <v>139</v>
      </c>
      <c r="K4" s="16" t="s">
        <v>140</v>
      </c>
      <c r="L4" s="14" t="s">
        <v>141</v>
      </c>
      <c r="M4" s="14" t="s">
        <v>142</v>
      </c>
      <c r="N4" s="14" t="s">
        <v>143</v>
      </c>
      <c r="O4" s="14" t="s">
        <v>110</v>
      </c>
      <c r="P4" s="14" t="s">
        <v>111</v>
      </c>
      <c r="Q4" s="14" t="s">
        <v>144</v>
      </c>
      <c r="R4" s="14" t="s">
        <v>145</v>
      </c>
      <c r="S4" s="14" t="s">
        <v>146</v>
      </c>
      <c r="T4" s="17">
        <v>40609.0</v>
      </c>
      <c r="U4" s="12" t="s">
        <v>147</v>
      </c>
      <c r="V4" s="14" t="s">
        <v>148</v>
      </c>
      <c r="W4" s="14" t="s">
        <v>149</v>
      </c>
      <c r="X4" s="12">
        <v>22.0</v>
      </c>
      <c r="Y4" s="12">
        <v>5.0</v>
      </c>
      <c r="Z4" s="12">
        <v>4.0</v>
      </c>
      <c r="AA4" s="12">
        <v>2.0</v>
      </c>
      <c r="AB4" s="14" t="s">
        <v>150</v>
      </c>
      <c r="AC4" s="14" t="s">
        <v>151</v>
      </c>
      <c r="AD4" s="14" t="s">
        <v>138</v>
      </c>
      <c r="AE4" s="14" t="s">
        <v>81</v>
      </c>
      <c r="AF4" s="14" t="s">
        <v>82</v>
      </c>
      <c r="AG4" s="14" t="s">
        <v>152</v>
      </c>
      <c r="AH4" s="14" t="s">
        <v>153</v>
      </c>
      <c r="AI4" s="18" t="b">
        <v>0</v>
      </c>
      <c r="AJ4" s="19" t="s">
        <v>154</v>
      </c>
      <c r="AK4" s="14" t="s">
        <v>155</v>
      </c>
      <c r="AL4" s="14" t="s">
        <v>156</v>
      </c>
      <c r="AM4" s="14" t="s">
        <v>157</v>
      </c>
      <c r="AN4" s="17">
        <v>44977.0</v>
      </c>
      <c r="AO4" s="14" t="s">
        <v>158</v>
      </c>
      <c r="AP4" s="20"/>
      <c r="AQ4" s="14" t="s">
        <v>159</v>
      </c>
      <c r="AR4" s="14" t="s">
        <v>160</v>
      </c>
      <c r="AS4" s="14" t="s">
        <v>161</v>
      </c>
      <c r="AT4" s="14" t="s">
        <v>162</v>
      </c>
      <c r="AU4" s="14" t="s">
        <v>163</v>
      </c>
      <c r="AV4" s="12">
        <v>800.0</v>
      </c>
      <c r="AW4" s="14" t="s">
        <v>164</v>
      </c>
      <c r="AX4" s="12">
        <v>600000.0</v>
      </c>
      <c r="AY4" s="12">
        <v>8.0</v>
      </c>
      <c r="AZ4" s="12">
        <v>72.0</v>
      </c>
      <c r="BA4" s="12">
        <v>40000.0</v>
      </c>
      <c r="BB4" s="12">
        <v>24.0</v>
      </c>
      <c r="BC4" s="21">
        <v>210889.790771866</v>
      </c>
      <c r="BD4" s="12">
        <v>8.0</v>
      </c>
      <c r="BE4" s="12">
        <v>100000.0</v>
      </c>
      <c r="BF4" s="17">
        <v>45087.0</v>
      </c>
      <c r="BG4" s="16" t="s">
        <v>165</v>
      </c>
      <c r="BH4" s="16" t="s">
        <v>166</v>
      </c>
      <c r="BI4" s="16" t="s">
        <v>167</v>
      </c>
      <c r="BJ4" s="22" t="s">
        <v>168</v>
      </c>
      <c r="BK4" s="23"/>
    </row>
    <row r="5">
      <c r="A5" s="11" t="s">
        <v>62</v>
      </c>
      <c r="B5" s="12">
        <v>2.02500004E8</v>
      </c>
      <c r="C5" s="13">
        <v>45698.0</v>
      </c>
      <c r="D5" s="14" t="s">
        <v>169</v>
      </c>
      <c r="E5" s="14" t="s">
        <v>169</v>
      </c>
      <c r="F5" s="15">
        <f>+254319314919</f>
        <v>254319314919</v>
      </c>
      <c r="G5" s="14" t="s">
        <v>170</v>
      </c>
      <c r="H5" s="12">
        <v>29.0</v>
      </c>
      <c r="I5" s="14" t="s">
        <v>66</v>
      </c>
      <c r="J5" s="14" t="s">
        <v>171</v>
      </c>
      <c r="K5" s="16" t="s">
        <v>172</v>
      </c>
      <c r="L5" s="14" t="s">
        <v>173</v>
      </c>
      <c r="M5" s="14" t="s">
        <v>174</v>
      </c>
      <c r="N5" s="14" t="s">
        <v>175</v>
      </c>
      <c r="O5" s="14" t="s">
        <v>176</v>
      </c>
      <c r="P5" s="14" t="s">
        <v>177</v>
      </c>
      <c r="Q5" s="14" t="s">
        <v>178</v>
      </c>
      <c r="R5" s="14" t="s">
        <v>179</v>
      </c>
      <c r="S5" s="14" t="s">
        <v>180</v>
      </c>
      <c r="T5" s="17">
        <v>44166.0</v>
      </c>
      <c r="U5" s="12" t="s">
        <v>181</v>
      </c>
      <c r="V5" s="14" t="s">
        <v>182</v>
      </c>
      <c r="W5" s="14" t="s">
        <v>183</v>
      </c>
      <c r="X5" s="12">
        <v>3.0</v>
      </c>
      <c r="Y5" s="12">
        <v>1.0</v>
      </c>
      <c r="Z5" s="12">
        <v>1.0</v>
      </c>
      <c r="AA5" s="12">
        <v>0.0</v>
      </c>
      <c r="AB5" s="14" t="s">
        <v>184</v>
      </c>
      <c r="AC5" s="14" t="s">
        <v>185</v>
      </c>
      <c r="AD5" s="14" t="s">
        <v>170</v>
      </c>
      <c r="AE5" s="14" t="s">
        <v>81</v>
      </c>
      <c r="AF5" s="14" t="s">
        <v>82</v>
      </c>
      <c r="AG5" s="14" t="s">
        <v>186</v>
      </c>
      <c r="AH5" s="14" t="s">
        <v>187</v>
      </c>
      <c r="AI5" s="18" t="b">
        <v>1</v>
      </c>
      <c r="AJ5" s="19" t="s">
        <v>188</v>
      </c>
      <c r="AK5" s="14" t="s">
        <v>189</v>
      </c>
      <c r="AL5" s="14" t="s">
        <v>190</v>
      </c>
      <c r="AM5" s="14" t="s">
        <v>191</v>
      </c>
      <c r="AN5" s="17">
        <v>44140.0</v>
      </c>
      <c r="AO5" s="14" t="s">
        <v>192</v>
      </c>
      <c r="AP5" s="20">
        <v>6700000.0</v>
      </c>
      <c r="AQ5" s="14" t="s">
        <v>193</v>
      </c>
      <c r="AR5" s="14" t="s">
        <v>194</v>
      </c>
      <c r="AS5" s="14" t="s">
        <v>195</v>
      </c>
      <c r="AT5" s="14" t="s">
        <v>196</v>
      </c>
      <c r="AU5" s="14" t="s">
        <v>197</v>
      </c>
      <c r="AV5" s="12">
        <v>50.0</v>
      </c>
      <c r="AW5" s="14" t="s">
        <v>96</v>
      </c>
      <c r="AX5" s="12">
        <v>0.0</v>
      </c>
      <c r="AY5" s="12">
        <v>0.0</v>
      </c>
      <c r="AZ5" s="12">
        <v>0.0</v>
      </c>
      <c r="BA5" s="12">
        <v>10000.0</v>
      </c>
      <c r="BB5" s="12">
        <v>10.0</v>
      </c>
      <c r="BC5" s="21">
        <v>51625.2228435398</v>
      </c>
      <c r="BD5" s="12">
        <v>2.0</v>
      </c>
      <c r="BE5" s="12">
        <v>10000.0</v>
      </c>
      <c r="BF5" s="17">
        <v>44900.0</v>
      </c>
      <c r="BG5" s="16" t="s">
        <v>198</v>
      </c>
      <c r="BH5" s="16" t="s">
        <v>199</v>
      </c>
      <c r="BI5" s="16" t="s">
        <v>200</v>
      </c>
      <c r="BJ5" s="22" t="s">
        <v>201</v>
      </c>
      <c r="BK5" s="23"/>
    </row>
    <row r="6">
      <c r="A6" s="11" t="s">
        <v>62</v>
      </c>
      <c r="B6" s="12">
        <v>2.02500005E8</v>
      </c>
      <c r="C6" s="13">
        <v>45318.0</v>
      </c>
      <c r="D6" s="14" t="s">
        <v>202</v>
      </c>
      <c r="E6" s="14" t="s">
        <v>203</v>
      </c>
      <c r="F6" s="15">
        <f>+233139904902</f>
        <v>233139904902</v>
      </c>
      <c r="G6" s="14" t="s">
        <v>204</v>
      </c>
      <c r="H6" s="12">
        <v>41.0</v>
      </c>
      <c r="I6" s="14" t="s">
        <v>104</v>
      </c>
      <c r="J6" s="14" t="s">
        <v>205</v>
      </c>
      <c r="K6" s="16" t="s">
        <v>206</v>
      </c>
      <c r="L6" s="14" t="s">
        <v>207</v>
      </c>
      <c r="M6" s="14" t="s">
        <v>208</v>
      </c>
      <c r="N6" s="14" t="s">
        <v>209</v>
      </c>
      <c r="O6" s="14" t="s">
        <v>176</v>
      </c>
      <c r="P6" s="14" t="s">
        <v>210</v>
      </c>
      <c r="Q6" s="14" t="s">
        <v>211</v>
      </c>
      <c r="R6" s="14" t="s">
        <v>212</v>
      </c>
      <c r="S6" s="14" t="s">
        <v>213</v>
      </c>
      <c r="T6" s="17">
        <v>39313.0</v>
      </c>
      <c r="U6" s="12" t="s">
        <v>214</v>
      </c>
      <c r="V6" s="14" t="s">
        <v>148</v>
      </c>
      <c r="W6" s="14" t="s">
        <v>215</v>
      </c>
      <c r="X6" s="12">
        <v>15.0</v>
      </c>
      <c r="Y6" s="12">
        <v>4.0</v>
      </c>
      <c r="Z6" s="12">
        <v>3.0</v>
      </c>
      <c r="AA6" s="12">
        <v>1.0</v>
      </c>
      <c r="AB6" s="14" t="s">
        <v>216</v>
      </c>
      <c r="AC6" s="14" t="s">
        <v>217</v>
      </c>
      <c r="AD6" s="14" t="s">
        <v>204</v>
      </c>
      <c r="AE6" s="14" t="s">
        <v>82</v>
      </c>
      <c r="AF6" s="14" t="s">
        <v>81</v>
      </c>
      <c r="AG6" s="14" t="s">
        <v>218</v>
      </c>
      <c r="AH6" s="14" t="s">
        <v>219</v>
      </c>
      <c r="AI6" s="18" t="b">
        <v>1</v>
      </c>
      <c r="AJ6" s="19" t="s">
        <v>220</v>
      </c>
      <c r="AK6" s="14" t="s">
        <v>221</v>
      </c>
      <c r="AL6" s="14" t="s">
        <v>222</v>
      </c>
      <c r="AM6" s="14" t="s">
        <v>223</v>
      </c>
      <c r="AN6" s="17">
        <v>44669.0</v>
      </c>
      <c r="AO6" s="14" t="s">
        <v>224</v>
      </c>
      <c r="AP6" s="20">
        <v>3200000.0</v>
      </c>
      <c r="AQ6" s="14" t="s">
        <v>225</v>
      </c>
      <c r="AR6" s="14" t="s">
        <v>226</v>
      </c>
      <c r="AS6" s="14" t="s">
        <v>227</v>
      </c>
      <c r="AT6" s="14" t="s">
        <v>228</v>
      </c>
      <c r="AU6" s="14" t="s">
        <v>229</v>
      </c>
      <c r="AV6" s="12">
        <v>200.0</v>
      </c>
      <c r="AW6" s="14" t="s">
        <v>131</v>
      </c>
      <c r="AX6" s="12">
        <v>40000.0</v>
      </c>
      <c r="AY6" s="12">
        <v>5.0</v>
      </c>
      <c r="AZ6" s="12">
        <v>50.0</v>
      </c>
      <c r="BA6" s="12">
        <v>5000.0</v>
      </c>
      <c r="BB6" s="12">
        <v>36.0</v>
      </c>
      <c r="BC6" s="21">
        <v>666229.197424002</v>
      </c>
      <c r="BD6" s="12">
        <v>1.0</v>
      </c>
      <c r="BE6" s="12">
        <v>20000.0</v>
      </c>
      <c r="BF6" s="17">
        <v>45034.0</v>
      </c>
      <c r="BG6" s="16" t="s">
        <v>230</v>
      </c>
      <c r="BH6" s="16" t="s">
        <v>231</v>
      </c>
      <c r="BI6" s="16" t="s">
        <v>232</v>
      </c>
      <c r="BJ6" s="22" t="s">
        <v>233</v>
      </c>
      <c r="BK6" s="23"/>
    </row>
    <row r="7">
      <c r="A7" s="11" t="s">
        <v>62</v>
      </c>
      <c r="B7" s="12">
        <v>2.02500006E8</v>
      </c>
      <c r="C7" s="13">
        <v>45786.0</v>
      </c>
      <c r="D7" s="14" t="s">
        <v>234</v>
      </c>
      <c r="E7" s="14" t="s">
        <v>235</v>
      </c>
      <c r="F7" s="15">
        <f>+49136959440</f>
        <v>49136959440</v>
      </c>
      <c r="G7" s="14" t="s">
        <v>236</v>
      </c>
      <c r="H7" s="12">
        <v>30.0</v>
      </c>
      <c r="I7" s="14" t="s">
        <v>66</v>
      </c>
      <c r="J7" s="14" t="s">
        <v>237</v>
      </c>
      <c r="K7" s="16" t="s">
        <v>238</v>
      </c>
      <c r="L7" s="14" t="s">
        <v>239</v>
      </c>
      <c r="M7" s="14" t="s">
        <v>240</v>
      </c>
      <c r="N7" s="14" t="s">
        <v>71</v>
      </c>
      <c r="O7" s="14" t="s">
        <v>241</v>
      </c>
      <c r="P7" s="14" t="s">
        <v>242</v>
      </c>
      <c r="Q7" s="14" t="s">
        <v>243</v>
      </c>
      <c r="R7" s="14" t="s">
        <v>244</v>
      </c>
      <c r="S7" s="14" t="s">
        <v>245</v>
      </c>
      <c r="T7" s="17">
        <v>43582.0</v>
      </c>
      <c r="U7" s="12" t="s">
        <v>246</v>
      </c>
      <c r="V7" s="14" t="s">
        <v>116</v>
      </c>
      <c r="W7" s="14" t="s">
        <v>247</v>
      </c>
      <c r="X7" s="12">
        <v>10.0</v>
      </c>
      <c r="Y7" s="12">
        <v>2.0</v>
      </c>
      <c r="Z7" s="12">
        <v>2.0</v>
      </c>
      <c r="AA7" s="12">
        <v>0.0</v>
      </c>
      <c r="AB7" s="14" t="s">
        <v>248</v>
      </c>
      <c r="AC7" s="14" t="s">
        <v>249</v>
      </c>
      <c r="AD7" s="14" t="s">
        <v>236</v>
      </c>
      <c r="AE7" s="14" t="s">
        <v>81</v>
      </c>
      <c r="AF7" s="14" t="s">
        <v>82</v>
      </c>
      <c r="AG7" s="14" t="s">
        <v>250</v>
      </c>
      <c r="AH7" s="14" t="s">
        <v>251</v>
      </c>
      <c r="AI7" s="18" t="b">
        <v>1</v>
      </c>
      <c r="AJ7" s="19" t="s">
        <v>252</v>
      </c>
      <c r="AK7" s="14" t="s">
        <v>253</v>
      </c>
      <c r="AL7" s="14" t="s">
        <v>254</v>
      </c>
      <c r="AM7" s="14" t="s">
        <v>255</v>
      </c>
      <c r="AN7" s="17">
        <v>45301.0</v>
      </c>
      <c r="AO7" s="14" t="s">
        <v>256</v>
      </c>
      <c r="AP7" s="20" t="s">
        <v>257</v>
      </c>
      <c r="AQ7" s="14" t="s">
        <v>91</v>
      </c>
      <c r="AR7" s="14" t="s">
        <v>92</v>
      </c>
      <c r="AS7" s="14" t="s">
        <v>258</v>
      </c>
      <c r="AT7" s="14" t="s">
        <v>259</v>
      </c>
      <c r="AU7" s="14" t="s">
        <v>260</v>
      </c>
      <c r="AV7" s="12">
        <v>15000.0</v>
      </c>
      <c r="AW7" s="14" t="s">
        <v>261</v>
      </c>
      <c r="AX7" s="12">
        <v>1500000.0</v>
      </c>
      <c r="AY7" s="12">
        <v>15.0</v>
      </c>
      <c r="AZ7" s="12">
        <v>80.0</v>
      </c>
      <c r="BA7" s="12">
        <v>50000.0</v>
      </c>
      <c r="BB7" s="12">
        <v>30.0</v>
      </c>
      <c r="BC7" s="21">
        <v>1185636.5984975</v>
      </c>
      <c r="BD7" s="12">
        <v>10.0</v>
      </c>
      <c r="BE7" s="12">
        <v>150000.0</v>
      </c>
      <c r="BF7" s="17">
        <v>45076.0</v>
      </c>
      <c r="BG7" s="16" t="s">
        <v>262</v>
      </c>
      <c r="BH7" s="16" t="s">
        <v>263</v>
      </c>
      <c r="BI7" s="16" t="s">
        <v>264</v>
      </c>
      <c r="BJ7" s="22" t="s">
        <v>265</v>
      </c>
      <c r="BK7" s="23"/>
    </row>
    <row r="8">
      <c r="A8" s="11" t="s">
        <v>62</v>
      </c>
      <c r="B8" s="12">
        <v>2.02500007E8</v>
      </c>
      <c r="C8" s="13">
        <v>45624.0</v>
      </c>
      <c r="D8" s="14" t="s">
        <v>266</v>
      </c>
      <c r="E8" s="14" t="s">
        <v>267</v>
      </c>
      <c r="F8" s="15">
        <f>+1698478961</f>
        <v>1698478961</v>
      </c>
      <c r="G8" s="14" t="s">
        <v>268</v>
      </c>
      <c r="H8" s="12">
        <v>38.0</v>
      </c>
      <c r="I8" s="14" t="s">
        <v>66</v>
      </c>
      <c r="J8" s="14" t="s">
        <v>269</v>
      </c>
      <c r="K8" s="16" t="s">
        <v>270</v>
      </c>
      <c r="L8" s="14" t="s">
        <v>271</v>
      </c>
      <c r="M8" s="14" t="s">
        <v>272</v>
      </c>
      <c r="N8" s="14" t="s">
        <v>175</v>
      </c>
      <c r="O8" s="14" t="s">
        <v>241</v>
      </c>
      <c r="P8" s="14" t="s">
        <v>273</v>
      </c>
      <c r="Q8" s="14" t="s">
        <v>274</v>
      </c>
      <c r="R8" s="14" t="s">
        <v>275</v>
      </c>
      <c r="S8" s="14" t="s">
        <v>276</v>
      </c>
      <c r="T8" s="17">
        <v>42288.0</v>
      </c>
      <c r="U8" s="12" t="s">
        <v>277</v>
      </c>
      <c r="V8" s="14" t="s">
        <v>182</v>
      </c>
      <c r="W8" s="14" t="s">
        <v>278</v>
      </c>
      <c r="X8" s="12">
        <v>5.0</v>
      </c>
      <c r="Y8" s="12">
        <v>1.0</v>
      </c>
      <c r="Z8" s="12">
        <v>2.0</v>
      </c>
      <c r="AA8" s="12">
        <v>1.0</v>
      </c>
      <c r="AB8" s="14" t="s">
        <v>279</v>
      </c>
      <c r="AC8" s="14" t="s">
        <v>280</v>
      </c>
      <c r="AD8" s="14" t="s">
        <v>268</v>
      </c>
      <c r="AE8" s="14" t="s">
        <v>81</v>
      </c>
      <c r="AF8" s="14" t="s">
        <v>82</v>
      </c>
      <c r="AG8" s="14" t="s">
        <v>281</v>
      </c>
      <c r="AH8" s="14" t="s">
        <v>282</v>
      </c>
      <c r="AI8" s="18" t="b">
        <v>1</v>
      </c>
      <c r="AJ8" s="19" t="s">
        <v>283</v>
      </c>
      <c r="AK8" s="14" t="s">
        <v>284</v>
      </c>
      <c r="AL8" s="14" t="s">
        <v>285</v>
      </c>
      <c r="AM8" s="14" t="s">
        <v>286</v>
      </c>
      <c r="AN8" s="17">
        <v>43368.0</v>
      </c>
      <c r="AO8" s="14" t="s">
        <v>287</v>
      </c>
      <c r="AP8" s="20">
        <v>1430000.0</v>
      </c>
      <c r="AQ8" s="14" t="s">
        <v>160</v>
      </c>
      <c r="AR8" s="14" t="s">
        <v>288</v>
      </c>
      <c r="AS8" s="14" t="s">
        <v>289</v>
      </c>
      <c r="AT8" s="14" t="s">
        <v>290</v>
      </c>
      <c r="AU8" s="14" t="s">
        <v>291</v>
      </c>
      <c r="AV8" s="12">
        <v>120.0</v>
      </c>
      <c r="AW8" s="14" t="s">
        <v>292</v>
      </c>
      <c r="AX8" s="12" t="s">
        <v>293</v>
      </c>
      <c r="AY8" s="12">
        <v>3.0</v>
      </c>
      <c r="AZ8" s="12">
        <v>55.0</v>
      </c>
      <c r="BA8" s="12">
        <v>8000.0</v>
      </c>
      <c r="BB8" s="12">
        <v>40.0</v>
      </c>
      <c r="BC8" s="21">
        <v>718821.697280282</v>
      </c>
      <c r="BD8" s="12">
        <v>1.0</v>
      </c>
      <c r="BE8" s="12">
        <v>5000.0</v>
      </c>
      <c r="BF8" s="17">
        <v>44885.0</v>
      </c>
      <c r="BG8" s="16" t="s">
        <v>294</v>
      </c>
      <c r="BH8" s="16" t="s">
        <v>295</v>
      </c>
      <c r="BI8" s="16" t="s">
        <v>296</v>
      </c>
      <c r="BJ8" s="22" t="s">
        <v>297</v>
      </c>
      <c r="BK8" s="23"/>
    </row>
    <row r="9">
      <c r="A9" s="11" t="s">
        <v>62</v>
      </c>
      <c r="B9" s="12">
        <v>2.02500008E8</v>
      </c>
      <c r="C9" s="13">
        <v>45615.0</v>
      </c>
      <c r="D9" s="14" t="s">
        <v>298</v>
      </c>
      <c r="E9" s="14" t="s">
        <v>299</v>
      </c>
      <c r="F9" s="15">
        <f>+234271774490</f>
        <v>234271774490</v>
      </c>
      <c r="G9" s="14" t="s">
        <v>300</v>
      </c>
      <c r="H9" s="12">
        <v>26.0</v>
      </c>
      <c r="I9" s="14" t="s">
        <v>104</v>
      </c>
      <c r="J9" s="14" t="s">
        <v>301</v>
      </c>
      <c r="K9" s="16" t="s">
        <v>302</v>
      </c>
      <c r="L9" s="14" t="s">
        <v>69</v>
      </c>
      <c r="M9" s="14" t="s">
        <v>70</v>
      </c>
      <c r="N9" s="14" t="s">
        <v>109</v>
      </c>
      <c r="O9" s="14" t="s">
        <v>303</v>
      </c>
      <c r="P9" s="14" t="s">
        <v>304</v>
      </c>
      <c r="Q9" s="14" t="s">
        <v>305</v>
      </c>
      <c r="R9" s="14" t="s">
        <v>306</v>
      </c>
      <c r="S9" s="14" t="s">
        <v>307</v>
      </c>
      <c r="T9" s="17">
        <v>36928.0</v>
      </c>
      <c r="U9" s="12" t="s">
        <v>308</v>
      </c>
      <c r="V9" s="14" t="s">
        <v>309</v>
      </c>
      <c r="W9" s="14" t="s">
        <v>310</v>
      </c>
      <c r="X9" s="12">
        <v>6.0</v>
      </c>
      <c r="Y9" s="12">
        <v>2.0</v>
      </c>
      <c r="Z9" s="12">
        <v>3.0</v>
      </c>
      <c r="AA9" s="12">
        <v>1.0</v>
      </c>
      <c r="AB9" s="14" t="s">
        <v>311</v>
      </c>
      <c r="AC9" s="14" t="s">
        <v>312</v>
      </c>
      <c r="AD9" s="14" t="s">
        <v>300</v>
      </c>
      <c r="AE9" s="14" t="s">
        <v>82</v>
      </c>
      <c r="AF9" s="14" t="s">
        <v>81</v>
      </c>
      <c r="AG9" s="14" t="s">
        <v>313</v>
      </c>
      <c r="AH9" s="14" t="s">
        <v>314</v>
      </c>
      <c r="AI9" s="18" t="b">
        <v>0</v>
      </c>
      <c r="AJ9" s="19" t="s">
        <v>315</v>
      </c>
      <c r="AK9" s="14" t="s">
        <v>316</v>
      </c>
      <c r="AL9" s="14" t="s">
        <v>317</v>
      </c>
      <c r="AM9" s="14" t="s">
        <v>318</v>
      </c>
      <c r="AN9" s="17">
        <v>45119.0</v>
      </c>
      <c r="AO9" s="14" t="s">
        <v>319</v>
      </c>
      <c r="AP9" s="20" t="s">
        <v>257</v>
      </c>
      <c r="AQ9" s="14" t="s">
        <v>91</v>
      </c>
      <c r="AR9" s="14" t="s">
        <v>320</v>
      </c>
      <c r="AS9" s="14" t="s">
        <v>321</v>
      </c>
      <c r="AT9" s="14" t="s">
        <v>322</v>
      </c>
      <c r="AU9" s="14" t="s">
        <v>323</v>
      </c>
      <c r="AV9" s="12">
        <v>1000.0</v>
      </c>
      <c r="AW9" s="14" t="s">
        <v>164</v>
      </c>
      <c r="AX9" s="12">
        <v>750000.0</v>
      </c>
      <c r="AY9" s="12">
        <v>10.0</v>
      </c>
      <c r="AZ9" s="12">
        <v>70.0</v>
      </c>
      <c r="BA9" s="12">
        <v>25000.0</v>
      </c>
      <c r="BB9" s="12">
        <v>20.0</v>
      </c>
      <c r="BC9" s="21">
        <v>429048.274070047</v>
      </c>
      <c r="BD9" s="12">
        <v>6.0</v>
      </c>
      <c r="BE9" s="12">
        <v>75000.0</v>
      </c>
      <c r="BF9" s="17">
        <v>45108.0</v>
      </c>
      <c r="BG9" s="16" t="s">
        <v>324</v>
      </c>
      <c r="BH9" s="16" t="s">
        <v>325</v>
      </c>
      <c r="BI9" s="16" t="s">
        <v>326</v>
      </c>
      <c r="BJ9" s="22" t="s">
        <v>327</v>
      </c>
      <c r="BK9" s="23"/>
    </row>
    <row r="10">
      <c r="A10" s="11" t="s">
        <v>62</v>
      </c>
      <c r="B10" s="12">
        <v>2.02500009E8</v>
      </c>
      <c r="C10" s="13">
        <v>45356.0</v>
      </c>
      <c r="D10" s="14" t="s">
        <v>328</v>
      </c>
      <c r="E10" s="14" t="s">
        <v>329</v>
      </c>
      <c r="F10" s="15">
        <f>+233179808932</f>
        <v>233179808932</v>
      </c>
      <c r="G10" s="14" t="s">
        <v>330</v>
      </c>
      <c r="H10" s="12">
        <v>33.0</v>
      </c>
      <c r="I10" s="14" t="s">
        <v>66</v>
      </c>
      <c r="J10" s="14" t="s">
        <v>331</v>
      </c>
      <c r="K10" s="16" t="s">
        <v>332</v>
      </c>
      <c r="L10" s="14" t="s">
        <v>207</v>
      </c>
      <c r="M10" s="14" t="s">
        <v>333</v>
      </c>
      <c r="N10" s="14" t="s">
        <v>71</v>
      </c>
      <c r="O10" s="14" t="s">
        <v>334</v>
      </c>
      <c r="P10" s="14" t="s">
        <v>335</v>
      </c>
      <c r="Q10" s="14" t="s">
        <v>336</v>
      </c>
      <c r="R10" s="14" t="s">
        <v>337</v>
      </c>
      <c r="S10" s="14" t="s">
        <v>338</v>
      </c>
      <c r="T10" s="17">
        <v>43304.0</v>
      </c>
      <c r="U10" s="12" t="s">
        <v>339</v>
      </c>
      <c r="V10" s="14" t="s">
        <v>116</v>
      </c>
      <c r="W10" s="14" t="s">
        <v>78</v>
      </c>
      <c r="X10" s="12">
        <v>9.0</v>
      </c>
      <c r="Y10" s="12">
        <v>3.0</v>
      </c>
      <c r="Z10" s="12">
        <v>2.0</v>
      </c>
      <c r="AA10" s="12">
        <v>0.0</v>
      </c>
      <c r="AB10" s="14" t="s">
        <v>340</v>
      </c>
      <c r="AC10" s="14" t="s">
        <v>341</v>
      </c>
      <c r="AD10" s="14" t="s">
        <v>330</v>
      </c>
      <c r="AE10" s="14" t="s">
        <v>81</v>
      </c>
      <c r="AF10" s="14" t="s">
        <v>81</v>
      </c>
      <c r="AG10" s="14" t="s">
        <v>342</v>
      </c>
      <c r="AH10" s="14" t="s">
        <v>343</v>
      </c>
      <c r="AI10" s="18" t="b">
        <v>1</v>
      </c>
      <c r="AJ10" s="19" t="s">
        <v>344</v>
      </c>
      <c r="AK10" s="14" t="s">
        <v>345</v>
      </c>
      <c r="AL10" s="14" t="s">
        <v>346</v>
      </c>
      <c r="AM10" s="14" t="s">
        <v>347</v>
      </c>
      <c r="AN10" s="17">
        <v>45724.0</v>
      </c>
      <c r="AO10" s="14" t="s">
        <v>348</v>
      </c>
      <c r="AP10" s="20">
        <v>2600000.0</v>
      </c>
      <c r="AQ10" s="14" t="s">
        <v>92</v>
      </c>
      <c r="AR10" s="14" t="s">
        <v>92</v>
      </c>
      <c r="AS10" s="14" t="s">
        <v>349</v>
      </c>
      <c r="AT10" s="14" t="s">
        <v>350</v>
      </c>
      <c r="AU10" s="14" t="s">
        <v>351</v>
      </c>
      <c r="AV10" s="12">
        <v>7000.0</v>
      </c>
      <c r="AW10" s="14" t="s">
        <v>164</v>
      </c>
      <c r="AX10" s="12">
        <v>800000.0</v>
      </c>
      <c r="AY10" s="12">
        <v>9.0</v>
      </c>
      <c r="AZ10" s="12">
        <v>68.0</v>
      </c>
      <c r="BA10" s="12">
        <v>30000.0</v>
      </c>
      <c r="BB10" s="12">
        <v>22.0</v>
      </c>
      <c r="BC10" s="21">
        <v>813705.208973244</v>
      </c>
      <c r="BD10" s="12">
        <v>7.0</v>
      </c>
      <c r="BE10" s="12">
        <v>80000.0</v>
      </c>
      <c r="BF10" s="17">
        <v>45153.0</v>
      </c>
      <c r="BG10" s="16" t="s">
        <v>352</v>
      </c>
      <c r="BH10" s="16" t="s">
        <v>353</v>
      </c>
      <c r="BI10" s="16" t="s">
        <v>354</v>
      </c>
      <c r="BJ10" s="22" t="s">
        <v>355</v>
      </c>
      <c r="BK10" s="23"/>
    </row>
    <row r="11">
      <c r="A11" s="11" t="s">
        <v>62</v>
      </c>
      <c r="B11" s="12">
        <v>2.0250001E8</v>
      </c>
      <c r="C11" s="13">
        <v>45424.0</v>
      </c>
      <c r="D11" s="14" t="s">
        <v>356</v>
      </c>
      <c r="E11" s="14" t="s">
        <v>357</v>
      </c>
      <c r="F11" s="15">
        <f>+234680182422</f>
        <v>234680182422</v>
      </c>
      <c r="G11" s="14" t="s">
        <v>358</v>
      </c>
      <c r="H11" s="12">
        <v>25.0</v>
      </c>
      <c r="I11" s="14" t="s">
        <v>104</v>
      </c>
      <c r="J11" s="14" t="s">
        <v>359</v>
      </c>
      <c r="K11" s="16" t="s">
        <v>360</v>
      </c>
      <c r="L11" s="14" t="s">
        <v>69</v>
      </c>
      <c r="M11" s="14" t="s">
        <v>70</v>
      </c>
      <c r="N11" s="14" t="s">
        <v>143</v>
      </c>
      <c r="O11" s="14" t="s">
        <v>241</v>
      </c>
      <c r="P11" s="14" t="s">
        <v>361</v>
      </c>
      <c r="Q11" s="14" t="s">
        <v>362</v>
      </c>
      <c r="R11" s="14" t="s">
        <v>363</v>
      </c>
      <c r="S11" s="14" t="s">
        <v>364</v>
      </c>
      <c r="T11" s="17">
        <v>41608.0</v>
      </c>
      <c r="U11" s="12">
        <v>250000.0</v>
      </c>
      <c r="V11" s="14" t="s">
        <v>148</v>
      </c>
      <c r="W11" s="14" t="s">
        <v>365</v>
      </c>
      <c r="X11" s="12">
        <v>18.0</v>
      </c>
      <c r="Y11" s="12">
        <v>5.0</v>
      </c>
      <c r="Z11" s="12">
        <v>4.0</v>
      </c>
      <c r="AA11" s="12">
        <v>2.0</v>
      </c>
      <c r="AB11" s="14" t="s">
        <v>366</v>
      </c>
      <c r="AC11" s="14" t="s">
        <v>119</v>
      </c>
      <c r="AD11" s="14" t="s">
        <v>358</v>
      </c>
      <c r="AE11" s="14" t="s">
        <v>82</v>
      </c>
      <c r="AF11" s="14" t="s">
        <v>82</v>
      </c>
      <c r="AG11" s="14" t="s">
        <v>367</v>
      </c>
      <c r="AH11" s="14" t="s">
        <v>368</v>
      </c>
      <c r="AI11" s="18" t="b">
        <v>1</v>
      </c>
      <c r="AJ11" s="19" t="s">
        <v>369</v>
      </c>
      <c r="AK11" s="14" t="s">
        <v>370</v>
      </c>
      <c r="AL11" s="14" t="s">
        <v>371</v>
      </c>
      <c r="AM11" s="14" t="s">
        <v>372</v>
      </c>
      <c r="AN11" s="17">
        <v>43973.0</v>
      </c>
      <c r="AO11" s="14" t="s">
        <v>373</v>
      </c>
      <c r="AP11" s="20" t="s">
        <v>374</v>
      </c>
      <c r="AQ11" s="14" t="s">
        <v>375</v>
      </c>
      <c r="AR11" s="14" t="s">
        <v>376</v>
      </c>
      <c r="AS11" s="14" t="s">
        <v>377</v>
      </c>
      <c r="AT11" s="14" t="s">
        <v>378</v>
      </c>
      <c r="AU11" s="14" t="s">
        <v>379</v>
      </c>
      <c r="AV11" s="12">
        <v>300.0</v>
      </c>
      <c r="AW11" s="14" t="s">
        <v>96</v>
      </c>
      <c r="AX11" s="12">
        <v>0.0</v>
      </c>
      <c r="AY11" s="12">
        <v>0.0</v>
      </c>
      <c r="AZ11" s="12">
        <v>0.0</v>
      </c>
      <c r="BA11" s="12">
        <v>10000.0</v>
      </c>
      <c r="BB11" s="12">
        <v>12.0</v>
      </c>
      <c r="BC11" s="21">
        <v>0.0</v>
      </c>
      <c r="BD11" s="12">
        <v>2.0</v>
      </c>
      <c r="BE11" s="12">
        <v>5000.0</v>
      </c>
      <c r="BF11" s="17">
        <v>44844.0</v>
      </c>
      <c r="BG11" s="16" t="s">
        <v>380</v>
      </c>
      <c r="BH11" s="16" t="s">
        <v>381</v>
      </c>
      <c r="BI11" s="16" t="s">
        <v>382</v>
      </c>
      <c r="BJ11" s="22" t="s">
        <v>383</v>
      </c>
      <c r="BK11" s="23"/>
    </row>
    <row r="12">
      <c r="A12" s="11" t="s">
        <v>62</v>
      </c>
      <c r="B12" s="12">
        <v>2.02500011E8</v>
      </c>
      <c r="C12" s="13">
        <v>45866.0</v>
      </c>
      <c r="D12" s="14" t="s">
        <v>384</v>
      </c>
      <c r="E12" s="14" t="s">
        <v>385</v>
      </c>
      <c r="F12" s="15">
        <f>+55578652785</f>
        <v>55578652785</v>
      </c>
      <c r="G12" s="14" t="s">
        <v>386</v>
      </c>
      <c r="H12" s="12">
        <v>44.0</v>
      </c>
      <c r="I12" s="14" t="s">
        <v>66</v>
      </c>
      <c r="J12" s="14" t="s">
        <v>387</v>
      </c>
      <c r="K12" s="16" t="s">
        <v>388</v>
      </c>
      <c r="L12" s="14" t="s">
        <v>389</v>
      </c>
      <c r="M12" s="14" t="s">
        <v>390</v>
      </c>
      <c r="N12" s="14" t="s">
        <v>209</v>
      </c>
      <c r="O12" s="14" t="s">
        <v>391</v>
      </c>
      <c r="P12" s="14" t="s">
        <v>392</v>
      </c>
      <c r="Q12" s="14" t="s">
        <v>393</v>
      </c>
      <c r="R12" s="14" t="s">
        <v>394</v>
      </c>
      <c r="S12" s="14" t="s">
        <v>395</v>
      </c>
      <c r="T12" s="17">
        <v>38521.0</v>
      </c>
      <c r="U12" s="12">
        <v>4200000.0</v>
      </c>
      <c r="V12" s="14" t="s">
        <v>148</v>
      </c>
      <c r="W12" s="14" t="s">
        <v>396</v>
      </c>
      <c r="X12" s="12">
        <v>35.0</v>
      </c>
      <c r="Y12" s="12">
        <v>8.0</v>
      </c>
      <c r="Z12" s="12">
        <v>3.0</v>
      </c>
      <c r="AA12" s="12">
        <v>1.0</v>
      </c>
      <c r="AB12" s="14" t="s">
        <v>397</v>
      </c>
      <c r="AC12" s="14" t="s">
        <v>398</v>
      </c>
      <c r="AD12" s="14" t="s">
        <v>386</v>
      </c>
      <c r="AE12" s="14" t="s">
        <v>81</v>
      </c>
      <c r="AF12" s="14" t="s">
        <v>82</v>
      </c>
      <c r="AG12" s="14" t="s">
        <v>399</v>
      </c>
      <c r="AH12" s="14" t="s">
        <v>400</v>
      </c>
      <c r="AI12" s="18" t="b">
        <v>1</v>
      </c>
      <c r="AJ12" s="19" t="s">
        <v>401</v>
      </c>
      <c r="AK12" s="14" t="s">
        <v>402</v>
      </c>
      <c r="AL12" s="14" t="s">
        <v>403</v>
      </c>
      <c r="AM12" s="14" t="s">
        <v>404</v>
      </c>
      <c r="AN12" s="17">
        <v>44453.0</v>
      </c>
      <c r="AO12" s="14" t="s">
        <v>405</v>
      </c>
      <c r="AP12" s="20">
        <v>6900000.0</v>
      </c>
      <c r="AQ12" s="14" t="s">
        <v>406</v>
      </c>
      <c r="AR12" s="14" t="s">
        <v>407</v>
      </c>
      <c r="AS12" s="14" t="s">
        <v>408</v>
      </c>
      <c r="AT12" s="14" t="s">
        <v>409</v>
      </c>
      <c r="AU12" s="14" t="s">
        <v>410</v>
      </c>
      <c r="AV12" s="12">
        <v>200.0</v>
      </c>
      <c r="AW12" s="14" t="s">
        <v>164</v>
      </c>
      <c r="AX12" s="24">
        <v>900000.0</v>
      </c>
      <c r="AY12" s="12">
        <v>11.0</v>
      </c>
      <c r="AZ12" s="12">
        <v>75.0</v>
      </c>
      <c r="BA12" s="12">
        <v>35000.0</v>
      </c>
      <c r="BB12" s="12">
        <v>25.0</v>
      </c>
      <c r="BC12" s="21">
        <v>0.0</v>
      </c>
      <c r="BD12" s="12">
        <v>9.0</v>
      </c>
      <c r="BE12" s="12">
        <v>90000.0</v>
      </c>
      <c r="BF12" s="17">
        <v>45181.0</v>
      </c>
      <c r="BG12" s="16" t="s">
        <v>411</v>
      </c>
      <c r="BH12" s="16" t="s">
        <v>412</v>
      </c>
      <c r="BI12" s="16" t="s">
        <v>413</v>
      </c>
      <c r="BJ12" s="22" t="s">
        <v>414</v>
      </c>
      <c r="BK12" s="23"/>
    </row>
    <row r="13">
      <c r="A13" s="11" t="s">
        <v>62</v>
      </c>
      <c r="B13" s="12">
        <v>2.02500012E8</v>
      </c>
      <c r="C13" s="13">
        <v>45607.0</v>
      </c>
      <c r="D13" s="14" t="s">
        <v>415</v>
      </c>
      <c r="E13" s="14" t="s">
        <v>416</v>
      </c>
      <c r="F13" s="15">
        <f>+49064039106</f>
        <v>49064039106</v>
      </c>
      <c r="G13" s="14" t="s">
        <v>417</v>
      </c>
      <c r="H13" s="12">
        <v>31.0</v>
      </c>
      <c r="I13" s="14" t="s">
        <v>104</v>
      </c>
      <c r="J13" s="14" t="s">
        <v>418</v>
      </c>
      <c r="K13" s="16" t="s">
        <v>419</v>
      </c>
      <c r="L13" s="14" t="s">
        <v>239</v>
      </c>
      <c r="M13" s="14" t="s">
        <v>420</v>
      </c>
      <c r="N13" s="14" t="s">
        <v>175</v>
      </c>
      <c r="O13" s="14" t="s">
        <v>176</v>
      </c>
      <c r="P13" s="14" t="s">
        <v>210</v>
      </c>
      <c r="Q13" s="14" t="s">
        <v>421</v>
      </c>
      <c r="R13" s="14" t="s">
        <v>422</v>
      </c>
      <c r="S13" s="14" t="s">
        <v>423</v>
      </c>
      <c r="T13" s="17">
        <v>44586.0</v>
      </c>
      <c r="U13" s="12">
        <v>6000000.0</v>
      </c>
      <c r="V13" s="14" t="s">
        <v>182</v>
      </c>
      <c r="W13" s="14" t="s">
        <v>278</v>
      </c>
      <c r="X13" s="12">
        <v>4.0</v>
      </c>
      <c r="Y13" s="12">
        <v>1.0</v>
      </c>
      <c r="Z13" s="12">
        <v>1.0</v>
      </c>
      <c r="AA13" s="12">
        <v>0.0</v>
      </c>
      <c r="AB13" s="14" t="s">
        <v>424</v>
      </c>
      <c r="AC13" s="14" t="s">
        <v>425</v>
      </c>
      <c r="AD13" s="14" t="s">
        <v>417</v>
      </c>
      <c r="AE13" s="14" t="s">
        <v>82</v>
      </c>
      <c r="AF13" s="14" t="s">
        <v>81</v>
      </c>
      <c r="AG13" s="14" t="s">
        <v>426</v>
      </c>
      <c r="AH13" s="14" t="s">
        <v>427</v>
      </c>
      <c r="AI13" s="18" t="b">
        <v>0</v>
      </c>
      <c r="AJ13" s="19" t="s">
        <v>428</v>
      </c>
      <c r="AK13" s="14" t="s">
        <v>429</v>
      </c>
      <c r="AL13" s="14" t="s">
        <v>430</v>
      </c>
      <c r="AM13" s="14" t="s">
        <v>431</v>
      </c>
      <c r="AN13" s="17">
        <v>43802.0</v>
      </c>
      <c r="AO13" s="14" t="s">
        <v>432</v>
      </c>
      <c r="AP13" s="20" t="s">
        <v>433</v>
      </c>
      <c r="AQ13" s="14" t="s">
        <v>434</v>
      </c>
      <c r="AR13" s="14" t="s">
        <v>435</v>
      </c>
      <c r="AS13" s="14" t="s">
        <v>436</v>
      </c>
      <c r="AT13" s="14" t="s">
        <v>437</v>
      </c>
      <c r="AU13" s="14" t="s">
        <v>438</v>
      </c>
      <c r="AV13" s="12">
        <v>5000.0</v>
      </c>
      <c r="AW13" s="14" t="s">
        <v>96</v>
      </c>
      <c r="AX13" s="12">
        <v>0.0</v>
      </c>
      <c r="AY13" s="12">
        <v>0.0</v>
      </c>
      <c r="AZ13" s="12">
        <v>0.0</v>
      </c>
      <c r="BA13" s="12">
        <v>5000.0</v>
      </c>
      <c r="BB13" s="12">
        <v>15.0</v>
      </c>
      <c r="BC13" s="21">
        <v>40860.3588152115</v>
      </c>
      <c r="BD13" s="12">
        <v>1.0</v>
      </c>
      <c r="BE13" s="12">
        <v>2000.0</v>
      </c>
      <c r="BF13" s="17">
        <v>44931.0</v>
      </c>
      <c r="BG13" s="16" t="s">
        <v>439</v>
      </c>
      <c r="BH13" s="16" t="s">
        <v>440</v>
      </c>
      <c r="BI13" s="16" t="s">
        <v>441</v>
      </c>
      <c r="BJ13" s="22" t="s">
        <v>442</v>
      </c>
      <c r="BK13" s="23"/>
    </row>
    <row r="14">
      <c r="A14" s="11" t="s">
        <v>62</v>
      </c>
      <c r="B14" s="12">
        <v>2.02500013E8</v>
      </c>
      <c r="C14" s="13">
        <v>45298.0</v>
      </c>
      <c r="D14" s="14" t="s">
        <v>443</v>
      </c>
      <c r="E14" s="14" t="s">
        <v>444</v>
      </c>
      <c r="F14" s="15">
        <f>+1623120387</f>
        <v>1623120387</v>
      </c>
      <c r="G14" s="14" t="s">
        <v>445</v>
      </c>
      <c r="H14" s="12">
        <v>36.0</v>
      </c>
      <c r="I14" s="14" t="s">
        <v>66</v>
      </c>
      <c r="J14" s="14" t="s">
        <v>446</v>
      </c>
      <c r="K14" s="16" t="s">
        <v>447</v>
      </c>
      <c r="L14" s="14" t="s">
        <v>448</v>
      </c>
      <c r="M14" s="14" t="s">
        <v>449</v>
      </c>
      <c r="N14" s="14" t="s">
        <v>109</v>
      </c>
      <c r="O14" s="14" t="s">
        <v>241</v>
      </c>
      <c r="P14" s="14" t="s">
        <v>242</v>
      </c>
      <c r="Q14" s="14" t="s">
        <v>450</v>
      </c>
      <c r="R14" s="14" t="s">
        <v>451</v>
      </c>
      <c r="S14" s="14" t="s">
        <v>452</v>
      </c>
      <c r="T14" s="17">
        <v>40070.0</v>
      </c>
      <c r="U14" s="12">
        <v>800000.0</v>
      </c>
      <c r="V14" s="14" t="s">
        <v>77</v>
      </c>
      <c r="W14" s="14" t="s">
        <v>453</v>
      </c>
      <c r="X14" s="12">
        <v>7.0</v>
      </c>
      <c r="Y14" s="12">
        <v>2.0</v>
      </c>
      <c r="Z14" s="12">
        <v>2.0</v>
      </c>
      <c r="AA14" s="12">
        <v>1.0</v>
      </c>
      <c r="AB14" s="14" t="s">
        <v>454</v>
      </c>
      <c r="AC14" s="14" t="s">
        <v>119</v>
      </c>
      <c r="AD14" s="14" t="s">
        <v>445</v>
      </c>
      <c r="AE14" s="14" t="s">
        <v>81</v>
      </c>
      <c r="AF14" s="14" t="s">
        <v>82</v>
      </c>
      <c r="AG14" s="14" t="s">
        <v>455</v>
      </c>
      <c r="AH14" s="14" t="s">
        <v>456</v>
      </c>
      <c r="AI14" s="18" t="b">
        <v>1</v>
      </c>
      <c r="AJ14" s="19" t="s">
        <v>457</v>
      </c>
      <c r="AK14" s="14" t="s">
        <v>458</v>
      </c>
      <c r="AL14" s="14" t="s">
        <v>459</v>
      </c>
      <c r="AM14" s="14" t="s">
        <v>460</v>
      </c>
      <c r="AN14" s="17">
        <v>45524.0</v>
      </c>
      <c r="AO14" s="14" t="s">
        <v>461</v>
      </c>
      <c r="AP14" s="20" t="s">
        <v>257</v>
      </c>
      <c r="AQ14" s="14" t="s">
        <v>462</v>
      </c>
      <c r="AR14" s="14" t="s">
        <v>463</v>
      </c>
      <c r="AS14" s="14" t="s">
        <v>464</v>
      </c>
      <c r="AT14" s="14" t="s">
        <v>465</v>
      </c>
      <c r="AU14" s="14" t="s">
        <v>466</v>
      </c>
      <c r="AV14" s="12">
        <v>100.0</v>
      </c>
      <c r="AW14" s="14" t="s">
        <v>261</v>
      </c>
      <c r="AX14" s="12">
        <v>1200000.0</v>
      </c>
      <c r="AY14" s="12">
        <v>14.0</v>
      </c>
      <c r="AZ14" s="12">
        <v>78.0</v>
      </c>
      <c r="BA14" s="12">
        <v>45000.0</v>
      </c>
      <c r="BB14" s="12">
        <v>28.0</v>
      </c>
      <c r="BC14" s="21">
        <v>31892.768570729</v>
      </c>
      <c r="BD14" s="12">
        <v>8.0</v>
      </c>
      <c r="BE14" s="12">
        <v>120000.0</v>
      </c>
      <c r="BF14" s="17">
        <v>45102.0</v>
      </c>
      <c r="BG14" s="16" t="s">
        <v>467</v>
      </c>
      <c r="BH14" s="16" t="s">
        <v>468</v>
      </c>
      <c r="BI14" s="16" t="s">
        <v>469</v>
      </c>
      <c r="BJ14" s="22" t="s">
        <v>470</v>
      </c>
      <c r="BK14" s="23"/>
    </row>
    <row r="15">
      <c r="A15" s="11" t="s">
        <v>62</v>
      </c>
      <c r="B15" s="12">
        <v>2.02500014E8</v>
      </c>
      <c r="C15" s="13">
        <v>45540.0</v>
      </c>
      <c r="D15" s="14" t="s">
        <v>471</v>
      </c>
      <c r="E15" s="14" t="s">
        <v>472</v>
      </c>
      <c r="F15" s="15">
        <f>+49564651939</f>
        <v>49564651939</v>
      </c>
      <c r="G15" s="14" t="s">
        <v>473</v>
      </c>
      <c r="H15" s="12">
        <v>28.0</v>
      </c>
      <c r="I15" s="14" t="s">
        <v>104</v>
      </c>
      <c r="J15" s="14" t="s">
        <v>474</v>
      </c>
      <c r="K15" s="16" t="s">
        <v>475</v>
      </c>
      <c r="L15" s="14" t="s">
        <v>239</v>
      </c>
      <c r="M15" s="14" t="s">
        <v>240</v>
      </c>
      <c r="N15" s="14" t="s">
        <v>71</v>
      </c>
      <c r="O15" s="14" t="s">
        <v>176</v>
      </c>
      <c r="P15" s="14" t="s">
        <v>177</v>
      </c>
      <c r="Q15" s="14" t="s">
        <v>476</v>
      </c>
      <c r="R15" s="14" t="s">
        <v>477</v>
      </c>
      <c r="S15" s="14" t="s">
        <v>478</v>
      </c>
      <c r="T15" s="17">
        <v>42858.0</v>
      </c>
      <c r="U15" s="12">
        <v>2200000.0</v>
      </c>
      <c r="V15" s="14" t="s">
        <v>116</v>
      </c>
      <c r="W15" s="14" t="s">
        <v>479</v>
      </c>
      <c r="X15" s="12">
        <v>11.0</v>
      </c>
      <c r="Y15" s="12">
        <v>3.0</v>
      </c>
      <c r="Z15" s="12">
        <v>3.0</v>
      </c>
      <c r="AA15" s="12">
        <v>1.0</v>
      </c>
      <c r="AB15" s="14" t="s">
        <v>480</v>
      </c>
      <c r="AC15" s="14" t="s">
        <v>481</v>
      </c>
      <c r="AD15" s="14" t="s">
        <v>473</v>
      </c>
      <c r="AE15" s="14" t="s">
        <v>82</v>
      </c>
      <c r="AF15" s="14" t="s">
        <v>81</v>
      </c>
      <c r="AG15" s="14" t="s">
        <v>482</v>
      </c>
      <c r="AH15" s="14" t="s">
        <v>483</v>
      </c>
      <c r="AI15" s="18" t="b">
        <v>1</v>
      </c>
      <c r="AJ15" s="19" t="s">
        <v>484</v>
      </c>
      <c r="AK15" s="14" t="s">
        <v>485</v>
      </c>
      <c r="AL15" s="14" t="s">
        <v>486</v>
      </c>
      <c r="AM15" s="14" t="s">
        <v>487</v>
      </c>
      <c r="AN15" s="17">
        <v>44876.0</v>
      </c>
      <c r="AO15" s="14" t="s">
        <v>488</v>
      </c>
      <c r="AP15" s="20">
        <v>4100000.0</v>
      </c>
      <c r="AQ15" s="14" t="s">
        <v>91</v>
      </c>
      <c r="AR15" s="14" t="s">
        <v>92</v>
      </c>
      <c r="AS15" s="14" t="s">
        <v>489</v>
      </c>
      <c r="AT15" s="14" t="s">
        <v>490</v>
      </c>
      <c r="AU15" s="14" t="s">
        <v>491</v>
      </c>
      <c r="AV15" s="12">
        <v>1200.0</v>
      </c>
      <c r="AW15" s="14" t="s">
        <v>131</v>
      </c>
      <c r="AX15" s="12">
        <v>50000.0</v>
      </c>
      <c r="AY15" s="12">
        <v>4.0</v>
      </c>
      <c r="AZ15" s="12">
        <v>60.0</v>
      </c>
      <c r="BA15" s="12">
        <v>12000.0</v>
      </c>
      <c r="BB15" s="12">
        <v>30.0</v>
      </c>
      <c r="BC15" s="21" t="s">
        <v>492</v>
      </c>
      <c r="BD15" s="12">
        <v>3.0</v>
      </c>
      <c r="BE15" s="12">
        <v>5000.0</v>
      </c>
      <c r="BF15" s="17">
        <v>44995.0</v>
      </c>
      <c r="BG15" s="16" t="s">
        <v>493</v>
      </c>
      <c r="BH15" s="16" t="s">
        <v>494</v>
      </c>
      <c r="BI15" s="16" t="s">
        <v>495</v>
      </c>
      <c r="BJ15" s="22" t="s">
        <v>496</v>
      </c>
      <c r="BK15" s="23"/>
    </row>
    <row r="16">
      <c r="A16" s="11" t="s">
        <v>62</v>
      </c>
      <c r="B16" s="12">
        <v>2.02500015E8</v>
      </c>
      <c r="C16" s="13">
        <v>45854.0</v>
      </c>
      <c r="D16" s="14" t="s">
        <v>497</v>
      </c>
      <c r="E16" s="14" t="s">
        <v>498</v>
      </c>
      <c r="F16" s="15">
        <f>+1819148580</f>
        <v>1819148580</v>
      </c>
      <c r="G16" s="14" t="s">
        <v>499</v>
      </c>
      <c r="H16" s="12">
        <v>39.0</v>
      </c>
      <c r="I16" s="14" t="s">
        <v>66</v>
      </c>
      <c r="J16" s="14" t="s">
        <v>500</v>
      </c>
      <c r="K16" s="16" t="s">
        <v>501</v>
      </c>
      <c r="L16" s="14" t="s">
        <v>271</v>
      </c>
      <c r="M16" s="14" t="s">
        <v>272</v>
      </c>
      <c r="N16" s="14" t="s">
        <v>143</v>
      </c>
      <c r="O16" s="14" t="s">
        <v>303</v>
      </c>
      <c r="P16" s="14" t="s">
        <v>502</v>
      </c>
      <c r="Q16" s="14" t="s">
        <v>503</v>
      </c>
      <c r="R16" s="14" t="s">
        <v>504</v>
      </c>
      <c r="S16" s="14" t="s">
        <v>505</v>
      </c>
      <c r="T16" s="17">
        <v>37327.0</v>
      </c>
      <c r="U16" s="12" t="s">
        <v>506</v>
      </c>
      <c r="V16" s="14" t="s">
        <v>148</v>
      </c>
      <c r="W16" s="14" t="s">
        <v>78</v>
      </c>
      <c r="X16" s="12">
        <v>21.0</v>
      </c>
      <c r="Y16" s="12">
        <v>6.0</v>
      </c>
      <c r="Z16" s="12">
        <v>2.0</v>
      </c>
      <c r="AA16" s="12">
        <v>0.0</v>
      </c>
      <c r="AB16" s="14" t="s">
        <v>507</v>
      </c>
      <c r="AC16" s="14" t="s">
        <v>508</v>
      </c>
      <c r="AD16" s="14" t="s">
        <v>499</v>
      </c>
      <c r="AE16" s="14" t="s">
        <v>81</v>
      </c>
      <c r="AF16" s="14" t="s">
        <v>81</v>
      </c>
      <c r="AG16" s="14" t="s">
        <v>509</v>
      </c>
      <c r="AH16" s="14" t="s">
        <v>510</v>
      </c>
      <c r="AI16" s="18" t="b">
        <v>1</v>
      </c>
      <c r="AJ16" s="19" t="s">
        <v>511</v>
      </c>
      <c r="AK16" s="14" t="s">
        <v>512</v>
      </c>
      <c r="AL16" s="14" t="s">
        <v>513</v>
      </c>
      <c r="AM16" s="14" t="s">
        <v>514</v>
      </c>
      <c r="AN16" s="17">
        <v>44956.0</v>
      </c>
      <c r="AO16" s="14" t="s">
        <v>515</v>
      </c>
      <c r="AP16" s="20">
        <v>3300000.0</v>
      </c>
      <c r="AQ16" s="14" t="s">
        <v>516</v>
      </c>
      <c r="AR16" s="14" t="s">
        <v>517</v>
      </c>
      <c r="AS16" s="14" t="s">
        <v>518</v>
      </c>
      <c r="AT16" s="14" t="s">
        <v>519</v>
      </c>
      <c r="AU16" s="14" t="s">
        <v>520</v>
      </c>
      <c r="AV16" s="12">
        <v>300.0</v>
      </c>
      <c r="AW16" s="14" t="s">
        <v>164</v>
      </c>
      <c r="AX16" s="12">
        <v>850000.0</v>
      </c>
      <c r="AY16" s="12">
        <v>10.0</v>
      </c>
      <c r="AZ16" s="12">
        <v>72.0</v>
      </c>
      <c r="BA16" s="12">
        <v>25000.0</v>
      </c>
      <c r="BB16" s="12">
        <v>20.0</v>
      </c>
      <c r="BC16" s="21"/>
      <c r="BD16" s="12">
        <v>6.0</v>
      </c>
      <c r="BE16" s="12">
        <v>85000.0</v>
      </c>
      <c r="BF16" s="17">
        <v>45127.0</v>
      </c>
      <c r="BG16" s="16" t="s">
        <v>521</v>
      </c>
      <c r="BH16" s="16" t="s">
        <v>522</v>
      </c>
      <c r="BI16" s="16" t="s">
        <v>523</v>
      </c>
      <c r="BJ16" s="22" t="s">
        <v>524</v>
      </c>
      <c r="BK16" s="23"/>
    </row>
    <row r="17">
      <c r="A17" s="11" t="s">
        <v>62</v>
      </c>
      <c r="B17" s="12">
        <v>2.02500016E8</v>
      </c>
      <c r="C17" s="13">
        <v>45537.0</v>
      </c>
      <c r="D17" s="14" t="s">
        <v>525</v>
      </c>
      <c r="E17" s="14" t="s">
        <v>526</v>
      </c>
      <c r="F17" s="15">
        <f>+254761379180</f>
        <v>254761379180</v>
      </c>
      <c r="G17" s="14" t="s">
        <v>527</v>
      </c>
      <c r="H17" s="12">
        <v>34.0</v>
      </c>
      <c r="I17" s="14" t="s">
        <v>104</v>
      </c>
      <c r="J17" s="14" t="s">
        <v>528</v>
      </c>
      <c r="K17" s="16" t="s">
        <v>529</v>
      </c>
      <c r="L17" s="14" t="s">
        <v>173</v>
      </c>
      <c r="M17" s="14" t="s">
        <v>530</v>
      </c>
      <c r="N17" s="14" t="s">
        <v>143</v>
      </c>
      <c r="O17" s="14" t="s">
        <v>531</v>
      </c>
      <c r="P17" s="14" t="s">
        <v>532</v>
      </c>
      <c r="Q17" s="14" t="s">
        <v>533</v>
      </c>
      <c r="R17" s="14" t="s">
        <v>534</v>
      </c>
      <c r="S17" s="14" t="s">
        <v>535</v>
      </c>
      <c r="T17" s="17">
        <v>41880.0</v>
      </c>
      <c r="U17" s="12" t="s">
        <v>277</v>
      </c>
      <c r="V17" s="14" t="s">
        <v>148</v>
      </c>
      <c r="W17" s="14" t="s">
        <v>536</v>
      </c>
      <c r="X17" s="12">
        <v>30.0</v>
      </c>
      <c r="Y17" s="12">
        <v>8.0</v>
      </c>
      <c r="Z17" s="12">
        <v>4.0</v>
      </c>
      <c r="AA17" s="12">
        <v>2.0</v>
      </c>
      <c r="AB17" s="14" t="s">
        <v>537</v>
      </c>
      <c r="AC17" s="14" t="s">
        <v>249</v>
      </c>
      <c r="AD17" s="14" t="s">
        <v>527</v>
      </c>
      <c r="AE17" s="14" t="s">
        <v>82</v>
      </c>
      <c r="AF17" s="14" t="s">
        <v>82</v>
      </c>
      <c r="AG17" s="14" t="s">
        <v>538</v>
      </c>
      <c r="AH17" s="14" t="s">
        <v>539</v>
      </c>
      <c r="AI17" s="18" t="b">
        <v>1</v>
      </c>
      <c r="AJ17" s="19" t="s">
        <v>540</v>
      </c>
      <c r="AK17" s="14" t="s">
        <v>541</v>
      </c>
      <c r="AL17" s="14" t="s">
        <v>542</v>
      </c>
      <c r="AM17" s="14" t="s">
        <v>543</v>
      </c>
      <c r="AN17" s="17">
        <v>44001.0</v>
      </c>
      <c r="AO17" s="14" t="s">
        <v>544</v>
      </c>
      <c r="AP17" s="20">
        <v>3400000.0</v>
      </c>
      <c r="AQ17" s="14" t="s">
        <v>545</v>
      </c>
      <c r="AR17" s="14" t="s">
        <v>407</v>
      </c>
      <c r="AS17" s="14" t="s">
        <v>546</v>
      </c>
      <c r="AT17" s="14" t="s">
        <v>547</v>
      </c>
      <c r="AU17" s="14" t="s">
        <v>548</v>
      </c>
      <c r="AV17" s="12">
        <v>80.0</v>
      </c>
      <c r="AW17" s="14" t="s">
        <v>292</v>
      </c>
      <c r="AX17" s="12">
        <v>30000.0</v>
      </c>
      <c r="AY17" s="12">
        <v>3.0</v>
      </c>
      <c r="AZ17" s="12">
        <v>55.0</v>
      </c>
      <c r="BA17" s="12">
        <v>8000.0</v>
      </c>
      <c r="BB17" s="12">
        <v>42.0</v>
      </c>
      <c r="BC17" s="21">
        <v>37248.1491235394</v>
      </c>
      <c r="BD17" s="12">
        <v>2.0</v>
      </c>
      <c r="BE17" s="12">
        <v>2000.0</v>
      </c>
      <c r="BF17" s="17">
        <v>44925.0</v>
      </c>
      <c r="BG17" s="16" t="s">
        <v>549</v>
      </c>
      <c r="BH17" s="16" t="s">
        <v>550</v>
      </c>
      <c r="BI17" s="16" t="s">
        <v>551</v>
      </c>
      <c r="BJ17" s="22" t="s">
        <v>552</v>
      </c>
      <c r="BK17" s="23"/>
    </row>
    <row r="18">
      <c r="A18" s="11" t="s">
        <v>62</v>
      </c>
      <c r="B18" s="12">
        <v>2.02500017E8</v>
      </c>
      <c r="C18" s="13">
        <v>45451.0</v>
      </c>
      <c r="D18" s="14" t="s">
        <v>553</v>
      </c>
      <c r="E18" s="14" t="s">
        <v>554</v>
      </c>
      <c r="F18" s="15">
        <f>+1127756185</f>
        <v>1127756185</v>
      </c>
      <c r="G18" s="14" t="s">
        <v>555</v>
      </c>
      <c r="H18" s="12">
        <v>29.0</v>
      </c>
      <c r="I18" s="14" t="s">
        <v>66</v>
      </c>
      <c r="J18" s="14" t="s">
        <v>556</v>
      </c>
      <c r="K18" s="16" t="s">
        <v>557</v>
      </c>
      <c r="L18" s="14" t="s">
        <v>271</v>
      </c>
      <c r="M18" s="14" t="s">
        <v>272</v>
      </c>
      <c r="N18" s="14" t="s">
        <v>175</v>
      </c>
      <c r="O18" s="14" t="s">
        <v>558</v>
      </c>
      <c r="P18" s="14" t="s">
        <v>559</v>
      </c>
      <c r="Q18" s="14" t="s">
        <v>560</v>
      </c>
      <c r="R18" s="14" t="s">
        <v>561</v>
      </c>
      <c r="S18" s="14" t="s">
        <v>562</v>
      </c>
      <c r="T18" s="17">
        <v>44476.0</v>
      </c>
      <c r="U18" s="12">
        <v>4600000.0</v>
      </c>
      <c r="V18" s="14" t="s">
        <v>182</v>
      </c>
      <c r="W18" s="14" t="s">
        <v>183</v>
      </c>
      <c r="X18" s="12">
        <v>2.0</v>
      </c>
      <c r="Y18" s="12">
        <v>0.0</v>
      </c>
      <c r="Z18" s="12">
        <v>1.0</v>
      </c>
      <c r="AA18" s="12">
        <v>0.0</v>
      </c>
      <c r="AB18" s="14" t="s">
        <v>563</v>
      </c>
      <c r="AC18" s="14" t="s">
        <v>564</v>
      </c>
      <c r="AD18" s="14" t="s">
        <v>555</v>
      </c>
      <c r="AE18" s="14" t="s">
        <v>81</v>
      </c>
      <c r="AF18" s="14" t="s">
        <v>81</v>
      </c>
      <c r="AG18" s="14" t="s">
        <v>565</v>
      </c>
      <c r="AH18" s="14" t="s">
        <v>566</v>
      </c>
      <c r="AI18" s="18" t="b">
        <v>1</v>
      </c>
      <c r="AJ18" s="19" t="s">
        <v>567</v>
      </c>
      <c r="AK18" s="14" t="s">
        <v>568</v>
      </c>
      <c r="AL18" s="14" t="s">
        <v>569</v>
      </c>
      <c r="AM18" s="14" t="s">
        <v>570</v>
      </c>
      <c r="AN18" s="17">
        <v>45693.0</v>
      </c>
      <c r="AO18" s="14" t="s">
        <v>571</v>
      </c>
      <c r="AP18" s="20">
        <v>3900000.0</v>
      </c>
      <c r="AQ18" s="14" t="s">
        <v>225</v>
      </c>
      <c r="AR18" s="14" t="s">
        <v>226</v>
      </c>
      <c r="AS18" s="14" t="s">
        <v>572</v>
      </c>
      <c r="AT18" s="14" t="s">
        <v>573</v>
      </c>
      <c r="AU18" s="14" t="s">
        <v>574</v>
      </c>
      <c r="AV18" s="12">
        <v>150.0</v>
      </c>
      <c r="AW18" s="14" t="s">
        <v>164</v>
      </c>
      <c r="AX18" s="12">
        <v>700000.0</v>
      </c>
      <c r="AY18" s="12">
        <v>8.0</v>
      </c>
      <c r="AZ18" s="12">
        <v>70.0</v>
      </c>
      <c r="BA18" s="12">
        <v>30000.0</v>
      </c>
      <c r="BB18" s="12">
        <v>24.0</v>
      </c>
      <c r="BC18" s="21">
        <v>368988.924268016</v>
      </c>
      <c r="BD18" s="12">
        <v>5.0</v>
      </c>
      <c r="BE18" s="12">
        <v>70000.0</v>
      </c>
      <c r="BF18" s="17">
        <v>45064.0</v>
      </c>
      <c r="BG18" s="16" t="s">
        <v>575</v>
      </c>
      <c r="BH18" s="16" t="s">
        <v>576</v>
      </c>
      <c r="BI18" s="16" t="s">
        <v>577</v>
      </c>
      <c r="BJ18" s="22" t="s">
        <v>578</v>
      </c>
      <c r="BK18" s="23"/>
    </row>
    <row r="19">
      <c r="A19" s="11" t="s">
        <v>62</v>
      </c>
      <c r="B19" s="12">
        <v>2.02500018E8</v>
      </c>
      <c r="C19" s="13">
        <v>45871.0</v>
      </c>
      <c r="D19" s="14" t="s">
        <v>579</v>
      </c>
      <c r="E19" s="14" t="s">
        <v>580</v>
      </c>
      <c r="F19" s="15">
        <f>+55172513552</f>
        <v>55172513552</v>
      </c>
      <c r="G19" s="14" t="s">
        <v>581</v>
      </c>
      <c r="H19" s="12">
        <v>42.0</v>
      </c>
      <c r="I19" s="14" t="s">
        <v>66</v>
      </c>
      <c r="J19" s="14" t="s">
        <v>582</v>
      </c>
      <c r="K19" s="16" t="s">
        <v>583</v>
      </c>
      <c r="L19" s="14" t="s">
        <v>389</v>
      </c>
      <c r="M19" s="14" t="s">
        <v>584</v>
      </c>
      <c r="N19" s="14" t="s">
        <v>71</v>
      </c>
      <c r="O19" s="14" t="s">
        <v>176</v>
      </c>
      <c r="P19" s="14" t="s">
        <v>177</v>
      </c>
      <c r="Q19" s="14" t="s">
        <v>585</v>
      </c>
      <c r="R19" s="14" t="s">
        <v>586</v>
      </c>
      <c r="S19" s="14" t="s">
        <v>587</v>
      </c>
      <c r="T19" s="17">
        <v>38828.0</v>
      </c>
      <c r="U19" s="12">
        <v>1500000.0</v>
      </c>
      <c r="V19" s="14" t="s">
        <v>77</v>
      </c>
      <c r="W19" s="14" t="s">
        <v>247</v>
      </c>
      <c r="X19" s="12">
        <v>12.0</v>
      </c>
      <c r="Y19" s="12">
        <v>3.0</v>
      </c>
      <c r="Z19" s="12">
        <v>2.0</v>
      </c>
      <c r="AA19" s="12">
        <v>1.0</v>
      </c>
      <c r="AB19" s="14" t="s">
        <v>588</v>
      </c>
      <c r="AC19" s="14" t="s">
        <v>249</v>
      </c>
      <c r="AD19" s="14" t="s">
        <v>581</v>
      </c>
      <c r="AE19" s="14" t="s">
        <v>81</v>
      </c>
      <c r="AF19" s="14" t="s">
        <v>82</v>
      </c>
      <c r="AG19" s="14" t="s">
        <v>589</v>
      </c>
      <c r="AH19" s="14" t="s">
        <v>590</v>
      </c>
      <c r="AI19" s="18" t="b">
        <v>0</v>
      </c>
      <c r="AJ19" s="19" t="s">
        <v>591</v>
      </c>
      <c r="AK19" s="14" t="s">
        <v>592</v>
      </c>
      <c r="AL19" s="14" t="s">
        <v>593</v>
      </c>
      <c r="AM19" s="14" t="s">
        <v>594</v>
      </c>
      <c r="AN19" s="17">
        <v>43202.0</v>
      </c>
      <c r="AO19" s="14" t="s">
        <v>595</v>
      </c>
      <c r="AP19" s="20">
        <v>9500000.0</v>
      </c>
      <c r="AQ19" s="14" t="s">
        <v>596</v>
      </c>
      <c r="AR19" s="14" t="s">
        <v>597</v>
      </c>
      <c r="AS19" s="14" t="s">
        <v>598</v>
      </c>
      <c r="AT19" s="14" t="s">
        <v>599</v>
      </c>
      <c r="AU19" s="14" t="s">
        <v>600</v>
      </c>
      <c r="AV19" s="12">
        <v>500.0</v>
      </c>
      <c r="AW19" s="14" t="s">
        <v>261</v>
      </c>
      <c r="AX19" s="12">
        <v>1000000.0</v>
      </c>
      <c r="AY19" s="12">
        <v>12.0</v>
      </c>
      <c r="AZ19" s="12">
        <v>74.0</v>
      </c>
      <c r="BA19" s="12">
        <v>40000.0</v>
      </c>
      <c r="BB19" s="12">
        <v>30.0</v>
      </c>
      <c r="BC19" s="21">
        <v>22870.2232586704</v>
      </c>
      <c r="BD19" s="12">
        <v>10.0</v>
      </c>
      <c r="BE19" s="12">
        <v>100000.0</v>
      </c>
      <c r="BF19" s="17">
        <v>45089.0</v>
      </c>
      <c r="BG19" s="16" t="s">
        <v>601</v>
      </c>
      <c r="BH19" s="16" t="s">
        <v>602</v>
      </c>
      <c r="BI19" s="16" t="s">
        <v>603</v>
      </c>
      <c r="BJ19" s="22" t="s">
        <v>604</v>
      </c>
      <c r="BK19" s="23"/>
    </row>
    <row r="20">
      <c r="A20" s="11" t="s">
        <v>62</v>
      </c>
      <c r="B20" s="12">
        <v>2.02500019E8</v>
      </c>
      <c r="C20" s="13">
        <v>45525.0</v>
      </c>
      <c r="D20" s="14" t="s">
        <v>605</v>
      </c>
      <c r="E20" s="14" t="s">
        <v>606</v>
      </c>
      <c r="F20" s="15">
        <f>+55247546913</f>
        <v>55247546913</v>
      </c>
      <c r="G20" s="14" t="s">
        <v>607</v>
      </c>
      <c r="H20" s="12">
        <v>27.0</v>
      </c>
      <c r="I20" s="14" t="s">
        <v>104</v>
      </c>
      <c r="J20" s="14" t="s">
        <v>608</v>
      </c>
      <c r="K20" s="16" t="s">
        <v>609</v>
      </c>
      <c r="L20" s="14" t="s">
        <v>389</v>
      </c>
      <c r="M20" s="14" t="s">
        <v>390</v>
      </c>
      <c r="N20" s="14" t="s">
        <v>209</v>
      </c>
      <c r="O20" s="14" t="s">
        <v>391</v>
      </c>
      <c r="P20" s="14" t="s">
        <v>392</v>
      </c>
      <c r="Q20" s="14" t="s">
        <v>610</v>
      </c>
      <c r="R20" s="14" t="s">
        <v>611</v>
      </c>
      <c r="S20" s="14" t="s">
        <v>612</v>
      </c>
      <c r="T20" s="17">
        <v>41258.0</v>
      </c>
      <c r="U20" s="12" t="s">
        <v>613</v>
      </c>
      <c r="V20" s="14" t="s">
        <v>148</v>
      </c>
      <c r="W20" s="14" t="s">
        <v>614</v>
      </c>
      <c r="X20" s="12">
        <v>25.0</v>
      </c>
      <c r="Y20" s="12">
        <v>5.0</v>
      </c>
      <c r="Z20" s="12">
        <v>3.0</v>
      </c>
      <c r="AA20" s="12">
        <v>1.0</v>
      </c>
      <c r="AB20" s="14" t="s">
        <v>615</v>
      </c>
      <c r="AC20" s="14" t="s">
        <v>616</v>
      </c>
      <c r="AD20" s="14" t="s">
        <v>607</v>
      </c>
      <c r="AE20" s="14" t="s">
        <v>82</v>
      </c>
      <c r="AF20" s="14" t="s">
        <v>82</v>
      </c>
      <c r="AG20" s="14" t="s">
        <v>617</v>
      </c>
      <c r="AH20" s="14" t="s">
        <v>618</v>
      </c>
      <c r="AI20" s="18" t="b">
        <v>1</v>
      </c>
      <c r="AJ20" s="19" t="s">
        <v>619</v>
      </c>
      <c r="AK20" s="14" t="s">
        <v>620</v>
      </c>
      <c r="AL20" s="14" t="s">
        <v>621</v>
      </c>
      <c r="AM20" s="14" t="s">
        <v>622</v>
      </c>
      <c r="AN20" s="17">
        <v>44263.0</v>
      </c>
      <c r="AO20" s="14" t="s">
        <v>623</v>
      </c>
      <c r="AP20" s="20">
        <v>4300000.0</v>
      </c>
      <c r="AQ20" s="14" t="s">
        <v>91</v>
      </c>
      <c r="AR20" s="14" t="s">
        <v>92</v>
      </c>
      <c r="AS20" s="14" t="s">
        <v>624</v>
      </c>
      <c r="AT20" s="14" t="s">
        <v>625</v>
      </c>
      <c r="AU20" s="14" t="s">
        <v>626</v>
      </c>
      <c r="AV20" s="12">
        <v>250.0</v>
      </c>
      <c r="AW20" s="14" t="s">
        <v>96</v>
      </c>
      <c r="AX20" s="12">
        <v>0.0</v>
      </c>
      <c r="AY20" s="12">
        <v>0.0</v>
      </c>
      <c r="AZ20" s="12">
        <v>0.0</v>
      </c>
      <c r="BA20" s="12">
        <v>10000.0</v>
      </c>
      <c r="BB20" s="12">
        <v>12.0</v>
      </c>
      <c r="BC20" s="21">
        <v>9829748.6647249</v>
      </c>
      <c r="BD20" s="12">
        <v>1.0</v>
      </c>
      <c r="BE20" s="12">
        <v>1000.0</v>
      </c>
      <c r="BF20" s="17">
        <v>44967.0</v>
      </c>
      <c r="BG20" s="16" t="s">
        <v>627</v>
      </c>
      <c r="BH20" s="16" t="s">
        <v>628</v>
      </c>
      <c r="BI20" s="16" t="s">
        <v>629</v>
      </c>
      <c r="BJ20" s="22" t="s">
        <v>630</v>
      </c>
      <c r="BK20" s="23"/>
    </row>
    <row r="21">
      <c r="A21" s="11" t="s">
        <v>62</v>
      </c>
      <c r="B21" s="12">
        <v>2.0250002E8</v>
      </c>
      <c r="C21" s="13">
        <v>45882.0</v>
      </c>
      <c r="D21" s="14" t="s">
        <v>631</v>
      </c>
      <c r="E21" s="14" t="s">
        <v>632</v>
      </c>
      <c r="F21" s="15">
        <f>+254271296666</f>
        <v>254271296666</v>
      </c>
      <c r="G21" s="14" t="s">
        <v>633</v>
      </c>
      <c r="H21" s="12">
        <v>40.0</v>
      </c>
      <c r="I21" s="14" t="s">
        <v>66</v>
      </c>
      <c r="J21" s="14" t="s">
        <v>634</v>
      </c>
      <c r="K21" s="16" t="s">
        <v>635</v>
      </c>
      <c r="L21" s="14" t="s">
        <v>173</v>
      </c>
      <c r="M21" s="14" t="s">
        <v>530</v>
      </c>
      <c r="N21" s="14" t="s">
        <v>109</v>
      </c>
      <c r="O21" s="14" t="s">
        <v>303</v>
      </c>
      <c r="P21" s="14" t="s">
        <v>636</v>
      </c>
      <c r="Q21" s="14" t="s">
        <v>637</v>
      </c>
      <c r="R21" s="14" t="s">
        <v>638</v>
      </c>
      <c r="S21" s="14" t="s">
        <v>639</v>
      </c>
      <c r="T21" s="17">
        <v>40368.0</v>
      </c>
      <c r="U21" s="12">
        <v>95000.0</v>
      </c>
      <c r="V21" s="14" t="s">
        <v>309</v>
      </c>
      <c r="W21" s="14" t="s">
        <v>310</v>
      </c>
      <c r="X21" s="12">
        <v>6.0</v>
      </c>
      <c r="Y21" s="12">
        <v>2.0</v>
      </c>
      <c r="Z21" s="12">
        <v>2.0</v>
      </c>
      <c r="AA21" s="12">
        <v>0.0</v>
      </c>
      <c r="AB21" s="14" t="s">
        <v>640</v>
      </c>
      <c r="AC21" s="14" t="s">
        <v>641</v>
      </c>
      <c r="AD21" s="14" t="s">
        <v>633</v>
      </c>
      <c r="AE21" s="14" t="s">
        <v>81</v>
      </c>
      <c r="AF21" s="14" t="s">
        <v>81</v>
      </c>
      <c r="AG21" s="14" t="s">
        <v>642</v>
      </c>
      <c r="AH21" s="14" t="s">
        <v>643</v>
      </c>
      <c r="AI21" s="18" t="b">
        <v>1</v>
      </c>
      <c r="AJ21" s="19" t="s">
        <v>644</v>
      </c>
      <c r="AK21" s="14" t="s">
        <v>645</v>
      </c>
      <c r="AL21" s="14" t="s">
        <v>646</v>
      </c>
      <c r="AM21" s="14" t="s">
        <v>647</v>
      </c>
      <c r="AN21" s="17">
        <v>44827.0</v>
      </c>
      <c r="AO21" s="14" t="s">
        <v>648</v>
      </c>
      <c r="AP21" s="20">
        <v>6800000.0</v>
      </c>
      <c r="AQ21" s="14" t="s">
        <v>649</v>
      </c>
      <c r="AR21" s="14" t="s">
        <v>650</v>
      </c>
      <c r="AS21" s="14" t="s">
        <v>651</v>
      </c>
      <c r="AT21" s="14" t="s">
        <v>652</v>
      </c>
      <c r="AU21" s="14" t="s">
        <v>653</v>
      </c>
      <c r="AV21" s="12">
        <v>50000.0</v>
      </c>
      <c r="AW21" s="14" t="s">
        <v>164</v>
      </c>
      <c r="AX21" s="12">
        <v>800000.0</v>
      </c>
      <c r="AY21" s="12">
        <v>9.0</v>
      </c>
      <c r="AZ21" s="12">
        <v>69.0</v>
      </c>
      <c r="BA21" s="12">
        <v>25000.0</v>
      </c>
      <c r="BB21" s="12">
        <v>25.0</v>
      </c>
      <c r="BC21" s="21">
        <v>700578.618553093</v>
      </c>
      <c r="BD21" s="12">
        <v>6.0</v>
      </c>
      <c r="BE21" s="12">
        <v>80000.0</v>
      </c>
      <c r="BF21" s="17">
        <v>45122.0</v>
      </c>
      <c r="BG21" s="16" t="s">
        <v>654</v>
      </c>
      <c r="BH21" s="16" t="s">
        <v>655</v>
      </c>
      <c r="BI21" s="16" t="s">
        <v>656</v>
      </c>
      <c r="BJ21" s="22" t="s">
        <v>657</v>
      </c>
      <c r="BK21" s="23"/>
    </row>
    <row r="22">
      <c r="A22" s="11" t="s">
        <v>62</v>
      </c>
      <c r="B22" s="12">
        <v>2.02500021E8</v>
      </c>
      <c r="C22" s="13">
        <v>45809.0</v>
      </c>
      <c r="D22" s="14" t="s">
        <v>658</v>
      </c>
      <c r="E22" s="14" t="s">
        <v>659</v>
      </c>
      <c r="F22" s="15">
        <f>+55772175354</f>
        <v>55772175354</v>
      </c>
      <c r="G22" s="14" t="s">
        <v>660</v>
      </c>
      <c r="H22" s="12">
        <v>26.0</v>
      </c>
      <c r="I22" s="14" t="s">
        <v>104</v>
      </c>
      <c r="J22" s="14" t="s">
        <v>661</v>
      </c>
      <c r="K22" s="16" t="s">
        <v>662</v>
      </c>
      <c r="L22" s="14" t="s">
        <v>389</v>
      </c>
      <c r="M22" s="14" t="s">
        <v>390</v>
      </c>
      <c r="N22" s="14" t="s">
        <v>71</v>
      </c>
      <c r="O22" s="14" t="s">
        <v>663</v>
      </c>
      <c r="P22" s="14" t="s">
        <v>664</v>
      </c>
      <c r="Q22" s="14" t="s">
        <v>665</v>
      </c>
      <c r="R22" s="14" t="s">
        <v>666</v>
      </c>
      <c r="S22" s="14" t="s">
        <v>667</v>
      </c>
      <c r="T22" s="17">
        <v>39756.0</v>
      </c>
      <c r="U22" s="12">
        <v>6500000.0</v>
      </c>
      <c r="V22" s="14" t="s">
        <v>116</v>
      </c>
      <c r="W22" s="14" t="s">
        <v>78</v>
      </c>
      <c r="X22" s="12">
        <v>9.0</v>
      </c>
      <c r="Y22" s="12">
        <v>2.0</v>
      </c>
      <c r="Z22" s="12">
        <v>2.0</v>
      </c>
      <c r="AA22" s="12">
        <v>0.0</v>
      </c>
      <c r="AB22" s="14" t="s">
        <v>668</v>
      </c>
      <c r="AC22" s="14" t="s">
        <v>249</v>
      </c>
      <c r="AD22" s="14" t="s">
        <v>660</v>
      </c>
      <c r="AE22" s="14" t="s">
        <v>82</v>
      </c>
      <c r="AF22" s="14" t="s">
        <v>81</v>
      </c>
      <c r="AG22" s="14" t="s">
        <v>669</v>
      </c>
      <c r="AH22" s="14" t="s">
        <v>670</v>
      </c>
      <c r="AI22" s="18" t="b">
        <v>1</v>
      </c>
      <c r="AJ22" s="19" t="s">
        <v>671</v>
      </c>
      <c r="AK22" s="14" t="s">
        <v>672</v>
      </c>
      <c r="AL22" s="14" t="s">
        <v>673</v>
      </c>
      <c r="AM22" s="14" t="s">
        <v>674</v>
      </c>
      <c r="AN22" s="17">
        <v>45092.0</v>
      </c>
      <c r="AO22" s="14" t="s">
        <v>675</v>
      </c>
      <c r="AP22" s="20" t="s">
        <v>90</v>
      </c>
      <c r="AQ22" s="14" t="s">
        <v>676</v>
      </c>
      <c r="AR22" s="14" t="s">
        <v>92</v>
      </c>
      <c r="AS22" s="14" t="s">
        <v>677</v>
      </c>
      <c r="AT22" s="14" t="s">
        <v>678</v>
      </c>
      <c r="AU22" s="14" t="s">
        <v>679</v>
      </c>
      <c r="AV22" s="12">
        <v>10000.0</v>
      </c>
      <c r="AW22" s="14" t="s">
        <v>292</v>
      </c>
      <c r="AX22" s="12">
        <v>45000.0</v>
      </c>
      <c r="AY22" s="12">
        <v>6.0</v>
      </c>
      <c r="AZ22" s="12">
        <v>62.0</v>
      </c>
      <c r="BA22" s="12">
        <v>12000.0</v>
      </c>
      <c r="BB22" s="12">
        <v>18.0</v>
      </c>
      <c r="BC22" s="21" t="s">
        <v>680</v>
      </c>
      <c r="BD22" s="12">
        <v>2.0</v>
      </c>
      <c r="BE22" s="12">
        <v>5000.0</v>
      </c>
      <c r="BF22" s="17">
        <v>45017.0</v>
      </c>
      <c r="BG22" s="16" t="s">
        <v>681</v>
      </c>
      <c r="BH22" s="16" t="s">
        <v>682</v>
      </c>
      <c r="BI22" s="16" t="s">
        <v>683</v>
      </c>
      <c r="BJ22" s="22" t="s">
        <v>684</v>
      </c>
      <c r="BK22" s="23"/>
    </row>
    <row r="23">
      <c r="A23" s="11" t="s">
        <v>62</v>
      </c>
      <c r="B23" s="12">
        <v>2.02500022E8</v>
      </c>
      <c r="C23" s="13">
        <v>45851.0</v>
      </c>
      <c r="D23" s="14" t="s">
        <v>685</v>
      </c>
      <c r="E23" s="14" t="s">
        <v>686</v>
      </c>
      <c r="F23" s="15">
        <f>+1933472122</f>
        <v>1933472122</v>
      </c>
      <c r="G23" s="14" t="s">
        <v>687</v>
      </c>
      <c r="H23" s="12">
        <v>37.0</v>
      </c>
      <c r="I23" s="14" t="s">
        <v>66</v>
      </c>
      <c r="J23" s="14" t="s">
        <v>688</v>
      </c>
      <c r="K23" s="16" t="s">
        <v>689</v>
      </c>
      <c r="L23" s="14" t="s">
        <v>271</v>
      </c>
      <c r="M23" s="14" t="s">
        <v>690</v>
      </c>
      <c r="N23" s="14" t="s">
        <v>143</v>
      </c>
      <c r="O23" s="14" t="s">
        <v>334</v>
      </c>
      <c r="P23" s="14" t="s">
        <v>691</v>
      </c>
      <c r="Q23" s="14" t="s">
        <v>692</v>
      </c>
      <c r="R23" s="14" t="s">
        <v>693</v>
      </c>
      <c r="S23" s="14" t="s">
        <v>694</v>
      </c>
      <c r="T23" s="17">
        <v>43513.0</v>
      </c>
      <c r="U23" s="12">
        <v>1000000.0</v>
      </c>
      <c r="V23" s="14" t="s">
        <v>148</v>
      </c>
      <c r="W23" s="14" t="s">
        <v>396</v>
      </c>
      <c r="X23" s="12">
        <v>28.0</v>
      </c>
      <c r="Y23" s="12">
        <v>7.0</v>
      </c>
      <c r="Z23" s="12">
        <v>4.0</v>
      </c>
      <c r="AA23" s="12">
        <v>2.0</v>
      </c>
      <c r="AB23" s="14" t="s">
        <v>695</v>
      </c>
      <c r="AC23" s="14" t="s">
        <v>280</v>
      </c>
      <c r="AD23" s="14" t="s">
        <v>687</v>
      </c>
      <c r="AE23" s="14" t="s">
        <v>81</v>
      </c>
      <c r="AF23" s="14" t="s">
        <v>82</v>
      </c>
      <c r="AG23" s="14" t="s">
        <v>696</v>
      </c>
      <c r="AH23" s="14" t="s">
        <v>697</v>
      </c>
      <c r="AI23" s="18" t="b">
        <v>0</v>
      </c>
      <c r="AJ23" s="19" t="s">
        <v>698</v>
      </c>
      <c r="AK23" s="14" t="s">
        <v>699</v>
      </c>
      <c r="AL23" s="14" t="s">
        <v>700</v>
      </c>
      <c r="AM23" s="14" t="s">
        <v>701</v>
      </c>
      <c r="AN23" s="17">
        <v>45593.0</v>
      </c>
      <c r="AO23" s="14" t="s">
        <v>702</v>
      </c>
      <c r="AP23" s="20">
        <v>5900000.0</v>
      </c>
      <c r="AQ23" s="14" t="s">
        <v>703</v>
      </c>
      <c r="AR23" s="14" t="s">
        <v>226</v>
      </c>
      <c r="AS23" s="14" t="s">
        <v>704</v>
      </c>
      <c r="AT23" s="14" t="s">
        <v>705</v>
      </c>
      <c r="AU23" s="14" t="s">
        <v>706</v>
      </c>
      <c r="AV23" s="12">
        <v>5000.0</v>
      </c>
      <c r="AW23" s="14" t="s">
        <v>131</v>
      </c>
      <c r="AX23" s="12">
        <v>20000.0</v>
      </c>
      <c r="AY23" s="12">
        <v>3.0</v>
      </c>
      <c r="AZ23" s="12">
        <v>55.0</v>
      </c>
      <c r="BA23" s="12">
        <v>8000.0</v>
      </c>
      <c r="BB23" s="12">
        <v>40.0</v>
      </c>
      <c r="BC23" s="21"/>
      <c r="BD23" s="12">
        <v>1.0</v>
      </c>
      <c r="BE23" s="12">
        <v>2000.0</v>
      </c>
      <c r="BF23" s="17">
        <v>44887.0</v>
      </c>
      <c r="BG23" s="16" t="s">
        <v>707</v>
      </c>
      <c r="BH23" s="16" t="s">
        <v>708</v>
      </c>
      <c r="BI23" s="16" t="s">
        <v>709</v>
      </c>
      <c r="BJ23" s="22" t="s">
        <v>710</v>
      </c>
      <c r="BK23" s="23"/>
    </row>
    <row r="24">
      <c r="A24" s="11" t="s">
        <v>62</v>
      </c>
      <c r="B24" s="12">
        <v>2.02500023E8</v>
      </c>
      <c r="C24" s="13">
        <v>45753.0</v>
      </c>
      <c r="D24" s="14" t="s">
        <v>711</v>
      </c>
      <c r="E24" s="14" t="s">
        <v>712</v>
      </c>
      <c r="F24" s="15">
        <f>+234594929955</f>
        <v>234594929955</v>
      </c>
      <c r="G24" s="14" t="s">
        <v>713</v>
      </c>
      <c r="H24" s="12">
        <v>33.0</v>
      </c>
      <c r="I24" s="14" t="s">
        <v>104</v>
      </c>
      <c r="J24" s="14" t="s">
        <v>714</v>
      </c>
      <c r="K24" s="16" t="s">
        <v>715</v>
      </c>
      <c r="L24" s="14" t="s">
        <v>69</v>
      </c>
      <c r="M24" s="14" t="s">
        <v>716</v>
      </c>
      <c r="N24" s="14" t="s">
        <v>175</v>
      </c>
      <c r="O24" s="14" t="s">
        <v>176</v>
      </c>
      <c r="P24" s="14" t="s">
        <v>210</v>
      </c>
      <c r="Q24" s="14" t="s">
        <v>717</v>
      </c>
      <c r="R24" s="14" t="s">
        <v>718</v>
      </c>
      <c r="S24" s="14" t="s">
        <v>719</v>
      </c>
      <c r="T24" s="17">
        <v>42547.0</v>
      </c>
      <c r="U24" s="12">
        <v>9200000.0</v>
      </c>
      <c r="V24" s="14" t="s">
        <v>182</v>
      </c>
      <c r="W24" s="14" t="s">
        <v>278</v>
      </c>
      <c r="X24" s="12">
        <v>5.0</v>
      </c>
      <c r="Y24" s="12">
        <v>1.0</v>
      </c>
      <c r="Z24" s="12">
        <v>1.0</v>
      </c>
      <c r="AA24" s="12">
        <v>0.0</v>
      </c>
      <c r="AB24" s="14" t="s">
        <v>720</v>
      </c>
      <c r="AC24" s="14" t="s">
        <v>721</v>
      </c>
      <c r="AD24" s="14" t="s">
        <v>713</v>
      </c>
      <c r="AE24" s="14" t="s">
        <v>81</v>
      </c>
      <c r="AF24" s="14" t="s">
        <v>82</v>
      </c>
      <c r="AG24" s="14" t="s">
        <v>722</v>
      </c>
      <c r="AH24" s="14" t="s">
        <v>723</v>
      </c>
      <c r="AI24" s="18" t="b">
        <v>1</v>
      </c>
      <c r="AJ24" s="19" t="s">
        <v>724</v>
      </c>
      <c r="AK24" s="14" t="s">
        <v>725</v>
      </c>
      <c r="AL24" s="14" t="s">
        <v>726</v>
      </c>
      <c r="AM24" s="14" t="s">
        <v>727</v>
      </c>
      <c r="AN24" s="17">
        <v>43655.0</v>
      </c>
      <c r="AO24" s="14" t="s">
        <v>728</v>
      </c>
      <c r="AP24" s="20">
        <v>4300000.0</v>
      </c>
      <c r="AQ24" s="14" t="s">
        <v>729</v>
      </c>
      <c r="AR24" s="14" t="s">
        <v>730</v>
      </c>
      <c r="AS24" s="14" t="s">
        <v>731</v>
      </c>
      <c r="AT24" s="14" t="s">
        <v>732</v>
      </c>
      <c r="AU24" s="14" t="s">
        <v>733</v>
      </c>
      <c r="AV24" s="12">
        <v>300.0</v>
      </c>
      <c r="AW24" s="14" t="s">
        <v>164</v>
      </c>
      <c r="AX24" s="12">
        <v>750000.0</v>
      </c>
      <c r="AY24" s="12">
        <v>10.0</v>
      </c>
      <c r="AZ24" s="12">
        <v>70.0</v>
      </c>
      <c r="BA24" s="12">
        <v>25000.0</v>
      </c>
      <c r="BB24" s="12">
        <v>20.0</v>
      </c>
      <c r="BC24" s="21">
        <v>23498.3689107917</v>
      </c>
      <c r="BD24" s="12">
        <v>6.0</v>
      </c>
      <c r="BE24" s="12">
        <v>75000.0</v>
      </c>
      <c r="BF24" s="17">
        <v>45051.0</v>
      </c>
      <c r="BG24" s="16" t="s">
        <v>734</v>
      </c>
      <c r="BH24" s="16" t="s">
        <v>735</v>
      </c>
      <c r="BI24" s="16" t="s">
        <v>736</v>
      </c>
      <c r="BJ24" s="22" t="s">
        <v>737</v>
      </c>
      <c r="BK24" s="23"/>
    </row>
    <row r="25">
      <c r="A25" s="11" t="s">
        <v>62</v>
      </c>
      <c r="B25" s="12">
        <v>2.02500024E8</v>
      </c>
      <c r="C25" s="13">
        <v>45826.0</v>
      </c>
      <c r="D25" s="14" t="s">
        <v>738</v>
      </c>
      <c r="E25" s="14" t="s">
        <v>739</v>
      </c>
      <c r="F25" s="15">
        <f>+1650863765</f>
        <v>1650863765</v>
      </c>
      <c r="G25" s="14" t="s">
        <v>740</v>
      </c>
      <c r="H25" s="12">
        <v>28.0</v>
      </c>
      <c r="I25" s="14" t="s">
        <v>66</v>
      </c>
      <c r="J25" s="14" t="s">
        <v>741</v>
      </c>
      <c r="K25" s="16" t="s">
        <v>742</v>
      </c>
      <c r="L25" s="14" t="s">
        <v>271</v>
      </c>
      <c r="M25" s="14" t="s">
        <v>743</v>
      </c>
      <c r="N25" s="14" t="s">
        <v>109</v>
      </c>
      <c r="O25" s="14" t="s">
        <v>303</v>
      </c>
      <c r="P25" s="14" t="s">
        <v>744</v>
      </c>
      <c r="Q25" s="14" t="s">
        <v>745</v>
      </c>
      <c r="R25" s="14" t="s">
        <v>746</v>
      </c>
      <c r="S25" s="14" t="s">
        <v>747</v>
      </c>
      <c r="T25" s="17">
        <v>37999.0</v>
      </c>
      <c r="U25" s="12">
        <v>2300000.0</v>
      </c>
      <c r="V25" s="14" t="s">
        <v>309</v>
      </c>
      <c r="W25" s="14" t="s">
        <v>247</v>
      </c>
      <c r="X25" s="12">
        <v>10.0</v>
      </c>
      <c r="Y25" s="12">
        <v>3.0</v>
      </c>
      <c r="Z25" s="12">
        <v>3.0</v>
      </c>
      <c r="AA25" s="12">
        <v>1.0</v>
      </c>
      <c r="AB25" s="14" t="s">
        <v>748</v>
      </c>
      <c r="AC25" s="14" t="s">
        <v>119</v>
      </c>
      <c r="AD25" s="14" t="s">
        <v>740</v>
      </c>
      <c r="AE25" s="14" t="s">
        <v>82</v>
      </c>
      <c r="AF25" s="14" t="s">
        <v>81</v>
      </c>
      <c r="AG25" s="14" t="s">
        <v>749</v>
      </c>
      <c r="AH25" s="14" t="s">
        <v>750</v>
      </c>
      <c r="AI25" s="18" t="b">
        <v>1</v>
      </c>
      <c r="AJ25" s="19" t="s">
        <v>751</v>
      </c>
      <c r="AK25" s="14" t="s">
        <v>752</v>
      </c>
      <c r="AL25" s="14" t="s">
        <v>753</v>
      </c>
      <c r="AM25" s="14" t="s">
        <v>754</v>
      </c>
      <c r="AN25" s="17">
        <v>44332.0</v>
      </c>
      <c r="AO25" s="14" t="s">
        <v>755</v>
      </c>
      <c r="AP25" s="20">
        <v>6000000.0</v>
      </c>
      <c r="AQ25" s="14" t="s">
        <v>756</v>
      </c>
      <c r="AR25" s="14" t="s">
        <v>407</v>
      </c>
      <c r="AS25" s="14" t="s">
        <v>757</v>
      </c>
      <c r="AT25" s="14" t="s">
        <v>758</v>
      </c>
      <c r="AU25" s="14" t="s">
        <v>759</v>
      </c>
      <c r="AV25" s="12">
        <v>1200.0</v>
      </c>
      <c r="AW25" s="14" t="s">
        <v>96</v>
      </c>
      <c r="AX25" s="12">
        <v>0.0</v>
      </c>
      <c r="AY25" s="12">
        <v>0.0</v>
      </c>
      <c r="AZ25" s="12">
        <v>0.0</v>
      </c>
      <c r="BA25" s="12">
        <v>10000.0</v>
      </c>
      <c r="BB25" s="12">
        <v>14.0</v>
      </c>
      <c r="BC25" s="21">
        <v>725502.163378435</v>
      </c>
      <c r="BD25" s="12">
        <v>0.0</v>
      </c>
      <c r="BE25" s="12">
        <v>0.0</v>
      </c>
      <c r="BF25" s="17">
        <v>44822.0</v>
      </c>
      <c r="BG25" s="16" t="s">
        <v>760</v>
      </c>
      <c r="BH25" s="16" t="s">
        <v>761</v>
      </c>
      <c r="BI25" s="16" t="s">
        <v>762</v>
      </c>
      <c r="BJ25" s="22" t="s">
        <v>763</v>
      </c>
      <c r="BK25" s="23"/>
    </row>
    <row r="26">
      <c r="A26" s="11" t="s">
        <v>62</v>
      </c>
      <c r="B26" s="12">
        <v>2.02500025E8</v>
      </c>
      <c r="C26" s="13">
        <v>45846.0</v>
      </c>
      <c r="D26" s="14" t="s">
        <v>764</v>
      </c>
      <c r="E26" s="14" t="s">
        <v>765</v>
      </c>
      <c r="F26" s="15">
        <f>+27075957947</f>
        <v>27075957947</v>
      </c>
      <c r="G26" s="14" t="s">
        <v>766</v>
      </c>
      <c r="H26" s="12">
        <v>35.0</v>
      </c>
      <c r="I26" s="14" t="s">
        <v>104</v>
      </c>
      <c r="J26" s="14" t="s">
        <v>767</v>
      </c>
      <c r="K26" s="16" t="s">
        <v>768</v>
      </c>
      <c r="L26" s="14" t="s">
        <v>107</v>
      </c>
      <c r="M26" s="14" t="s">
        <v>769</v>
      </c>
      <c r="N26" s="14" t="s">
        <v>143</v>
      </c>
      <c r="O26" s="14" t="s">
        <v>72</v>
      </c>
      <c r="P26" s="14" t="s">
        <v>770</v>
      </c>
      <c r="Q26" s="14" t="s">
        <v>771</v>
      </c>
      <c r="R26" s="14" t="s">
        <v>772</v>
      </c>
      <c r="S26" s="14" t="s">
        <v>773</v>
      </c>
      <c r="T26" s="17">
        <v>37755.0</v>
      </c>
      <c r="U26" s="12">
        <v>700000.0</v>
      </c>
      <c r="V26" s="14" t="s">
        <v>148</v>
      </c>
      <c r="W26" s="14" t="s">
        <v>614</v>
      </c>
      <c r="X26" s="12">
        <v>40.0</v>
      </c>
      <c r="Y26" s="12">
        <v>12.0</v>
      </c>
      <c r="Z26" s="12">
        <v>2.0</v>
      </c>
      <c r="AA26" s="12">
        <v>1.0</v>
      </c>
      <c r="AB26" s="14" t="s">
        <v>774</v>
      </c>
      <c r="AC26" s="14" t="s">
        <v>775</v>
      </c>
      <c r="AD26" s="14" t="s">
        <v>766</v>
      </c>
      <c r="AE26" s="14" t="s">
        <v>81</v>
      </c>
      <c r="AF26" s="14" t="s">
        <v>82</v>
      </c>
      <c r="AG26" s="14" t="s">
        <v>776</v>
      </c>
      <c r="AH26" s="14" t="s">
        <v>777</v>
      </c>
      <c r="AI26" s="18" t="b">
        <v>1</v>
      </c>
      <c r="AJ26" s="19" t="s">
        <v>778</v>
      </c>
      <c r="AK26" s="14" t="s">
        <v>779</v>
      </c>
      <c r="AL26" s="14" t="s">
        <v>780</v>
      </c>
      <c r="AM26" s="14" t="s">
        <v>781</v>
      </c>
      <c r="AN26" s="17">
        <v>43854.0</v>
      </c>
      <c r="AO26" s="14" t="s">
        <v>782</v>
      </c>
      <c r="AP26" s="20" t="s">
        <v>783</v>
      </c>
      <c r="AQ26" s="14" t="s">
        <v>784</v>
      </c>
      <c r="AR26" s="14" t="s">
        <v>785</v>
      </c>
      <c r="AS26" s="14" t="s">
        <v>786</v>
      </c>
      <c r="AT26" s="14" t="s">
        <v>787</v>
      </c>
      <c r="AU26" s="14" t="s">
        <v>788</v>
      </c>
      <c r="AV26" s="12">
        <v>50.0</v>
      </c>
      <c r="AW26" s="14" t="s">
        <v>131</v>
      </c>
      <c r="AX26" s="12">
        <v>30000.0</v>
      </c>
      <c r="AY26" s="12">
        <v>3.0</v>
      </c>
      <c r="AZ26" s="12">
        <v>57.0</v>
      </c>
      <c r="BA26" s="12">
        <v>9000.0</v>
      </c>
      <c r="BB26" s="12">
        <v>36.0</v>
      </c>
      <c r="BC26" s="21">
        <v>0.0</v>
      </c>
      <c r="BD26" s="12">
        <v>2.0</v>
      </c>
      <c r="BE26" s="12">
        <v>2000.0</v>
      </c>
      <c r="BF26" s="17">
        <v>44993.0</v>
      </c>
      <c r="BG26" s="16" t="s">
        <v>789</v>
      </c>
      <c r="BH26" s="16" t="s">
        <v>790</v>
      </c>
      <c r="BI26" s="16" t="s">
        <v>791</v>
      </c>
      <c r="BJ26" s="22" t="s">
        <v>792</v>
      </c>
      <c r="BK26" s="23"/>
    </row>
    <row r="27">
      <c r="A27" s="11" t="s">
        <v>62</v>
      </c>
      <c r="B27" s="12">
        <v>2.02500026E8</v>
      </c>
      <c r="C27" s="13">
        <v>45827.0</v>
      </c>
      <c r="D27" s="14" t="s">
        <v>793</v>
      </c>
      <c r="E27" s="14" t="s">
        <v>267</v>
      </c>
      <c r="F27" s="15">
        <f>+91254780774</f>
        <v>91254780774</v>
      </c>
      <c r="G27" s="14" t="s">
        <v>794</v>
      </c>
      <c r="H27" s="12">
        <v>32.0</v>
      </c>
      <c r="I27" s="14" t="s">
        <v>66</v>
      </c>
      <c r="J27" s="14" t="s">
        <v>795</v>
      </c>
      <c r="K27" s="16" t="s">
        <v>796</v>
      </c>
      <c r="L27" s="14" t="s">
        <v>797</v>
      </c>
      <c r="M27" s="14" t="s">
        <v>798</v>
      </c>
      <c r="N27" s="14" t="s">
        <v>209</v>
      </c>
      <c r="O27" s="14" t="s">
        <v>558</v>
      </c>
      <c r="P27" s="14" t="s">
        <v>559</v>
      </c>
      <c r="Q27" s="14" t="s">
        <v>799</v>
      </c>
      <c r="R27" s="14" t="s">
        <v>800</v>
      </c>
      <c r="S27" s="14" t="s">
        <v>801</v>
      </c>
      <c r="T27" s="17">
        <v>42635.0</v>
      </c>
      <c r="U27" s="12">
        <v>5500000.0</v>
      </c>
      <c r="V27" s="14" t="s">
        <v>148</v>
      </c>
      <c r="W27" s="14" t="s">
        <v>78</v>
      </c>
      <c r="X27" s="12">
        <v>14.0</v>
      </c>
      <c r="Y27" s="12">
        <v>4.0</v>
      </c>
      <c r="Z27" s="12">
        <v>3.0</v>
      </c>
      <c r="AA27" s="12">
        <v>1.0</v>
      </c>
      <c r="AB27" s="14" t="s">
        <v>802</v>
      </c>
      <c r="AC27" s="14" t="s">
        <v>119</v>
      </c>
      <c r="AD27" s="14" t="s">
        <v>794</v>
      </c>
      <c r="AE27" s="14" t="s">
        <v>82</v>
      </c>
      <c r="AF27" s="14" t="s">
        <v>81</v>
      </c>
      <c r="AG27" s="14" t="s">
        <v>803</v>
      </c>
      <c r="AH27" s="14" t="s">
        <v>804</v>
      </c>
      <c r="AI27" s="18" t="b">
        <v>1</v>
      </c>
      <c r="AJ27" s="19" t="s">
        <v>805</v>
      </c>
      <c r="AK27" s="14" t="s">
        <v>806</v>
      </c>
      <c r="AL27" s="14" t="s">
        <v>807</v>
      </c>
      <c r="AM27" s="14" t="s">
        <v>808</v>
      </c>
      <c r="AN27" s="17">
        <v>45810.0</v>
      </c>
      <c r="AO27" s="14" t="s">
        <v>809</v>
      </c>
      <c r="AP27" s="20">
        <v>3600000.0</v>
      </c>
      <c r="AQ27" s="14" t="s">
        <v>545</v>
      </c>
      <c r="AR27" s="14" t="s">
        <v>407</v>
      </c>
      <c r="AS27" s="14" t="s">
        <v>810</v>
      </c>
      <c r="AT27" s="14" t="s">
        <v>811</v>
      </c>
      <c r="AU27" s="14" t="s">
        <v>812</v>
      </c>
      <c r="AV27" s="12">
        <v>10000.0</v>
      </c>
      <c r="AW27" s="14" t="s">
        <v>164</v>
      </c>
      <c r="AX27" s="12">
        <v>700000.0</v>
      </c>
      <c r="AY27" s="12">
        <v>8.0</v>
      </c>
      <c r="AZ27" s="12">
        <v>68.0</v>
      </c>
      <c r="BA27" s="12">
        <v>22000.0</v>
      </c>
      <c r="BB27" s="12">
        <v>20.0</v>
      </c>
      <c r="BC27" s="21">
        <v>28100.4270591206</v>
      </c>
      <c r="BD27" s="12">
        <v>7.0</v>
      </c>
      <c r="BE27" s="12">
        <v>70000.0</v>
      </c>
      <c r="BF27" s="17">
        <v>45097.0</v>
      </c>
      <c r="BG27" s="16" t="s">
        <v>813</v>
      </c>
      <c r="BH27" s="16" t="s">
        <v>814</v>
      </c>
      <c r="BI27" s="16" t="s">
        <v>815</v>
      </c>
      <c r="BJ27" s="22" t="s">
        <v>816</v>
      </c>
      <c r="BK27" s="23"/>
    </row>
    <row r="28">
      <c r="A28" s="11" t="s">
        <v>62</v>
      </c>
      <c r="B28" s="12">
        <v>2.02500027E8</v>
      </c>
      <c r="C28" s="13">
        <v>45424.0</v>
      </c>
      <c r="D28" s="14" t="s">
        <v>817</v>
      </c>
      <c r="E28" s="14" t="s">
        <v>818</v>
      </c>
      <c r="F28" s="15">
        <f>+234203173109</f>
        <v>234203173109</v>
      </c>
      <c r="G28" s="14" t="s">
        <v>819</v>
      </c>
      <c r="H28" s="12">
        <v>30.0</v>
      </c>
      <c r="I28" s="14" t="s">
        <v>66</v>
      </c>
      <c r="J28" s="14" t="s">
        <v>820</v>
      </c>
      <c r="K28" s="16" t="s">
        <v>821</v>
      </c>
      <c r="L28" s="14" t="s">
        <v>69</v>
      </c>
      <c r="M28" s="14" t="s">
        <v>822</v>
      </c>
      <c r="N28" s="14" t="s">
        <v>71</v>
      </c>
      <c r="O28" s="14" t="s">
        <v>72</v>
      </c>
      <c r="P28" s="14" t="s">
        <v>770</v>
      </c>
      <c r="Q28" s="14" t="s">
        <v>823</v>
      </c>
      <c r="R28" s="14" t="s">
        <v>824</v>
      </c>
      <c r="S28" s="14" t="s">
        <v>825</v>
      </c>
      <c r="T28" s="17">
        <v>40609.0</v>
      </c>
      <c r="U28" s="12">
        <v>8700000.0</v>
      </c>
      <c r="V28" s="14" t="s">
        <v>77</v>
      </c>
      <c r="W28" s="14" t="s">
        <v>149</v>
      </c>
      <c r="X28" s="12">
        <v>7.0</v>
      </c>
      <c r="Y28" s="12">
        <v>2.0</v>
      </c>
      <c r="Z28" s="12">
        <v>2.0</v>
      </c>
      <c r="AA28" s="12">
        <v>0.0</v>
      </c>
      <c r="AB28" s="14" t="s">
        <v>826</v>
      </c>
      <c r="AC28" s="14" t="s">
        <v>827</v>
      </c>
      <c r="AD28" s="14" t="s">
        <v>819</v>
      </c>
      <c r="AE28" s="14" t="s">
        <v>82</v>
      </c>
      <c r="AF28" s="14" t="s">
        <v>81</v>
      </c>
      <c r="AG28" s="14" t="s">
        <v>828</v>
      </c>
      <c r="AH28" s="14" t="s">
        <v>829</v>
      </c>
      <c r="AI28" s="18" t="b">
        <v>0</v>
      </c>
      <c r="AJ28" s="19" t="s">
        <v>830</v>
      </c>
      <c r="AK28" s="14" t="s">
        <v>831</v>
      </c>
      <c r="AL28" s="14" t="s">
        <v>832</v>
      </c>
      <c r="AM28" s="14" t="s">
        <v>833</v>
      </c>
      <c r="AN28" s="17">
        <v>43451.0</v>
      </c>
      <c r="AO28" s="14" t="s">
        <v>834</v>
      </c>
      <c r="AP28" s="20" t="s">
        <v>835</v>
      </c>
      <c r="AQ28" s="14" t="s">
        <v>836</v>
      </c>
      <c r="AR28" s="14" t="s">
        <v>127</v>
      </c>
      <c r="AS28" s="14" t="s">
        <v>837</v>
      </c>
      <c r="AT28" s="14" t="s">
        <v>838</v>
      </c>
      <c r="AU28" s="14" t="s">
        <v>839</v>
      </c>
      <c r="AV28" s="12">
        <v>100.0</v>
      </c>
      <c r="AW28" s="14" t="s">
        <v>292</v>
      </c>
      <c r="AX28" s="12">
        <v>25000.0</v>
      </c>
      <c r="AY28" s="12">
        <v>4.0</v>
      </c>
      <c r="AZ28" s="12">
        <v>60.0</v>
      </c>
      <c r="BA28" s="12">
        <v>10000.0</v>
      </c>
      <c r="BB28" s="12">
        <v>30.0</v>
      </c>
      <c r="BC28" s="21">
        <v>693305.735226716</v>
      </c>
      <c r="BD28" s="12">
        <v>2.0</v>
      </c>
      <c r="BE28" s="12">
        <v>2500.0</v>
      </c>
      <c r="BF28" s="17">
        <v>44956.0</v>
      </c>
      <c r="BG28" s="16" t="s">
        <v>840</v>
      </c>
      <c r="BH28" s="16" t="s">
        <v>841</v>
      </c>
      <c r="BI28" s="16" t="s">
        <v>842</v>
      </c>
      <c r="BJ28" s="22" t="s">
        <v>843</v>
      </c>
      <c r="BK28" s="23"/>
    </row>
    <row r="29">
      <c r="A29" s="11" t="s">
        <v>62</v>
      </c>
      <c r="B29" s="12">
        <v>2.02500028E8</v>
      </c>
      <c r="C29" s="13">
        <v>45604.0</v>
      </c>
      <c r="D29" s="14" t="s">
        <v>844</v>
      </c>
      <c r="E29" s="14" t="s">
        <v>845</v>
      </c>
      <c r="F29" s="15">
        <f>+91259792703</f>
        <v>91259792703</v>
      </c>
      <c r="G29" s="14" t="s">
        <v>846</v>
      </c>
      <c r="H29" s="12">
        <v>24.0</v>
      </c>
      <c r="I29" s="14" t="s">
        <v>104</v>
      </c>
      <c r="J29" s="14" t="s">
        <v>847</v>
      </c>
      <c r="K29" s="16" t="s">
        <v>848</v>
      </c>
      <c r="L29" s="14" t="s">
        <v>797</v>
      </c>
      <c r="M29" s="14" t="s">
        <v>849</v>
      </c>
      <c r="N29" s="14" t="s">
        <v>175</v>
      </c>
      <c r="O29" s="14" t="s">
        <v>558</v>
      </c>
      <c r="P29" s="14" t="s">
        <v>559</v>
      </c>
      <c r="Q29" s="14" t="s">
        <v>850</v>
      </c>
      <c r="R29" s="14" t="s">
        <v>851</v>
      </c>
      <c r="S29" s="14" t="s">
        <v>852</v>
      </c>
      <c r="T29" s="17">
        <v>44166.0</v>
      </c>
      <c r="U29" s="12">
        <v>1400000.0</v>
      </c>
      <c r="V29" s="14" t="s">
        <v>182</v>
      </c>
      <c r="W29" s="14" t="s">
        <v>278</v>
      </c>
      <c r="X29" s="12">
        <v>3.0</v>
      </c>
      <c r="Y29" s="12">
        <v>1.0</v>
      </c>
      <c r="Z29" s="12">
        <v>1.0</v>
      </c>
      <c r="AA29" s="12">
        <v>0.0</v>
      </c>
      <c r="AB29" s="14" t="s">
        <v>853</v>
      </c>
      <c r="AC29" s="14" t="s">
        <v>119</v>
      </c>
      <c r="AD29" s="14" t="s">
        <v>846</v>
      </c>
      <c r="AE29" s="14" t="s">
        <v>81</v>
      </c>
      <c r="AF29" s="14" t="s">
        <v>82</v>
      </c>
      <c r="AG29" s="14" t="s">
        <v>854</v>
      </c>
      <c r="AH29" s="14" t="s">
        <v>855</v>
      </c>
      <c r="AI29" s="18" t="b">
        <v>1</v>
      </c>
      <c r="AJ29" s="19" t="s">
        <v>856</v>
      </c>
      <c r="AK29" s="14" t="s">
        <v>857</v>
      </c>
      <c r="AL29" s="14" t="s">
        <v>858</v>
      </c>
      <c r="AM29" s="14" t="s">
        <v>859</v>
      </c>
      <c r="AN29" s="17">
        <v>44750.0</v>
      </c>
      <c r="AO29" s="14" t="s">
        <v>860</v>
      </c>
      <c r="AP29" s="20">
        <v>6000000.0</v>
      </c>
      <c r="AQ29" s="14" t="s">
        <v>861</v>
      </c>
      <c r="AR29" s="14" t="s">
        <v>288</v>
      </c>
      <c r="AS29" s="14" t="s">
        <v>862</v>
      </c>
      <c r="AT29" s="14" t="s">
        <v>863</v>
      </c>
      <c r="AU29" s="14" t="s">
        <v>864</v>
      </c>
      <c r="AV29" s="12">
        <v>80.0</v>
      </c>
      <c r="AW29" s="14" t="s">
        <v>164</v>
      </c>
      <c r="AX29" s="12">
        <v>600000.0</v>
      </c>
      <c r="AY29" s="12">
        <v>7.0</v>
      </c>
      <c r="AZ29" s="12">
        <v>66.0</v>
      </c>
      <c r="BA29" s="12">
        <v>28000.0</v>
      </c>
      <c r="BB29" s="12">
        <v>22.0</v>
      </c>
      <c r="BC29" s="21">
        <v>50227.3282938199</v>
      </c>
      <c r="BD29" s="12">
        <v>5.0</v>
      </c>
      <c r="BE29" s="12">
        <v>60000.0</v>
      </c>
      <c r="BF29" s="17">
        <v>45041.0</v>
      </c>
      <c r="BG29" s="16" t="s">
        <v>865</v>
      </c>
      <c r="BH29" s="16" t="s">
        <v>866</v>
      </c>
      <c r="BI29" s="16" t="s">
        <v>867</v>
      </c>
      <c r="BJ29" s="22" t="s">
        <v>868</v>
      </c>
      <c r="BK29" s="23"/>
    </row>
    <row r="30">
      <c r="A30" s="11" t="s">
        <v>62</v>
      </c>
      <c r="B30" s="12">
        <v>2.02500029E8</v>
      </c>
      <c r="C30" s="13">
        <v>45543.0</v>
      </c>
      <c r="D30" s="14" t="s">
        <v>869</v>
      </c>
      <c r="E30" s="14" t="s">
        <v>64</v>
      </c>
      <c r="F30" s="15">
        <f>+1886086803</f>
        <v>1886086803</v>
      </c>
      <c r="G30" s="14" t="s">
        <v>870</v>
      </c>
      <c r="H30" s="12">
        <v>31.0</v>
      </c>
      <c r="I30" s="14" t="s">
        <v>66</v>
      </c>
      <c r="J30" s="14" t="s">
        <v>871</v>
      </c>
      <c r="K30" s="16" t="s">
        <v>872</v>
      </c>
      <c r="L30" s="14" t="s">
        <v>271</v>
      </c>
      <c r="M30" s="14" t="s">
        <v>272</v>
      </c>
      <c r="N30" s="14" t="s">
        <v>109</v>
      </c>
      <c r="O30" s="14" t="s">
        <v>176</v>
      </c>
      <c r="P30" s="14" t="s">
        <v>873</v>
      </c>
      <c r="Q30" s="14" t="s">
        <v>874</v>
      </c>
      <c r="R30" s="14" t="s">
        <v>875</v>
      </c>
      <c r="S30" s="14" t="s">
        <v>876</v>
      </c>
      <c r="T30" s="17">
        <v>39313.0</v>
      </c>
      <c r="U30" s="12">
        <v>3800000.0</v>
      </c>
      <c r="V30" s="14" t="s">
        <v>116</v>
      </c>
      <c r="W30" s="14" t="s">
        <v>877</v>
      </c>
      <c r="X30" s="12">
        <v>8.0</v>
      </c>
      <c r="Y30" s="12">
        <v>2.0</v>
      </c>
      <c r="Z30" s="12">
        <v>2.0</v>
      </c>
      <c r="AA30" s="12">
        <v>1.0</v>
      </c>
      <c r="AB30" s="14" t="s">
        <v>878</v>
      </c>
      <c r="AC30" s="14" t="s">
        <v>481</v>
      </c>
      <c r="AD30" s="14" t="s">
        <v>870</v>
      </c>
      <c r="AE30" s="14" t="s">
        <v>82</v>
      </c>
      <c r="AF30" s="14" t="s">
        <v>82</v>
      </c>
      <c r="AG30" s="14" t="s">
        <v>879</v>
      </c>
      <c r="AH30" s="14" t="s">
        <v>880</v>
      </c>
      <c r="AI30" s="18" t="b">
        <v>1</v>
      </c>
      <c r="AJ30" s="19" t="s">
        <v>881</v>
      </c>
      <c r="AK30" s="14" t="s">
        <v>882</v>
      </c>
      <c r="AL30" s="14" t="s">
        <v>883</v>
      </c>
      <c r="AM30" s="14" t="s">
        <v>884</v>
      </c>
      <c r="AN30" s="17">
        <v>45183.0</v>
      </c>
      <c r="AO30" s="14" t="s">
        <v>885</v>
      </c>
      <c r="AP30" s="20">
        <v>7200000.0</v>
      </c>
      <c r="AQ30" s="14" t="s">
        <v>886</v>
      </c>
      <c r="AR30" s="14" t="s">
        <v>92</v>
      </c>
      <c r="AS30" s="14" t="s">
        <v>887</v>
      </c>
      <c r="AT30" s="14" t="s">
        <v>888</v>
      </c>
      <c r="AU30" s="14" t="s">
        <v>889</v>
      </c>
      <c r="AV30" s="12">
        <v>50.0</v>
      </c>
      <c r="AW30" s="14" t="s">
        <v>261</v>
      </c>
      <c r="AX30" s="12">
        <v>1100000.0</v>
      </c>
      <c r="AY30" s="12">
        <v>13.0</v>
      </c>
      <c r="AZ30" s="12">
        <v>77.0</v>
      </c>
      <c r="BA30" s="12">
        <v>40000.0</v>
      </c>
      <c r="BB30" s="12">
        <v>28.0</v>
      </c>
      <c r="BC30" s="21"/>
      <c r="BD30" s="12">
        <v>9.0</v>
      </c>
      <c r="BE30" s="12">
        <v>110000.0</v>
      </c>
      <c r="BF30" s="17">
        <v>45112.0</v>
      </c>
      <c r="BG30" s="16" t="s">
        <v>890</v>
      </c>
      <c r="BH30" s="16" t="s">
        <v>891</v>
      </c>
      <c r="BI30" s="16" t="s">
        <v>892</v>
      </c>
      <c r="BJ30" s="22" t="s">
        <v>893</v>
      </c>
      <c r="BK30" s="23"/>
    </row>
    <row r="31">
      <c r="A31" s="11" t="s">
        <v>62</v>
      </c>
      <c r="B31" s="12">
        <v>2.0250003E8</v>
      </c>
      <c r="C31" s="13">
        <v>45638.0</v>
      </c>
      <c r="D31" s="14" t="s">
        <v>894</v>
      </c>
      <c r="E31" s="14" t="s">
        <v>895</v>
      </c>
      <c r="F31" s="15">
        <f>+234770272785</f>
        <v>234770272785</v>
      </c>
      <c r="G31" s="14" t="s">
        <v>896</v>
      </c>
      <c r="H31" s="12">
        <v>38.0</v>
      </c>
      <c r="I31" s="14" t="s">
        <v>104</v>
      </c>
      <c r="J31" s="14" t="s">
        <v>897</v>
      </c>
      <c r="K31" s="16" t="s">
        <v>898</v>
      </c>
      <c r="L31" s="14" t="s">
        <v>69</v>
      </c>
      <c r="M31" s="14" t="s">
        <v>716</v>
      </c>
      <c r="N31" s="14" t="s">
        <v>143</v>
      </c>
      <c r="O31" s="14" t="s">
        <v>334</v>
      </c>
      <c r="P31" s="14" t="s">
        <v>899</v>
      </c>
      <c r="Q31" s="14" t="s">
        <v>900</v>
      </c>
      <c r="R31" s="14" t="s">
        <v>901</v>
      </c>
      <c r="S31" s="14" t="s">
        <v>902</v>
      </c>
      <c r="T31" s="17">
        <v>43582.0</v>
      </c>
      <c r="U31" s="12">
        <v>2800000.0</v>
      </c>
      <c r="V31" s="14" t="s">
        <v>148</v>
      </c>
      <c r="W31" s="14" t="s">
        <v>536</v>
      </c>
      <c r="X31" s="12">
        <v>22.0</v>
      </c>
      <c r="Y31" s="12">
        <v>6.0</v>
      </c>
      <c r="Z31" s="12">
        <v>4.0</v>
      </c>
      <c r="AA31" s="12">
        <v>1.0</v>
      </c>
      <c r="AB31" s="14" t="s">
        <v>903</v>
      </c>
      <c r="AC31" s="14" t="s">
        <v>249</v>
      </c>
      <c r="AD31" s="14" t="s">
        <v>896</v>
      </c>
      <c r="AE31" s="14" t="s">
        <v>81</v>
      </c>
      <c r="AF31" s="14" t="s">
        <v>81</v>
      </c>
      <c r="AG31" s="14" t="s">
        <v>904</v>
      </c>
      <c r="AH31" s="14" t="s">
        <v>905</v>
      </c>
      <c r="AI31" s="18" t="b">
        <v>1</v>
      </c>
      <c r="AJ31" s="19" t="s">
        <v>906</v>
      </c>
      <c r="AK31" s="14" t="s">
        <v>907</v>
      </c>
      <c r="AL31" s="14" t="s">
        <v>908</v>
      </c>
      <c r="AM31" s="14" t="s">
        <v>909</v>
      </c>
      <c r="AN31" s="17">
        <v>44248.0</v>
      </c>
      <c r="AO31" s="14" t="s">
        <v>910</v>
      </c>
      <c r="AP31" s="20" t="s">
        <v>911</v>
      </c>
      <c r="AQ31" s="14" t="s">
        <v>912</v>
      </c>
      <c r="AR31" s="14" t="s">
        <v>913</v>
      </c>
      <c r="AS31" s="14" t="s">
        <v>914</v>
      </c>
      <c r="AT31" s="14" t="s">
        <v>915</v>
      </c>
      <c r="AU31" s="14" t="s">
        <v>916</v>
      </c>
      <c r="AV31" s="12">
        <v>200.0</v>
      </c>
      <c r="AW31" s="14" t="s">
        <v>164</v>
      </c>
      <c r="AX31" s="12">
        <v>850000.0</v>
      </c>
      <c r="AY31" s="12">
        <v>10.0</v>
      </c>
      <c r="AZ31" s="12">
        <v>70.0</v>
      </c>
      <c r="BA31" s="12">
        <v>30000.0</v>
      </c>
      <c r="BB31" s="12">
        <v>24.0</v>
      </c>
      <c r="BC31" s="21">
        <v>720883.538739776</v>
      </c>
      <c r="BD31" s="12">
        <v>8.0</v>
      </c>
      <c r="BE31" s="12">
        <v>85000.0</v>
      </c>
      <c r="BF31" s="17">
        <v>45064.0</v>
      </c>
      <c r="BG31" s="16" t="s">
        <v>917</v>
      </c>
      <c r="BH31" s="16" t="s">
        <v>918</v>
      </c>
      <c r="BI31" s="16" t="s">
        <v>919</v>
      </c>
      <c r="BJ31" s="22" t="s">
        <v>920</v>
      </c>
      <c r="BK31" s="23"/>
    </row>
    <row r="32">
      <c r="A32" s="11" t="s">
        <v>62</v>
      </c>
      <c r="B32" s="12">
        <v>2.02500031E8</v>
      </c>
      <c r="C32" s="13">
        <v>45790.0</v>
      </c>
      <c r="D32" s="14" t="s">
        <v>921</v>
      </c>
      <c r="E32" s="14" t="s">
        <v>922</v>
      </c>
      <c r="F32" s="15">
        <f>+1199758172</f>
        <v>1199758172</v>
      </c>
      <c r="G32" s="14" t="s">
        <v>923</v>
      </c>
      <c r="H32" s="12">
        <v>29.0</v>
      </c>
      <c r="I32" s="14" t="s">
        <v>66</v>
      </c>
      <c r="J32" s="14" t="s">
        <v>924</v>
      </c>
      <c r="K32" s="16" t="s">
        <v>925</v>
      </c>
      <c r="L32" s="14" t="s">
        <v>271</v>
      </c>
      <c r="M32" s="14" t="s">
        <v>743</v>
      </c>
      <c r="N32" s="14" t="s">
        <v>71</v>
      </c>
      <c r="O32" s="14" t="s">
        <v>334</v>
      </c>
      <c r="P32" s="14" t="s">
        <v>691</v>
      </c>
      <c r="Q32" s="14" t="s">
        <v>926</v>
      </c>
      <c r="R32" s="14" t="s">
        <v>927</v>
      </c>
      <c r="S32" s="14" t="s">
        <v>928</v>
      </c>
      <c r="T32" s="17">
        <v>42288.0</v>
      </c>
      <c r="U32" s="12">
        <v>6000000.0</v>
      </c>
      <c r="V32" s="14" t="s">
        <v>116</v>
      </c>
      <c r="W32" s="14" t="s">
        <v>247</v>
      </c>
      <c r="X32" s="12">
        <v>12.0</v>
      </c>
      <c r="Y32" s="12">
        <v>3.0</v>
      </c>
      <c r="Z32" s="12">
        <v>3.0</v>
      </c>
      <c r="AA32" s="12">
        <v>1.0</v>
      </c>
      <c r="AB32" s="14" t="s">
        <v>929</v>
      </c>
      <c r="AC32" s="14" t="s">
        <v>185</v>
      </c>
      <c r="AD32" s="14" t="s">
        <v>923</v>
      </c>
      <c r="AE32" s="14" t="s">
        <v>82</v>
      </c>
      <c r="AF32" s="14" t="s">
        <v>81</v>
      </c>
      <c r="AG32" s="14" t="s">
        <v>930</v>
      </c>
      <c r="AH32" s="14" t="s">
        <v>931</v>
      </c>
      <c r="AI32" s="18" t="b">
        <v>1</v>
      </c>
      <c r="AJ32" s="19" t="s">
        <v>932</v>
      </c>
      <c r="AK32" s="14" t="s">
        <v>933</v>
      </c>
      <c r="AL32" s="14" t="s">
        <v>934</v>
      </c>
      <c r="AM32" s="14" t="s">
        <v>935</v>
      </c>
      <c r="AN32" s="17">
        <v>43705.0</v>
      </c>
      <c r="AO32" s="14" t="s">
        <v>936</v>
      </c>
      <c r="AP32" s="20">
        <v>8.2E8</v>
      </c>
      <c r="AQ32" s="14" t="s">
        <v>937</v>
      </c>
      <c r="AR32" s="14" t="s">
        <v>938</v>
      </c>
      <c r="AS32" s="14" t="s">
        <v>939</v>
      </c>
      <c r="AT32" s="14" t="s">
        <v>940</v>
      </c>
      <c r="AU32" s="14" t="s">
        <v>941</v>
      </c>
      <c r="AV32" s="12">
        <v>150.0</v>
      </c>
      <c r="AW32" s="14" t="s">
        <v>131</v>
      </c>
      <c r="AX32" s="12">
        <v>40000.0</v>
      </c>
      <c r="AY32" s="12">
        <v>5.0</v>
      </c>
      <c r="AZ32" s="12">
        <v>53.0</v>
      </c>
      <c r="BA32" s="12">
        <v>15000.0</v>
      </c>
      <c r="BB32" s="12">
        <v>36.0</v>
      </c>
      <c r="BC32" s="21">
        <v>0.0</v>
      </c>
      <c r="BD32" s="12">
        <v>3.0</v>
      </c>
      <c r="BE32" s="12">
        <v>4000.0</v>
      </c>
      <c r="BF32" s="17">
        <v>44995.0</v>
      </c>
      <c r="BG32" s="16" t="s">
        <v>942</v>
      </c>
      <c r="BH32" s="16" t="s">
        <v>943</v>
      </c>
      <c r="BI32" s="16" t="s">
        <v>944</v>
      </c>
      <c r="BJ32" s="22" t="s">
        <v>945</v>
      </c>
      <c r="BK32" s="23"/>
    </row>
    <row r="33">
      <c r="A33" s="11" t="s">
        <v>62</v>
      </c>
      <c r="B33" s="12">
        <v>2.02500032E8</v>
      </c>
      <c r="C33" s="13">
        <v>45463.0</v>
      </c>
      <c r="D33" s="14" t="s">
        <v>946</v>
      </c>
      <c r="E33" s="14" t="s">
        <v>947</v>
      </c>
      <c r="F33" s="15">
        <f>+91767478366</f>
        <v>91767478366</v>
      </c>
      <c r="G33" s="14" t="s">
        <v>948</v>
      </c>
      <c r="H33" s="12">
        <v>45.0</v>
      </c>
      <c r="I33" s="14" t="s">
        <v>66</v>
      </c>
      <c r="J33" s="14" t="s">
        <v>949</v>
      </c>
      <c r="K33" s="16" t="s">
        <v>950</v>
      </c>
      <c r="L33" s="14" t="s">
        <v>797</v>
      </c>
      <c r="M33" s="14" t="s">
        <v>849</v>
      </c>
      <c r="N33" s="14" t="s">
        <v>209</v>
      </c>
      <c r="O33" s="14" t="s">
        <v>303</v>
      </c>
      <c r="P33" s="14" t="s">
        <v>304</v>
      </c>
      <c r="Q33" s="14" t="s">
        <v>951</v>
      </c>
      <c r="R33" s="14" t="s">
        <v>952</v>
      </c>
      <c r="S33" s="14" t="s">
        <v>953</v>
      </c>
      <c r="T33" s="17">
        <v>36928.0</v>
      </c>
      <c r="U33" s="12">
        <v>950000.0</v>
      </c>
      <c r="V33" s="14" t="s">
        <v>148</v>
      </c>
      <c r="W33" s="14" t="s">
        <v>78</v>
      </c>
      <c r="X33" s="12">
        <v>5.0</v>
      </c>
      <c r="Y33" s="12">
        <v>1.0</v>
      </c>
      <c r="Z33" s="12">
        <v>2.0</v>
      </c>
      <c r="AA33" s="12">
        <v>0.0</v>
      </c>
      <c r="AB33" s="14" t="s">
        <v>954</v>
      </c>
      <c r="AC33" s="14" t="s">
        <v>641</v>
      </c>
      <c r="AD33" s="14" t="s">
        <v>948</v>
      </c>
      <c r="AE33" s="14" t="s">
        <v>81</v>
      </c>
      <c r="AF33" s="14" t="s">
        <v>82</v>
      </c>
      <c r="AG33" s="14" t="s">
        <v>955</v>
      </c>
      <c r="AH33" s="14" t="s">
        <v>956</v>
      </c>
      <c r="AI33" s="18" t="b">
        <v>1</v>
      </c>
      <c r="AJ33" s="19" t="s">
        <v>957</v>
      </c>
      <c r="AK33" s="14" t="s">
        <v>958</v>
      </c>
      <c r="AL33" s="14" t="s">
        <v>959</v>
      </c>
      <c r="AM33" s="14" t="s">
        <v>960</v>
      </c>
      <c r="AN33" s="17">
        <v>45370.0</v>
      </c>
      <c r="AO33" s="14" t="s">
        <v>961</v>
      </c>
      <c r="AP33" s="20">
        <v>6100000.0</v>
      </c>
      <c r="AQ33" s="14" t="s">
        <v>375</v>
      </c>
      <c r="AR33" s="14" t="s">
        <v>962</v>
      </c>
      <c r="AS33" s="14" t="s">
        <v>963</v>
      </c>
      <c r="AT33" s="14" t="s">
        <v>964</v>
      </c>
      <c r="AU33" s="14" t="s">
        <v>965</v>
      </c>
      <c r="AV33" s="12">
        <v>100.0</v>
      </c>
      <c r="AW33" s="14" t="s">
        <v>164</v>
      </c>
      <c r="AX33" s="12">
        <v>750000.0</v>
      </c>
      <c r="AY33" s="12">
        <v>10.0</v>
      </c>
      <c r="AZ33" s="12">
        <v>70.0</v>
      </c>
      <c r="BA33" s="12">
        <v>25000.0</v>
      </c>
      <c r="BB33" s="12">
        <v>20.0</v>
      </c>
      <c r="BC33" s="21">
        <v>0.0</v>
      </c>
      <c r="BD33" s="12">
        <v>6.0</v>
      </c>
      <c r="BE33" s="12">
        <v>75000.0</v>
      </c>
      <c r="BF33" s="17">
        <v>45119.0</v>
      </c>
      <c r="BG33" s="16" t="s">
        <v>966</v>
      </c>
      <c r="BH33" s="16" t="s">
        <v>967</v>
      </c>
      <c r="BI33" s="16" t="s">
        <v>968</v>
      </c>
      <c r="BJ33" s="22" t="s">
        <v>969</v>
      </c>
      <c r="BK33" s="23"/>
    </row>
    <row r="34">
      <c r="A34" s="11" t="s">
        <v>62</v>
      </c>
      <c r="B34" s="12">
        <v>2.02500033E8</v>
      </c>
      <c r="C34" s="13">
        <v>45306.0</v>
      </c>
      <c r="D34" s="14" t="s">
        <v>970</v>
      </c>
      <c r="E34" s="14" t="s">
        <v>971</v>
      </c>
      <c r="F34" s="15">
        <f>+1204179291</f>
        <v>1204179291</v>
      </c>
      <c r="G34" s="14" t="s">
        <v>972</v>
      </c>
      <c r="H34" s="12">
        <v>26.0</v>
      </c>
      <c r="I34" s="14" t="s">
        <v>104</v>
      </c>
      <c r="J34" s="14" t="s">
        <v>973</v>
      </c>
      <c r="K34" s="16" t="s">
        <v>974</v>
      </c>
      <c r="L34" s="14" t="s">
        <v>271</v>
      </c>
      <c r="M34" s="14" t="s">
        <v>743</v>
      </c>
      <c r="N34" s="14" t="s">
        <v>175</v>
      </c>
      <c r="O34" s="14" t="s">
        <v>334</v>
      </c>
      <c r="P34" s="14" t="s">
        <v>899</v>
      </c>
      <c r="Q34" s="14" t="s">
        <v>975</v>
      </c>
      <c r="R34" s="14" t="s">
        <v>976</v>
      </c>
      <c r="S34" s="14" t="s">
        <v>977</v>
      </c>
      <c r="T34" s="17">
        <v>43304.0</v>
      </c>
      <c r="U34" s="12">
        <v>4800000.0</v>
      </c>
      <c r="V34" s="14" t="s">
        <v>182</v>
      </c>
      <c r="W34" s="14" t="s">
        <v>183</v>
      </c>
      <c r="X34" s="12">
        <v>2.0</v>
      </c>
      <c r="Y34" s="12">
        <v>1.0</v>
      </c>
      <c r="Z34" s="12">
        <v>1.0</v>
      </c>
      <c r="AA34" s="12">
        <v>0.0</v>
      </c>
      <c r="AB34" s="14" t="s">
        <v>978</v>
      </c>
      <c r="AC34" s="14" t="s">
        <v>979</v>
      </c>
      <c r="AD34" s="14" t="s">
        <v>972</v>
      </c>
      <c r="AE34" s="14" t="s">
        <v>82</v>
      </c>
      <c r="AF34" s="14" t="s">
        <v>82</v>
      </c>
      <c r="AG34" s="14" t="s">
        <v>980</v>
      </c>
      <c r="AH34" s="14" t="s">
        <v>981</v>
      </c>
      <c r="AI34" s="18" t="b">
        <v>0</v>
      </c>
      <c r="AJ34" s="19" t="s">
        <v>982</v>
      </c>
      <c r="AK34" s="14" t="s">
        <v>983</v>
      </c>
      <c r="AL34" s="14" t="s">
        <v>984</v>
      </c>
      <c r="AM34" s="14" t="s">
        <v>985</v>
      </c>
      <c r="AN34" s="17">
        <v>44104.0</v>
      </c>
      <c r="AO34" s="14" t="s">
        <v>986</v>
      </c>
      <c r="AP34" s="20">
        <v>490000.0</v>
      </c>
      <c r="AQ34" s="14" t="s">
        <v>91</v>
      </c>
      <c r="AR34" s="14" t="s">
        <v>92</v>
      </c>
      <c r="AS34" s="14" t="s">
        <v>987</v>
      </c>
      <c r="AT34" s="14" t="s">
        <v>988</v>
      </c>
      <c r="AU34" s="14" t="s">
        <v>989</v>
      </c>
      <c r="AV34" s="12">
        <v>200.0</v>
      </c>
      <c r="AW34" s="14" t="s">
        <v>96</v>
      </c>
      <c r="AX34" s="12">
        <v>0.0</v>
      </c>
      <c r="AY34" s="12">
        <v>0.0</v>
      </c>
      <c r="AZ34" s="12">
        <v>0.0</v>
      </c>
      <c r="BA34" s="12">
        <v>5000.0</v>
      </c>
      <c r="BB34" s="12">
        <v>10.0</v>
      </c>
      <c r="BC34" s="21"/>
      <c r="BD34" s="12">
        <v>0.0</v>
      </c>
      <c r="BE34" s="12">
        <v>0.0</v>
      </c>
      <c r="BF34" s="17">
        <v>44880.0</v>
      </c>
      <c r="BG34" s="16" t="s">
        <v>990</v>
      </c>
      <c r="BH34" s="16" t="s">
        <v>991</v>
      </c>
      <c r="BI34" s="16" t="s">
        <v>992</v>
      </c>
      <c r="BJ34" s="22" t="s">
        <v>993</v>
      </c>
      <c r="BK34" s="23"/>
    </row>
    <row r="35">
      <c r="A35" s="11" t="s">
        <v>62</v>
      </c>
      <c r="B35" s="12">
        <v>2.02500034E8</v>
      </c>
      <c r="C35" s="13">
        <v>45708.0</v>
      </c>
      <c r="D35" s="14" t="s">
        <v>994</v>
      </c>
      <c r="E35" s="14" t="s">
        <v>995</v>
      </c>
      <c r="F35" s="15">
        <f>+233325431074</f>
        <v>233325431074</v>
      </c>
      <c r="G35" s="14" t="s">
        <v>996</v>
      </c>
      <c r="H35" s="12">
        <v>34.0</v>
      </c>
      <c r="I35" s="14" t="s">
        <v>66</v>
      </c>
      <c r="J35" s="14" t="s">
        <v>997</v>
      </c>
      <c r="K35" s="16" t="s">
        <v>998</v>
      </c>
      <c r="L35" s="14" t="s">
        <v>207</v>
      </c>
      <c r="M35" s="14" t="s">
        <v>333</v>
      </c>
      <c r="N35" s="14" t="s">
        <v>109</v>
      </c>
      <c r="O35" s="14" t="s">
        <v>241</v>
      </c>
      <c r="P35" s="14" t="s">
        <v>361</v>
      </c>
      <c r="Q35" s="14" t="s">
        <v>999</v>
      </c>
      <c r="R35" s="14" t="s">
        <v>1000</v>
      </c>
      <c r="S35" s="14" t="s">
        <v>1001</v>
      </c>
      <c r="T35" s="17">
        <v>41608.0</v>
      </c>
      <c r="U35" s="12">
        <v>2200000.0</v>
      </c>
      <c r="V35" s="14" t="s">
        <v>77</v>
      </c>
      <c r="W35" s="14" t="s">
        <v>614</v>
      </c>
      <c r="X35" s="12">
        <v>16.0</v>
      </c>
      <c r="Y35" s="12">
        <v>4.0</v>
      </c>
      <c r="Z35" s="12">
        <v>3.0</v>
      </c>
      <c r="AA35" s="12">
        <v>1.0</v>
      </c>
      <c r="AB35" s="14" t="s">
        <v>1002</v>
      </c>
      <c r="AC35" s="14" t="s">
        <v>119</v>
      </c>
      <c r="AD35" s="14" t="s">
        <v>996</v>
      </c>
      <c r="AE35" s="14" t="s">
        <v>81</v>
      </c>
      <c r="AF35" s="14" t="s">
        <v>82</v>
      </c>
      <c r="AG35" s="14" t="s">
        <v>1003</v>
      </c>
      <c r="AH35" s="14" t="s">
        <v>1004</v>
      </c>
      <c r="AI35" s="18" t="b">
        <v>1</v>
      </c>
      <c r="AJ35" s="19" t="s">
        <v>1005</v>
      </c>
      <c r="AK35" s="14" t="s">
        <v>1006</v>
      </c>
      <c r="AL35" s="14" t="s">
        <v>1007</v>
      </c>
      <c r="AM35" s="14" t="s">
        <v>1008</v>
      </c>
      <c r="AN35" s="17">
        <v>44706.0</v>
      </c>
      <c r="AO35" s="14" t="s">
        <v>1009</v>
      </c>
      <c r="AP35" s="20">
        <v>1.1E7</v>
      </c>
      <c r="AQ35" s="14" t="s">
        <v>1010</v>
      </c>
      <c r="AR35" s="14" t="s">
        <v>193</v>
      </c>
      <c r="AS35" s="14" t="s">
        <v>1011</v>
      </c>
      <c r="AT35" s="14" t="s">
        <v>1012</v>
      </c>
      <c r="AU35" s="14" t="s">
        <v>1013</v>
      </c>
      <c r="AV35" s="12">
        <v>500.0</v>
      </c>
      <c r="AW35" s="14" t="s">
        <v>164</v>
      </c>
      <c r="AX35" s="12">
        <v>900000.0</v>
      </c>
      <c r="AY35" s="12">
        <v>11.0</v>
      </c>
      <c r="AZ35" s="12">
        <v>72.0</v>
      </c>
      <c r="BA35" s="12">
        <v>35000.0</v>
      </c>
      <c r="BB35" s="12">
        <v>25.0</v>
      </c>
      <c r="BC35" s="21">
        <v>4310433.68124371</v>
      </c>
      <c r="BD35" s="12">
        <v>7.0</v>
      </c>
      <c r="BE35" s="12">
        <v>90000.0</v>
      </c>
      <c r="BF35" s="17">
        <v>45021.0</v>
      </c>
      <c r="BG35" s="16" t="s">
        <v>1014</v>
      </c>
      <c r="BH35" s="16" t="s">
        <v>1015</v>
      </c>
      <c r="BI35" s="16" t="s">
        <v>1016</v>
      </c>
      <c r="BJ35" s="22" t="s">
        <v>1017</v>
      </c>
      <c r="BK35" s="23"/>
    </row>
    <row r="36">
      <c r="A36" s="11" t="s">
        <v>62</v>
      </c>
      <c r="B36" s="12">
        <v>2.02500035E8</v>
      </c>
      <c r="C36" s="13">
        <v>45492.0</v>
      </c>
      <c r="D36" s="14" t="s">
        <v>1018</v>
      </c>
      <c r="E36" s="14" t="s">
        <v>1019</v>
      </c>
      <c r="F36" s="15">
        <f>+234018718637</f>
        <v>234018718637</v>
      </c>
      <c r="G36" s="14" t="s">
        <v>1020</v>
      </c>
      <c r="H36" s="12">
        <v>36.0</v>
      </c>
      <c r="I36" s="14" t="s">
        <v>66</v>
      </c>
      <c r="J36" s="14" t="s">
        <v>1021</v>
      </c>
      <c r="K36" s="16" t="s">
        <v>1022</v>
      </c>
      <c r="L36" s="14" t="s">
        <v>69</v>
      </c>
      <c r="M36" s="14" t="s">
        <v>822</v>
      </c>
      <c r="N36" s="14" t="s">
        <v>143</v>
      </c>
      <c r="O36" s="14" t="s">
        <v>303</v>
      </c>
      <c r="P36" s="14" t="s">
        <v>502</v>
      </c>
      <c r="Q36" s="14" t="s">
        <v>1023</v>
      </c>
      <c r="R36" s="14" t="s">
        <v>1024</v>
      </c>
      <c r="S36" s="14" t="s">
        <v>1025</v>
      </c>
      <c r="T36" s="17">
        <v>38521.0</v>
      </c>
      <c r="U36" s="12">
        <v>1100000.0</v>
      </c>
      <c r="V36" s="14" t="s">
        <v>148</v>
      </c>
      <c r="W36" s="14" t="s">
        <v>78</v>
      </c>
      <c r="X36" s="12">
        <v>33.0</v>
      </c>
      <c r="Y36" s="12">
        <v>10.0</v>
      </c>
      <c r="Z36" s="12">
        <v>4.0</v>
      </c>
      <c r="AA36" s="12">
        <v>2.0</v>
      </c>
      <c r="AB36" s="14" t="s">
        <v>1026</v>
      </c>
      <c r="AC36" s="14" t="s">
        <v>249</v>
      </c>
      <c r="AD36" s="14" t="s">
        <v>1020</v>
      </c>
      <c r="AE36" s="14" t="s">
        <v>81</v>
      </c>
      <c r="AF36" s="14" t="s">
        <v>81</v>
      </c>
      <c r="AG36" s="14" t="s">
        <v>1027</v>
      </c>
      <c r="AH36" s="14" t="s">
        <v>1028</v>
      </c>
      <c r="AI36" s="18" t="b">
        <v>1</v>
      </c>
      <c r="AJ36" s="19" t="s">
        <v>1029</v>
      </c>
      <c r="AK36" s="14" t="s">
        <v>1030</v>
      </c>
      <c r="AL36" s="14" t="s">
        <v>1031</v>
      </c>
      <c r="AM36" s="14" t="s">
        <v>1032</v>
      </c>
      <c r="AN36" s="17">
        <v>45270.0</v>
      </c>
      <c r="AO36" s="14" t="s">
        <v>1033</v>
      </c>
      <c r="AP36" s="20" t="s">
        <v>257</v>
      </c>
      <c r="AQ36" s="14" t="s">
        <v>91</v>
      </c>
      <c r="AR36" s="14" t="s">
        <v>92</v>
      </c>
      <c r="AS36" s="14" t="s">
        <v>1034</v>
      </c>
      <c r="AT36" s="14" t="s">
        <v>1035</v>
      </c>
      <c r="AU36" s="14" t="s">
        <v>1036</v>
      </c>
      <c r="AV36" s="12">
        <v>300.0</v>
      </c>
      <c r="AW36" s="14" t="s">
        <v>131</v>
      </c>
      <c r="AX36" s="12">
        <v>20000.0</v>
      </c>
      <c r="AY36" s="12">
        <v>3.0</v>
      </c>
      <c r="AZ36" s="12">
        <v>55.0</v>
      </c>
      <c r="BA36" s="12">
        <v>8000.0</v>
      </c>
      <c r="BB36" s="12">
        <v>40.0</v>
      </c>
      <c r="BC36" s="21">
        <v>354289.403829864</v>
      </c>
      <c r="BD36" s="12">
        <v>2.0</v>
      </c>
      <c r="BE36" s="12">
        <v>2000.0</v>
      </c>
      <c r="BF36" s="17">
        <v>45078.0</v>
      </c>
      <c r="BG36" s="16" t="s">
        <v>1037</v>
      </c>
      <c r="BH36" s="16" t="s">
        <v>1038</v>
      </c>
      <c r="BI36" s="16" t="s">
        <v>1039</v>
      </c>
      <c r="BJ36" s="22" t="s">
        <v>1040</v>
      </c>
      <c r="BK36" s="23"/>
    </row>
    <row r="37">
      <c r="A37" s="11" t="s">
        <v>62</v>
      </c>
      <c r="B37" s="12">
        <v>2.02500036E8</v>
      </c>
      <c r="C37" s="13">
        <v>45481.0</v>
      </c>
      <c r="D37" s="14" t="s">
        <v>1041</v>
      </c>
      <c r="E37" s="14" t="s">
        <v>1042</v>
      </c>
      <c r="F37" s="15">
        <f>+1501249552</f>
        <v>1501249552</v>
      </c>
      <c r="G37" s="14" t="s">
        <v>1043</v>
      </c>
      <c r="H37" s="12">
        <v>27.0</v>
      </c>
      <c r="I37" s="14" t="s">
        <v>104</v>
      </c>
      <c r="J37" s="14" t="s">
        <v>1044</v>
      </c>
      <c r="K37" s="16" t="s">
        <v>1045</v>
      </c>
      <c r="L37" s="14" t="s">
        <v>271</v>
      </c>
      <c r="M37" s="14" t="s">
        <v>743</v>
      </c>
      <c r="N37" s="14" t="s">
        <v>71</v>
      </c>
      <c r="O37" s="14" t="s">
        <v>391</v>
      </c>
      <c r="P37" s="14" t="s">
        <v>1046</v>
      </c>
      <c r="Q37" s="14" t="s">
        <v>1047</v>
      </c>
      <c r="R37" s="14" t="s">
        <v>1048</v>
      </c>
      <c r="S37" s="14" t="s">
        <v>1049</v>
      </c>
      <c r="T37" s="17">
        <v>44586.0</v>
      </c>
      <c r="U37" s="12">
        <v>7200000.0</v>
      </c>
      <c r="V37" s="14" t="s">
        <v>116</v>
      </c>
      <c r="W37" s="14" t="s">
        <v>1050</v>
      </c>
      <c r="X37" s="12">
        <v>6.0</v>
      </c>
      <c r="Y37" s="12">
        <v>2.0</v>
      </c>
      <c r="Z37" s="12">
        <v>2.0</v>
      </c>
      <c r="AA37" s="12">
        <v>0.0</v>
      </c>
      <c r="AB37" s="14" t="s">
        <v>1051</v>
      </c>
      <c r="AC37" s="14" t="s">
        <v>1052</v>
      </c>
      <c r="AD37" s="14" t="s">
        <v>1043</v>
      </c>
      <c r="AE37" s="14" t="s">
        <v>82</v>
      </c>
      <c r="AF37" s="14" t="s">
        <v>81</v>
      </c>
      <c r="AG37" s="14" t="s">
        <v>1053</v>
      </c>
      <c r="AH37" s="14" t="s">
        <v>1054</v>
      </c>
      <c r="AI37" s="18" t="b">
        <v>1</v>
      </c>
      <c r="AJ37" s="19" t="s">
        <v>1055</v>
      </c>
      <c r="AK37" s="14" t="s">
        <v>1056</v>
      </c>
      <c r="AL37" s="14" t="s">
        <v>1057</v>
      </c>
      <c r="AM37" s="14" t="s">
        <v>1058</v>
      </c>
      <c r="AN37" s="17">
        <v>43559.0</v>
      </c>
      <c r="AO37" s="14" t="s">
        <v>1059</v>
      </c>
      <c r="AP37" s="20" t="s">
        <v>1060</v>
      </c>
      <c r="AQ37" s="14" t="s">
        <v>225</v>
      </c>
      <c r="AR37" s="14" t="s">
        <v>1061</v>
      </c>
      <c r="AS37" s="14" t="s">
        <v>1062</v>
      </c>
      <c r="AT37" s="14" t="s">
        <v>1063</v>
      </c>
      <c r="AU37" s="14" t="s">
        <v>1064</v>
      </c>
      <c r="AV37" s="12">
        <v>4000.0</v>
      </c>
      <c r="AW37" s="14" t="s">
        <v>261</v>
      </c>
      <c r="AX37" s="12">
        <v>1100000.0</v>
      </c>
      <c r="AY37" s="12">
        <v>14.0</v>
      </c>
      <c r="AZ37" s="12">
        <v>78.0</v>
      </c>
      <c r="BA37" s="12">
        <v>45000.0</v>
      </c>
      <c r="BB37" s="12">
        <v>28.0</v>
      </c>
      <c r="BC37" s="21">
        <v>1396798.35610086</v>
      </c>
      <c r="BD37" s="12">
        <v>8.0</v>
      </c>
      <c r="BE37" s="12">
        <v>110000.0</v>
      </c>
      <c r="BF37" s="17">
        <v>45003.0</v>
      </c>
      <c r="BG37" s="16" t="s">
        <v>1065</v>
      </c>
      <c r="BH37" s="16" t="s">
        <v>1066</v>
      </c>
      <c r="BI37" s="16" t="s">
        <v>1067</v>
      </c>
      <c r="BJ37" s="22" t="s">
        <v>1068</v>
      </c>
      <c r="BK37" s="23"/>
    </row>
    <row r="38">
      <c r="A38" s="11" t="s">
        <v>62</v>
      </c>
      <c r="B38" s="12">
        <v>2.02500037E8</v>
      </c>
      <c r="C38" s="13">
        <v>45465.0</v>
      </c>
      <c r="D38" s="14" t="s">
        <v>1069</v>
      </c>
      <c r="E38" s="14" t="s">
        <v>1070</v>
      </c>
      <c r="F38" s="15">
        <f>+1085076986</f>
        <v>1085076986</v>
      </c>
      <c r="G38" s="14" t="s">
        <v>1071</v>
      </c>
      <c r="H38" s="12">
        <v>32.0</v>
      </c>
      <c r="I38" s="14" t="s">
        <v>66</v>
      </c>
      <c r="J38" s="14" t="s">
        <v>1072</v>
      </c>
      <c r="K38" s="16" t="s">
        <v>1073</v>
      </c>
      <c r="L38" s="14" t="s">
        <v>271</v>
      </c>
      <c r="M38" s="14" t="s">
        <v>743</v>
      </c>
      <c r="N38" s="14" t="s">
        <v>175</v>
      </c>
      <c r="O38" s="14" t="s">
        <v>663</v>
      </c>
      <c r="P38" s="14" t="s">
        <v>1074</v>
      </c>
      <c r="Q38" s="14" t="s">
        <v>1075</v>
      </c>
      <c r="R38" s="14" t="s">
        <v>1076</v>
      </c>
      <c r="S38" s="14" t="s">
        <v>1077</v>
      </c>
      <c r="T38" s="17">
        <v>40070.0</v>
      </c>
      <c r="U38" s="12">
        <v>3000000.0</v>
      </c>
      <c r="V38" s="14" t="s">
        <v>182</v>
      </c>
      <c r="W38" s="14" t="s">
        <v>278</v>
      </c>
      <c r="X38" s="12">
        <v>7.0</v>
      </c>
      <c r="Y38" s="12">
        <v>2.0</v>
      </c>
      <c r="Z38" s="12">
        <v>2.0</v>
      </c>
      <c r="AA38" s="12">
        <v>1.0</v>
      </c>
      <c r="AB38" s="14" t="s">
        <v>1078</v>
      </c>
      <c r="AC38" s="14" t="s">
        <v>1079</v>
      </c>
      <c r="AD38" s="14" t="s">
        <v>1071</v>
      </c>
      <c r="AE38" s="14" t="s">
        <v>81</v>
      </c>
      <c r="AF38" s="14" t="s">
        <v>82</v>
      </c>
      <c r="AG38" s="14" t="s">
        <v>1080</v>
      </c>
      <c r="AH38" s="14" t="s">
        <v>1081</v>
      </c>
      <c r="AI38" s="18" t="b">
        <v>1</v>
      </c>
      <c r="AJ38" s="19" t="s">
        <v>1082</v>
      </c>
      <c r="AK38" s="14" t="s">
        <v>1083</v>
      </c>
      <c r="AL38" s="14" t="s">
        <v>1084</v>
      </c>
      <c r="AM38" s="14" t="s">
        <v>1085</v>
      </c>
      <c r="AN38" s="17">
        <v>45674.0</v>
      </c>
      <c r="AO38" s="14" t="s">
        <v>1086</v>
      </c>
      <c r="AP38" s="20">
        <v>4300000.0</v>
      </c>
      <c r="AQ38" s="14" t="s">
        <v>1087</v>
      </c>
      <c r="AR38" s="14" t="s">
        <v>288</v>
      </c>
      <c r="AS38" s="14" t="s">
        <v>1088</v>
      </c>
      <c r="AT38" s="14" t="s">
        <v>1089</v>
      </c>
      <c r="AU38" s="14" t="s">
        <v>1090</v>
      </c>
      <c r="AV38" s="12">
        <v>100.0</v>
      </c>
      <c r="AW38" s="14" t="s">
        <v>292</v>
      </c>
      <c r="AX38" s="12">
        <v>25000.0</v>
      </c>
      <c r="AY38" s="12">
        <v>4.0</v>
      </c>
      <c r="AZ38" s="12">
        <v>60.0</v>
      </c>
      <c r="BA38" s="12">
        <v>12000.0</v>
      </c>
      <c r="BB38" s="12">
        <v>22.0</v>
      </c>
      <c r="BC38" s="21">
        <v>0.0</v>
      </c>
      <c r="BD38" s="12">
        <v>3.0</v>
      </c>
      <c r="BE38" s="12">
        <v>2500.0</v>
      </c>
      <c r="BF38" s="17">
        <v>45117.0</v>
      </c>
      <c r="BG38" s="16" t="s">
        <v>1091</v>
      </c>
      <c r="BH38" s="16" t="s">
        <v>1092</v>
      </c>
      <c r="BI38" s="16" t="s">
        <v>1093</v>
      </c>
      <c r="BJ38" s="22" t="s">
        <v>1094</v>
      </c>
      <c r="BK38" s="23"/>
    </row>
    <row r="39">
      <c r="A39" s="11" t="s">
        <v>62</v>
      </c>
      <c r="B39" s="12">
        <v>2.02500038E8</v>
      </c>
      <c r="C39" s="13">
        <v>45689.0</v>
      </c>
      <c r="D39" s="14" t="s">
        <v>1095</v>
      </c>
      <c r="E39" s="14" t="s">
        <v>1096</v>
      </c>
      <c r="F39" s="15">
        <f>+55064413432</f>
        <v>55064413432</v>
      </c>
      <c r="G39" s="14" t="s">
        <v>1097</v>
      </c>
      <c r="H39" s="12">
        <v>25.0</v>
      </c>
      <c r="I39" s="14" t="s">
        <v>104</v>
      </c>
      <c r="J39" s="14" t="s">
        <v>1098</v>
      </c>
      <c r="K39" s="16" t="s">
        <v>1099</v>
      </c>
      <c r="L39" s="14" t="s">
        <v>389</v>
      </c>
      <c r="M39" s="14" t="s">
        <v>1100</v>
      </c>
      <c r="N39" s="14" t="s">
        <v>209</v>
      </c>
      <c r="O39" s="14" t="s">
        <v>391</v>
      </c>
      <c r="P39" s="14" t="s">
        <v>1101</v>
      </c>
      <c r="Q39" s="14" t="s">
        <v>1102</v>
      </c>
      <c r="R39" s="14" t="s">
        <v>1103</v>
      </c>
      <c r="S39" s="14" t="s">
        <v>1104</v>
      </c>
      <c r="T39" s="17">
        <v>42858.0</v>
      </c>
      <c r="U39" s="12">
        <v>5800000.0</v>
      </c>
      <c r="V39" s="14" t="s">
        <v>148</v>
      </c>
      <c r="W39" s="14" t="s">
        <v>247</v>
      </c>
      <c r="X39" s="12">
        <v>19.0</v>
      </c>
      <c r="Y39" s="12">
        <v>6.0</v>
      </c>
      <c r="Z39" s="12">
        <v>3.0</v>
      </c>
      <c r="AA39" s="12">
        <v>1.0</v>
      </c>
      <c r="AB39" s="14" t="s">
        <v>1105</v>
      </c>
      <c r="AC39" s="14" t="s">
        <v>249</v>
      </c>
      <c r="AD39" s="14" t="s">
        <v>1097</v>
      </c>
      <c r="AE39" s="14" t="s">
        <v>81</v>
      </c>
      <c r="AF39" s="14" t="s">
        <v>81</v>
      </c>
      <c r="AG39" s="14" t="s">
        <v>1106</v>
      </c>
      <c r="AH39" s="14" t="s">
        <v>1107</v>
      </c>
      <c r="AI39" s="18" t="b">
        <v>1</v>
      </c>
      <c r="AJ39" s="19" t="s">
        <v>1108</v>
      </c>
      <c r="AK39" s="14" t="s">
        <v>1109</v>
      </c>
      <c r="AL39" s="14" t="s">
        <v>1110</v>
      </c>
      <c r="AM39" s="14" t="s">
        <v>1111</v>
      </c>
      <c r="AN39" s="17">
        <v>44522.0</v>
      </c>
      <c r="AO39" s="14" t="s">
        <v>1112</v>
      </c>
      <c r="AP39" s="20">
        <v>5200000.0</v>
      </c>
      <c r="AQ39" s="14" t="s">
        <v>1113</v>
      </c>
      <c r="AR39" s="14" t="s">
        <v>92</v>
      </c>
      <c r="AS39" s="14" t="s">
        <v>1114</v>
      </c>
      <c r="AT39" s="14" t="s">
        <v>1115</v>
      </c>
      <c r="AU39" s="14" t="s">
        <v>1116</v>
      </c>
      <c r="AV39" s="12">
        <v>200.0</v>
      </c>
      <c r="AW39" s="14" t="s">
        <v>164</v>
      </c>
      <c r="AX39" s="12">
        <v>800000.0</v>
      </c>
      <c r="AY39" s="12">
        <v>9.0</v>
      </c>
      <c r="AZ39" s="12">
        <v>70.0</v>
      </c>
      <c r="BA39" s="12">
        <v>30000.0</v>
      </c>
      <c r="BB39" s="12">
        <v>30.0</v>
      </c>
      <c r="BC39" s="21">
        <v>25213.4804157912</v>
      </c>
      <c r="BD39" s="12">
        <v>6.0</v>
      </c>
      <c r="BE39" s="12">
        <v>80000.0</v>
      </c>
      <c r="BF39" s="17">
        <v>44938.0</v>
      </c>
      <c r="BG39" s="16" t="s">
        <v>1117</v>
      </c>
      <c r="BH39" s="16" t="s">
        <v>1118</v>
      </c>
      <c r="BI39" s="16" t="s">
        <v>1119</v>
      </c>
      <c r="BJ39" s="22" t="s">
        <v>1120</v>
      </c>
      <c r="BK39" s="23"/>
    </row>
    <row r="40">
      <c r="A40" s="11" t="s">
        <v>62</v>
      </c>
      <c r="B40" s="12">
        <v>2.02500039E8</v>
      </c>
      <c r="C40" s="13">
        <v>45760.0</v>
      </c>
      <c r="D40" s="14" t="s">
        <v>1121</v>
      </c>
      <c r="E40" s="14" t="s">
        <v>1122</v>
      </c>
      <c r="F40" s="15">
        <f>+49712151342</f>
        <v>49712151342</v>
      </c>
      <c r="G40" s="14" t="s">
        <v>1123</v>
      </c>
      <c r="H40" s="12">
        <v>39.0</v>
      </c>
      <c r="I40" s="14" t="s">
        <v>66</v>
      </c>
      <c r="J40" s="14" t="s">
        <v>1124</v>
      </c>
      <c r="K40" s="16" t="s">
        <v>1125</v>
      </c>
      <c r="L40" s="14" t="s">
        <v>239</v>
      </c>
      <c r="M40" s="14" t="s">
        <v>420</v>
      </c>
      <c r="N40" s="14" t="s">
        <v>71</v>
      </c>
      <c r="O40" s="14" t="s">
        <v>391</v>
      </c>
      <c r="P40" s="14" t="s">
        <v>1101</v>
      </c>
      <c r="Q40" s="14" t="s">
        <v>1126</v>
      </c>
      <c r="R40" s="14" t="s">
        <v>1127</v>
      </c>
      <c r="S40" s="14" t="s">
        <v>1128</v>
      </c>
      <c r="T40" s="17">
        <v>37327.0</v>
      </c>
      <c r="U40" s="12">
        <v>400000.0</v>
      </c>
      <c r="V40" s="14" t="s">
        <v>77</v>
      </c>
      <c r="W40" s="14" t="s">
        <v>78</v>
      </c>
      <c r="X40" s="12">
        <v>4.0</v>
      </c>
      <c r="Y40" s="12">
        <v>1.0</v>
      </c>
      <c r="Z40" s="12">
        <v>1.0</v>
      </c>
      <c r="AA40" s="12">
        <v>0.0</v>
      </c>
      <c r="AB40" s="14" t="s">
        <v>1129</v>
      </c>
      <c r="AC40" s="14" t="s">
        <v>1130</v>
      </c>
      <c r="AD40" s="14" t="s">
        <v>1123</v>
      </c>
      <c r="AE40" s="14" t="s">
        <v>82</v>
      </c>
      <c r="AF40" s="14" t="s">
        <v>82</v>
      </c>
      <c r="AG40" s="14" t="s">
        <v>1131</v>
      </c>
      <c r="AH40" s="14" t="s">
        <v>1132</v>
      </c>
      <c r="AI40" s="18" t="b">
        <v>0</v>
      </c>
      <c r="AJ40" s="19" t="s">
        <v>1133</v>
      </c>
      <c r="AK40" s="14" t="s">
        <v>1134</v>
      </c>
      <c r="AL40" s="14" t="s">
        <v>1135</v>
      </c>
      <c r="AM40" s="14" t="s">
        <v>1136</v>
      </c>
      <c r="AN40" s="17">
        <v>44607.0</v>
      </c>
      <c r="AO40" s="14" t="s">
        <v>1137</v>
      </c>
      <c r="AP40" s="20">
        <v>4700000.0</v>
      </c>
      <c r="AQ40" s="14" t="s">
        <v>1138</v>
      </c>
      <c r="AR40" s="14" t="s">
        <v>1139</v>
      </c>
      <c r="AS40" s="14" t="s">
        <v>1140</v>
      </c>
      <c r="AT40" s="14" t="s">
        <v>1141</v>
      </c>
      <c r="AU40" s="14" t="s">
        <v>1142</v>
      </c>
      <c r="AV40" s="12">
        <v>500.0</v>
      </c>
      <c r="AW40" s="14" t="s">
        <v>96</v>
      </c>
      <c r="AX40" s="12">
        <v>0.0</v>
      </c>
      <c r="AY40" s="12">
        <v>0.0</v>
      </c>
      <c r="AZ40" s="12">
        <v>0.0</v>
      </c>
      <c r="BA40" s="12">
        <v>10000.0</v>
      </c>
      <c r="BB40" s="12">
        <v>12.0</v>
      </c>
      <c r="BC40" s="21">
        <v>1167847.41658562</v>
      </c>
      <c r="BD40" s="12">
        <v>0.0</v>
      </c>
      <c r="BE40" s="12">
        <v>0.0</v>
      </c>
      <c r="BF40" s="17">
        <v>45102.0</v>
      </c>
      <c r="BG40" s="16" t="s">
        <v>1143</v>
      </c>
      <c r="BH40" s="16" t="s">
        <v>1144</v>
      </c>
      <c r="BI40" s="16" t="s">
        <v>1145</v>
      </c>
      <c r="BJ40" s="22" t="s">
        <v>1146</v>
      </c>
      <c r="BK40" s="23"/>
    </row>
    <row r="41">
      <c r="A41" s="11" t="s">
        <v>62</v>
      </c>
      <c r="B41" s="12">
        <v>2.0250004E8</v>
      </c>
      <c r="C41" s="13">
        <v>45774.0</v>
      </c>
      <c r="D41" s="14" t="s">
        <v>1147</v>
      </c>
      <c r="E41" s="14" t="s">
        <v>1148</v>
      </c>
      <c r="F41" s="15">
        <f>+233079334960</f>
        <v>233079334960</v>
      </c>
      <c r="G41" s="14" t="s">
        <v>1149</v>
      </c>
      <c r="H41" s="12">
        <v>41.0</v>
      </c>
      <c r="I41" s="14" t="s">
        <v>66</v>
      </c>
      <c r="J41" s="14" t="s">
        <v>1150</v>
      </c>
      <c r="K41" s="16" t="s">
        <v>1151</v>
      </c>
      <c r="L41" s="14" t="s">
        <v>207</v>
      </c>
      <c r="M41" s="14" t="s">
        <v>208</v>
      </c>
      <c r="N41" s="14" t="s">
        <v>109</v>
      </c>
      <c r="O41" s="14" t="s">
        <v>303</v>
      </c>
      <c r="P41" s="14" t="s">
        <v>304</v>
      </c>
      <c r="Q41" s="14" t="s">
        <v>1152</v>
      </c>
      <c r="R41" s="14" t="s">
        <v>1153</v>
      </c>
      <c r="S41" s="14" t="s">
        <v>1154</v>
      </c>
      <c r="T41" s="17">
        <v>41880.0</v>
      </c>
      <c r="U41" s="12">
        <v>9800000.0</v>
      </c>
      <c r="V41" s="14" t="s">
        <v>116</v>
      </c>
      <c r="W41" s="14" t="s">
        <v>877</v>
      </c>
      <c r="X41" s="12">
        <v>25.0</v>
      </c>
      <c r="Y41" s="12">
        <v>7.0</v>
      </c>
      <c r="Z41" s="12">
        <v>4.0</v>
      </c>
      <c r="AA41" s="12">
        <v>1.0</v>
      </c>
      <c r="AB41" s="14" t="s">
        <v>1155</v>
      </c>
      <c r="AC41" s="14" t="s">
        <v>119</v>
      </c>
      <c r="AD41" s="14" t="s">
        <v>1149</v>
      </c>
      <c r="AE41" s="14" t="s">
        <v>81</v>
      </c>
      <c r="AF41" s="14" t="s">
        <v>81</v>
      </c>
      <c r="AG41" s="14" t="s">
        <v>1156</v>
      </c>
      <c r="AH41" s="14" t="s">
        <v>1157</v>
      </c>
      <c r="AI41" s="18" t="b">
        <v>1</v>
      </c>
      <c r="AJ41" s="19" t="s">
        <v>1158</v>
      </c>
      <c r="AK41" s="14" t="s">
        <v>1159</v>
      </c>
      <c r="AL41" s="14" t="s">
        <v>1160</v>
      </c>
      <c r="AM41" s="14" t="s">
        <v>1161</v>
      </c>
      <c r="AN41" s="17">
        <v>44054.0</v>
      </c>
      <c r="AO41" s="14" t="s">
        <v>1162</v>
      </c>
      <c r="AP41" s="20"/>
      <c r="AQ41" s="14" t="s">
        <v>1163</v>
      </c>
      <c r="AR41" s="14" t="s">
        <v>92</v>
      </c>
      <c r="AS41" s="14" t="s">
        <v>1164</v>
      </c>
      <c r="AT41" s="14" t="s">
        <v>1165</v>
      </c>
      <c r="AU41" s="14" t="s">
        <v>1166</v>
      </c>
      <c r="AV41" s="12">
        <v>120.0</v>
      </c>
      <c r="AW41" s="14" t="s">
        <v>131</v>
      </c>
      <c r="AX41" s="12">
        <v>1200000.0</v>
      </c>
      <c r="AY41" s="12">
        <v>12.0</v>
      </c>
      <c r="AZ41" s="12">
        <v>75.0</v>
      </c>
      <c r="BA41" s="12">
        <v>40000.0</v>
      </c>
      <c r="BB41" s="12">
        <v>25.0</v>
      </c>
      <c r="BC41" s="21">
        <v>672593.914014335</v>
      </c>
      <c r="BD41" s="12">
        <v>9.0</v>
      </c>
      <c r="BE41" s="12">
        <v>120000.0</v>
      </c>
      <c r="BF41" s="17">
        <v>45051.0</v>
      </c>
      <c r="BG41" s="16" t="s">
        <v>1167</v>
      </c>
      <c r="BH41" s="16" t="s">
        <v>1168</v>
      </c>
      <c r="BI41" s="16" t="s">
        <v>1169</v>
      </c>
      <c r="BJ41" s="22" t="s">
        <v>1170</v>
      </c>
      <c r="BK41" s="23"/>
    </row>
    <row r="42">
      <c r="A42" s="11" t="s">
        <v>62</v>
      </c>
      <c r="B42" s="12">
        <v>2.02500041E8</v>
      </c>
      <c r="C42" s="13">
        <v>45645.0</v>
      </c>
      <c r="D42" s="14" t="s">
        <v>1171</v>
      </c>
      <c r="E42" s="14" t="s">
        <v>1172</v>
      </c>
      <c r="F42" s="15">
        <f>+44634108562</f>
        <v>44634108562</v>
      </c>
      <c r="G42" s="14" t="s">
        <v>1173</v>
      </c>
      <c r="H42" s="12">
        <v>28.0</v>
      </c>
      <c r="I42" s="14" t="s">
        <v>104</v>
      </c>
      <c r="J42" s="14" t="s">
        <v>1174</v>
      </c>
      <c r="K42" s="16" t="s">
        <v>1175</v>
      </c>
      <c r="L42" s="14" t="s">
        <v>141</v>
      </c>
      <c r="M42" s="14" t="s">
        <v>1176</v>
      </c>
      <c r="N42" s="14" t="s">
        <v>143</v>
      </c>
      <c r="O42" s="14" t="s">
        <v>334</v>
      </c>
      <c r="P42" s="14" t="s">
        <v>899</v>
      </c>
      <c r="Q42" s="14" t="s">
        <v>1177</v>
      </c>
      <c r="R42" s="14" t="s">
        <v>1178</v>
      </c>
      <c r="S42" s="14" t="s">
        <v>1179</v>
      </c>
      <c r="T42" s="17">
        <v>44476.0</v>
      </c>
      <c r="U42" s="12">
        <v>2700000.0</v>
      </c>
      <c r="V42" s="14" t="s">
        <v>148</v>
      </c>
      <c r="W42" s="14" t="s">
        <v>536</v>
      </c>
      <c r="X42" s="12">
        <v>42.0</v>
      </c>
      <c r="Y42" s="12">
        <v>15.0</v>
      </c>
      <c r="Z42" s="12">
        <v>3.0</v>
      </c>
      <c r="AA42" s="12">
        <v>2.0</v>
      </c>
      <c r="AB42" s="14" t="s">
        <v>1180</v>
      </c>
      <c r="AC42" s="14" t="s">
        <v>425</v>
      </c>
      <c r="AD42" s="14" t="s">
        <v>1173</v>
      </c>
      <c r="AE42" s="14" t="s">
        <v>81</v>
      </c>
      <c r="AF42" s="14" t="s">
        <v>82</v>
      </c>
      <c r="AG42" s="14" t="s">
        <v>1181</v>
      </c>
      <c r="AH42" s="14" t="s">
        <v>1182</v>
      </c>
      <c r="AI42" s="18" t="b">
        <v>1</v>
      </c>
      <c r="AJ42" s="19" t="s">
        <v>1183</v>
      </c>
      <c r="AK42" s="14" t="s">
        <v>1184</v>
      </c>
      <c r="AL42" s="14" t="s">
        <v>1185</v>
      </c>
      <c r="AM42" s="14" t="s">
        <v>1186</v>
      </c>
      <c r="AN42" s="17">
        <v>45452.0</v>
      </c>
      <c r="AO42" s="14" t="s">
        <v>1187</v>
      </c>
      <c r="AP42" s="20" t="s">
        <v>835</v>
      </c>
      <c r="AQ42" s="14" t="s">
        <v>1188</v>
      </c>
      <c r="AR42" s="14" t="s">
        <v>435</v>
      </c>
      <c r="AS42" s="14" t="s">
        <v>1189</v>
      </c>
      <c r="AT42" s="14" t="s">
        <v>1190</v>
      </c>
      <c r="AU42" s="14" t="s">
        <v>1191</v>
      </c>
      <c r="AV42" s="12">
        <v>1000.0</v>
      </c>
      <c r="AW42" s="14" t="s">
        <v>261</v>
      </c>
      <c r="AX42" s="12">
        <v>750000.0</v>
      </c>
      <c r="AY42" s="12">
        <v>10.0</v>
      </c>
      <c r="AZ42" s="12">
        <v>69.0</v>
      </c>
      <c r="BA42" s="12">
        <v>35000.0</v>
      </c>
      <c r="BB42" s="12">
        <v>22.0</v>
      </c>
      <c r="BC42" s="21">
        <v>37478.8356442042</v>
      </c>
      <c r="BD42" s="12">
        <v>7.0</v>
      </c>
      <c r="BE42" s="12">
        <v>75000.0</v>
      </c>
      <c r="BF42" s="17">
        <v>45028.0</v>
      </c>
      <c r="BG42" s="16" t="s">
        <v>1192</v>
      </c>
      <c r="BH42" s="16" t="s">
        <v>1193</v>
      </c>
      <c r="BI42" s="16" t="s">
        <v>1194</v>
      </c>
      <c r="BJ42" s="22" t="s">
        <v>1195</v>
      </c>
      <c r="BK42" s="23"/>
    </row>
    <row r="43">
      <c r="A43" s="11" t="s">
        <v>62</v>
      </c>
      <c r="B43" s="12">
        <v>2.02500042E8</v>
      </c>
      <c r="C43" s="13">
        <v>45616.0</v>
      </c>
      <c r="D43" s="14" t="s">
        <v>1196</v>
      </c>
      <c r="E43" s="14" t="s">
        <v>1197</v>
      </c>
      <c r="F43" s="15">
        <f>+55641118242</f>
        <v>55641118242</v>
      </c>
      <c r="G43" s="14" t="s">
        <v>1198</v>
      </c>
      <c r="H43" s="12">
        <v>30.0</v>
      </c>
      <c r="I43" s="14" t="s">
        <v>66</v>
      </c>
      <c r="J43" s="14" t="s">
        <v>1199</v>
      </c>
      <c r="K43" s="16" t="s">
        <v>1200</v>
      </c>
      <c r="L43" s="14" t="s">
        <v>389</v>
      </c>
      <c r="M43" s="14" t="s">
        <v>584</v>
      </c>
      <c r="N43" s="14" t="s">
        <v>175</v>
      </c>
      <c r="O43" s="14" t="s">
        <v>176</v>
      </c>
      <c r="P43" s="14" t="s">
        <v>210</v>
      </c>
      <c r="Q43" s="14" t="s">
        <v>1201</v>
      </c>
      <c r="R43" s="14" t="s">
        <v>1202</v>
      </c>
      <c r="S43" s="14" t="s">
        <v>1203</v>
      </c>
      <c r="T43" s="17">
        <v>38828.0</v>
      </c>
      <c r="U43" s="12">
        <v>6800000.0</v>
      </c>
      <c r="V43" s="14" t="s">
        <v>182</v>
      </c>
      <c r="W43" s="14" t="s">
        <v>278</v>
      </c>
      <c r="X43" s="12">
        <v>5.0</v>
      </c>
      <c r="Y43" s="12">
        <v>1.0</v>
      </c>
      <c r="Z43" s="12">
        <v>2.0</v>
      </c>
      <c r="AA43" s="12">
        <v>0.0</v>
      </c>
      <c r="AB43" s="14" t="s">
        <v>1204</v>
      </c>
      <c r="AC43" s="14" t="s">
        <v>249</v>
      </c>
      <c r="AD43" s="14" t="s">
        <v>1198</v>
      </c>
      <c r="AE43" s="14" t="s">
        <v>82</v>
      </c>
      <c r="AF43" s="14" t="s">
        <v>81</v>
      </c>
      <c r="AG43" s="14" t="s">
        <v>1205</v>
      </c>
      <c r="AH43" s="14" t="s">
        <v>1206</v>
      </c>
      <c r="AI43" s="18" t="b">
        <v>1</v>
      </c>
      <c r="AJ43" s="19" t="s">
        <v>1207</v>
      </c>
      <c r="AK43" s="14" t="s">
        <v>1208</v>
      </c>
      <c r="AL43" s="14" t="s">
        <v>1209</v>
      </c>
      <c r="AM43" s="14" t="s">
        <v>1210</v>
      </c>
      <c r="AN43" s="17">
        <v>45048.0</v>
      </c>
      <c r="AO43" s="14" t="s">
        <v>1211</v>
      </c>
      <c r="AP43" s="20"/>
      <c r="AQ43" s="14" t="s">
        <v>1212</v>
      </c>
      <c r="AR43" s="14" t="s">
        <v>226</v>
      </c>
      <c r="AS43" s="14" t="s">
        <v>1213</v>
      </c>
      <c r="AT43" s="14" t="s">
        <v>1214</v>
      </c>
      <c r="AU43" s="14" t="s">
        <v>1215</v>
      </c>
      <c r="AV43" s="12">
        <v>50.0</v>
      </c>
      <c r="AW43" s="14" t="s">
        <v>164</v>
      </c>
      <c r="AX43" s="12">
        <v>30000.0</v>
      </c>
      <c r="AY43" s="12">
        <v>3.0</v>
      </c>
      <c r="AZ43" s="12">
        <v>55.0</v>
      </c>
      <c r="BA43" s="12">
        <v>9000.0</v>
      </c>
      <c r="BB43" s="12">
        <v>40.0</v>
      </c>
      <c r="BC43" s="21">
        <v>21862.5281322982</v>
      </c>
      <c r="BD43" s="12">
        <v>2.0</v>
      </c>
      <c r="BE43" s="12">
        <v>3000.0</v>
      </c>
      <c r="BF43" s="17">
        <v>45097.0</v>
      </c>
      <c r="BG43" s="16" t="s">
        <v>1216</v>
      </c>
      <c r="BH43" s="16" t="s">
        <v>1217</v>
      </c>
      <c r="BI43" s="16" t="s">
        <v>1218</v>
      </c>
      <c r="BJ43" s="22" t="s">
        <v>1219</v>
      </c>
      <c r="BK43" s="23"/>
    </row>
    <row r="44">
      <c r="A44" s="11" t="s">
        <v>62</v>
      </c>
      <c r="B44" s="12">
        <v>2.02500043E8</v>
      </c>
      <c r="C44" s="13">
        <v>45821.0</v>
      </c>
      <c r="D44" s="14" t="s">
        <v>1220</v>
      </c>
      <c r="E44" s="14" t="s">
        <v>1221</v>
      </c>
      <c r="F44" s="15">
        <f>+233030468750</f>
        <v>233030468750</v>
      </c>
      <c r="G44" s="14" t="s">
        <v>1222</v>
      </c>
      <c r="H44" s="12">
        <v>37.0</v>
      </c>
      <c r="I44" s="14" t="s">
        <v>104</v>
      </c>
      <c r="J44" s="14" t="s">
        <v>1223</v>
      </c>
      <c r="K44" s="16" t="s">
        <v>1224</v>
      </c>
      <c r="L44" s="14" t="s">
        <v>207</v>
      </c>
      <c r="M44" s="14" t="s">
        <v>1225</v>
      </c>
      <c r="N44" s="14" t="s">
        <v>71</v>
      </c>
      <c r="O44" s="14" t="s">
        <v>176</v>
      </c>
      <c r="P44" s="14" t="s">
        <v>210</v>
      </c>
      <c r="Q44" s="14" t="s">
        <v>1226</v>
      </c>
      <c r="R44" s="14" t="s">
        <v>1227</v>
      </c>
      <c r="S44" s="14" t="s">
        <v>1228</v>
      </c>
      <c r="T44" s="17">
        <v>41258.0</v>
      </c>
      <c r="U44" s="12">
        <v>850000.0</v>
      </c>
      <c r="V44" s="14" t="s">
        <v>116</v>
      </c>
      <c r="W44" s="14" t="s">
        <v>614</v>
      </c>
      <c r="X44" s="12">
        <v>8.0</v>
      </c>
      <c r="Y44" s="12">
        <v>2.0</v>
      </c>
      <c r="Z44" s="12">
        <v>2.0</v>
      </c>
      <c r="AA44" s="12">
        <v>0.0</v>
      </c>
      <c r="AB44" s="14" t="s">
        <v>1229</v>
      </c>
      <c r="AC44" s="14" t="s">
        <v>280</v>
      </c>
      <c r="AD44" s="14" t="s">
        <v>1222</v>
      </c>
      <c r="AE44" s="14" t="s">
        <v>81</v>
      </c>
      <c r="AF44" s="14" t="s">
        <v>82</v>
      </c>
      <c r="AG44" s="14" t="s">
        <v>1230</v>
      </c>
      <c r="AH44" s="14" t="s">
        <v>1231</v>
      </c>
      <c r="AI44" s="18" t="b">
        <v>1</v>
      </c>
      <c r="AJ44" s="19" t="s">
        <v>1232</v>
      </c>
      <c r="AK44" s="14" t="s">
        <v>1233</v>
      </c>
      <c r="AL44" s="14" t="s">
        <v>1234</v>
      </c>
      <c r="AM44" s="14" t="s">
        <v>1235</v>
      </c>
      <c r="AN44" s="17">
        <v>43379.0</v>
      </c>
      <c r="AO44" s="14" t="s">
        <v>1236</v>
      </c>
      <c r="AP44" s="20">
        <v>6800000.0</v>
      </c>
      <c r="AQ44" s="14" t="s">
        <v>1237</v>
      </c>
      <c r="AR44" s="14" t="s">
        <v>785</v>
      </c>
      <c r="AS44" s="14" t="s">
        <v>1238</v>
      </c>
      <c r="AT44" s="14" t="s">
        <v>1239</v>
      </c>
      <c r="AU44" s="14" t="s">
        <v>1240</v>
      </c>
      <c r="AV44" s="12">
        <v>5000.0</v>
      </c>
      <c r="AW44" s="14" t="s">
        <v>292</v>
      </c>
      <c r="AX44" s="12">
        <v>800000.0</v>
      </c>
      <c r="AY44" s="12">
        <v>9.0</v>
      </c>
      <c r="AZ44" s="12">
        <v>70.0</v>
      </c>
      <c r="BA44" s="12">
        <v>30000.0</v>
      </c>
      <c r="BB44" s="12">
        <v>20.0</v>
      </c>
      <c r="BC44" s="21"/>
      <c r="BD44" s="12">
        <v>6.0</v>
      </c>
      <c r="BE44" s="12">
        <v>80000.0</v>
      </c>
      <c r="BF44" s="17">
        <v>44986.0</v>
      </c>
      <c r="BG44" s="16" t="s">
        <v>1241</v>
      </c>
      <c r="BH44" s="16" t="s">
        <v>1242</v>
      </c>
      <c r="BI44" s="16" t="s">
        <v>1243</v>
      </c>
      <c r="BJ44" s="22" t="s">
        <v>1244</v>
      </c>
      <c r="BK44" s="23"/>
    </row>
    <row r="45">
      <c r="A45" s="11" t="s">
        <v>62</v>
      </c>
      <c r="B45" s="12">
        <v>2.02500044E8</v>
      </c>
      <c r="C45" s="13">
        <v>45425.0</v>
      </c>
      <c r="D45" s="14" t="s">
        <v>1245</v>
      </c>
      <c r="E45" s="14" t="s">
        <v>1246</v>
      </c>
      <c r="F45" s="15">
        <f>+254338655963</f>
        <v>254338655963</v>
      </c>
      <c r="G45" s="14" t="s">
        <v>1247</v>
      </c>
      <c r="H45" s="12">
        <v>35.0</v>
      </c>
      <c r="I45" s="14" t="s">
        <v>66</v>
      </c>
      <c r="J45" s="14" t="s">
        <v>1248</v>
      </c>
      <c r="K45" s="16" t="s">
        <v>1249</v>
      </c>
      <c r="L45" s="14" t="s">
        <v>173</v>
      </c>
      <c r="M45" s="14" t="s">
        <v>174</v>
      </c>
      <c r="N45" s="14" t="s">
        <v>109</v>
      </c>
      <c r="O45" s="14" t="s">
        <v>663</v>
      </c>
      <c r="P45" s="14" t="s">
        <v>1250</v>
      </c>
      <c r="Q45" s="14" t="s">
        <v>1251</v>
      </c>
      <c r="R45" s="14" t="s">
        <v>1252</v>
      </c>
      <c r="S45" s="14" t="s">
        <v>1253</v>
      </c>
      <c r="T45" s="17">
        <v>40368.0</v>
      </c>
      <c r="U45" s="12">
        <v>3400000.0</v>
      </c>
      <c r="V45" s="14" t="s">
        <v>309</v>
      </c>
      <c r="W45" s="14" t="s">
        <v>479</v>
      </c>
      <c r="X45" s="12">
        <v>13.0</v>
      </c>
      <c r="Y45" s="12">
        <v>4.0</v>
      </c>
      <c r="Z45" s="12">
        <v>3.0</v>
      </c>
      <c r="AA45" s="12">
        <v>1.0</v>
      </c>
      <c r="AB45" s="14" t="s">
        <v>1254</v>
      </c>
      <c r="AC45" s="14" t="s">
        <v>119</v>
      </c>
      <c r="AD45" s="14" t="s">
        <v>1247</v>
      </c>
      <c r="AE45" s="14" t="s">
        <v>82</v>
      </c>
      <c r="AF45" s="14" t="s">
        <v>82</v>
      </c>
      <c r="AG45" s="14" t="s">
        <v>1255</v>
      </c>
      <c r="AH45" s="14" t="s">
        <v>1256</v>
      </c>
      <c r="AI45" s="18" t="b">
        <v>1</v>
      </c>
      <c r="AJ45" s="19" t="s">
        <v>1257</v>
      </c>
      <c r="AK45" s="14" t="s">
        <v>1258</v>
      </c>
      <c r="AL45" s="14" t="s">
        <v>1259</v>
      </c>
      <c r="AM45" s="14" t="s">
        <v>1260</v>
      </c>
      <c r="AN45" s="17">
        <v>44375.0</v>
      </c>
      <c r="AO45" s="14" t="s">
        <v>1261</v>
      </c>
      <c r="AP45" s="20">
        <v>3000000.0</v>
      </c>
      <c r="AQ45" s="14" t="s">
        <v>406</v>
      </c>
      <c r="AR45" s="14" t="s">
        <v>1262</v>
      </c>
      <c r="AS45" s="14" t="s">
        <v>1263</v>
      </c>
      <c r="AT45" s="14" t="s">
        <v>1264</v>
      </c>
      <c r="AU45" s="14" t="s">
        <v>1265</v>
      </c>
      <c r="AV45" s="12">
        <v>500.0</v>
      </c>
      <c r="AW45" s="14" t="s">
        <v>164</v>
      </c>
      <c r="AX45" s="12">
        <v>0.0</v>
      </c>
      <c r="AY45" s="12">
        <v>0.0</v>
      </c>
      <c r="AZ45" s="12">
        <v>0.0</v>
      </c>
      <c r="BA45" s="12">
        <v>5000.0</v>
      </c>
      <c r="BB45" s="12">
        <v>24.0</v>
      </c>
      <c r="BC45" s="21">
        <v>599255.471563726</v>
      </c>
      <c r="BD45" s="12">
        <v>0.0</v>
      </c>
      <c r="BE45" s="12">
        <v>0.0</v>
      </c>
      <c r="BF45" s="17">
        <v>45122.0</v>
      </c>
      <c r="BG45" s="16" t="s">
        <v>1266</v>
      </c>
      <c r="BH45" s="16" t="s">
        <v>1267</v>
      </c>
      <c r="BI45" s="16" t="s">
        <v>1268</v>
      </c>
      <c r="BJ45" s="22" t="s">
        <v>1269</v>
      </c>
      <c r="BK45" s="23"/>
    </row>
    <row r="46">
      <c r="A46" s="11" t="s">
        <v>62</v>
      </c>
      <c r="B46" s="12">
        <v>2.02500045E8</v>
      </c>
      <c r="C46" s="13">
        <v>45626.0</v>
      </c>
      <c r="D46" s="14" t="s">
        <v>1270</v>
      </c>
      <c r="E46" s="14" t="s">
        <v>1271</v>
      </c>
      <c r="F46" s="15">
        <f>+55662128671</f>
        <v>55662128671</v>
      </c>
      <c r="G46" s="14" t="s">
        <v>1272</v>
      </c>
      <c r="H46" s="12">
        <v>29.0</v>
      </c>
      <c r="I46" s="14" t="s">
        <v>66</v>
      </c>
      <c r="J46" s="14" t="s">
        <v>1273</v>
      </c>
      <c r="K46" s="16" t="s">
        <v>1274</v>
      </c>
      <c r="L46" s="14" t="s">
        <v>389</v>
      </c>
      <c r="M46" s="14" t="s">
        <v>584</v>
      </c>
      <c r="N46" s="14" t="s">
        <v>209</v>
      </c>
      <c r="O46" s="14" t="s">
        <v>72</v>
      </c>
      <c r="P46" s="14" t="s">
        <v>73</v>
      </c>
      <c r="Q46" s="14" t="s">
        <v>1275</v>
      </c>
      <c r="R46" s="14" t="s">
        <v>1276</v>
      </c>
      <c r="S46" s="14" t="s">
        <v>1277</v>
      </c>
      <c r="T46" s="17">
        <v>39756.0</v>
      </c>
      <c r="U46" s="12">
        <v>7500000.0</v>
      </c>
      <c r="V46" s="14" t="s">
        <v>148</v>
      </c>
      <c r="W46" s="14" t="s">
        <v>78</v>
      </c>
      <c r="X46" s="12">
        <v>30.0</v>
      </c>
      <c r="Y46" s="12">
        <v>9.0</v>
      </c>
      <c r="Z46" s="12">
        <v>4.0</v>
      </c>
      <c r="AA46" s="12">
        <v>1.0</v>
      </c>
      <c r="AB46" s="14" t="s">
        <v>1278</v>
      </c>
      <c r="AC46" s="14" t="s">
        <v>1279</v>
      </c>
      <c r="AD46" s="14" t="s">
        <v>1272</v>
      </c>
      <c r="AE46" s="14" t="s">
        <v>82</v>
      </c>
      <c r="AF46" s="14" t="s">
        <v>81</v>
      </c>
      <c r="AG46" s="14" t="s">
        <v>1280</v>
      </c>
      <c r="AH46" s="14" t="s">
        <v>1281</v>
      </c>
      <c r="AI46" s="18" t="b">
        <v>1</v>
      </c>
      <c r="AJ46" s="19" t="s">
        <v>1282</v>
      </c>
      <c r="AK46" s="14" t="s">
        <v>1283</v>
      </c>
      <c r="AL46" s="14" t="s">
        <v>1284</v>
      </c>
      <c r="AM46" s="14" t="s">
        <v>1285</v>
      </c>
      <c r="AN46" s="17">
        <v>43484.0</v>
      </c>
      <c r="AO46" s="14" t="s">
        <v>1286</v>
      </c>
      <c r="AP46" s="20" t="s">
        <v>1287</v>
      </c>
      <c r="AQ46" s="14" t="s">
        <v>375</v>
      </c>
      <c r="AR46" s="14" t="s">
        <v>730</v>
      </c>
      <c r="AS46" s="14" t="s">
        <v>1288</v>
      </c>
      <c r="AT46" s="14" t="s">
        <v>1289</v>
      </c>
      <c r="AU46" s="14" t="s">
        <v>1290</v>
      </c>
      <c r="AV46" s="12">
        <v>15000.0</v>
      </c>
      <c r="AW46" s="14" t="s">
        <v>131</v>
      </c>
      <c r="AX46" s="12">
        <v>700000.0</v>
      </c>
      <c r="AY46" s="12">
        <v>8.0</v>
      </c>
      <c r="AZ46" s="12">
        <v>68.0</v>
      </c>
      <c r="BA46" s="12">
        <v>22000.0</v>
      </c>
      <c r="BB46" s="12">
        <v>12.0</v>
      </c>
      <c r="BC46" s="21">
        <v>601708.132609633</v>
      </c>
      <c r="BD46" s="12">
        <v>3.0</v>
      </c>
      <c r="BE46" s="12">
        <v>70000.0</v>
      </c>
      <c r="BF46" s="17">
        <v>44944.0</v>
      </c>
      <c r="BG46" s="16" t="s">
        <v>1291</v>
      </c>
      <c r="BH46" s="16" t="s">
        <v>1292</v>
      </c>
      <c r="BI46" s="16" t="s">
        <v>1293</v>
      </c>
      <c r="BJ46" s="22" t="s">
        <v>1294</v>
      </c>
      <c r="BK46" s="23"/>
    </row>
    <row r="47">
      <c r="A47" s="11" t="s">
        <v>62</v>
      </c>
      <c r="B47" s="12">
        <v>2.02500046E8</v>
      </c>
      <c r="C47" s="13">
        <v>45785.0</v>
      </c>
      <c r="D47" s="14" t="s">
        <v>1295</v>
      </c>
      <c r="E47" s="14" t="s">
        <v>1296</v>
      </c>
      <c r="F47" s="15">
        <f>+55150997683</f>
        <v>55150997683</v>
      </c>
      <c r="G47" s="14" t="s">
        <v>1297</v>
      </c>
      <c r="H47" s="12">
        <v>43.0</v>
      </c>
      <c r="I47" s="14" t="s">
        <v>104</v>
      </c>
      <c r="J47" s="14" t="s">
        <v>1298</v>
      </c>
      <c r="K47" s="16" t="s">
        <v>1299</v>
      </c>
      <c r="L47" s="14" t="s">
        <v>389</v>
      </c>
      <c r="M47" s="14" t="s">
        <v>584</v>
      </c>
      <c r="N47" s="14" t="s">
        <v>71</v>
      </c>
      <c r="O47" s="14" t="s">
        <v>176</v>
      </c>
      <c r="P47" s="14" t="s">
        <v>177</v>
      </c>
      <c r="Q47" s="14" t="s">
        <v>1300</v>
      </c>
      <c r="R47" s="14" t="s">
        <v>1301</v>
      </c>
      <c r="S47" s="14" t="s">
        <v>1302</v>
      </c>
      <c r="T47" s="17">
        <v>43513.0</v>
      </c>
      <c r="U47" s="12">
        <v>1600000.0</v>
      </c>
      <c r="V47" s="14" t="s">
        <v>77</v>
      </c>
      <c r="W47" s="14" t="s">
        <v>117</v>
      </c>
      <c r="X47" s="12">
        <v>50.0</v>
      </c>
      <c r="Y47" s="12">
        <v>14.0</v>
      </c>
      <c r="Z47" s="12">
        <v>3.0</v>
      </c>
      <c r="AA47" s="12">
        <v>2.0</v>
      </c>
      <c r="AB47" s="14" t="s">
        <v>1303</v>
      </c>
      <c r="AC47" s="14" t="s">
        <v>119</v>
      </c>
      <c r="AD47" s="14" t="s">
        <v>1297</v>
      </c>
      <c r="AE47" s="14" t="s">
        <v>81</v>
      </c>
      <c r="AF47" s="14" t="s">
        <v>82</v>
      </c>
      <c r="AG47" s="14" t="s">
        <v>1304</v>
      </c>
      <c r="AH47" s="14" t="s">
        <v>1305</v>
      </c>
      <c r="AI47" s="18" t="b">
        <v>0</v>
      </c>
      <c r="AJ47" s="19" t="s">
        <v>1306</v>
      </c>
      <c r="AK47" s="14" t="s">
        <v>1307</v>
      </c>
      <c r="AL47" s="14" t="s">
        <v>1308</v>
      </c>
      <c r="AM47" s="14" t="s">
        <v>1309</v>
      </c>
      <c r="AN47" s="17">
        <v>45790.0</v>
      </c>
      <c r="AO47" s="14" t="s">
        <v>1310</v>
      </c>
      <c r="AP47" s="20">
        <v>3300000.0</v>
      </c>
      <c r="AQ47" s="14" t="s">
        <v>1311</v>
      </c>
      <c r="AR47" s="14" t="s">
        <v>92</v>
      </c>
      <c r="AS47" s="14" t="s">
        <v>1312</v>
      </c>
      <c r="AT47" s="14" t="s">
        <v>1313</v>
      </c>
      <c r="AU47" s="14" t="s">
        <v>1314</v>
      </c>
      <c r="AV47" s="12">
        <v>200.0</v>
      </c>
      <c r="AW47" s="14" t="s">
        <v>164</v>
      </c>
      <c r="AX47" s="12">
        <v>50000.0</v>
      </c>
      <c r="AY47" s="12">
        <v>5.0</v>
      </c>
      <c r="AZ47" s="12">
        <v>60.0</v>
      </c>
      <c r="BA47" s="12">
        <v>12000.0</v>
      </c>
      <c r="BB47" s="12">
        <v>36.0</v>
      </c>
      <c r="BC47" s="21">
        <v>766596.662431686</v>
      </c>
      <c r="BD47" s="12">
        <v>2.0</v>
      </c>
      <c r="BE47" s="12">
        <v>5000.0</v>
      </c>
      <c r="BF47" s="17">
        <v>45082.0</v>
      </c>
      <c r="BG47" s="16" t="s">
        <v>1315</v>
      </c>
      <c r="BH47" s="16" t="s">
        <v>1316</v>
      </c>
      <c r="BI47" s="16" t="s">
        <v>1317</v>
      </c>
      <c r="BJ47" s="22" t="s">
        <v>1318</v>
      </c>
      <c r="BK47" s="23"/>
    </row>
    <row r="48">
      <c r="A48" s="11" t="s">
        <v>62</v>
      </c>
      <c r="B48" s="12">
        <v>2.02500047E8</v>
      </c>
      <c r="C48" s="13">
        <v>45829.0</v>
      </c>
      <c r="D48" s="14" t="s">
        <v>1319</v>
      </c>
      <c r="E48" s="14" t="s">
        <v>1320</v>
      </c>
      <c r="F48" s="15">
        <f>+234646225223</f>
        <v>234646225223</v>
      </c>
      <c r="G48" s="14" t="s">
        <v>1321</v>
      </c>
      <c r="H48" s="12">
        <v>26.0</v>
      </c>
      <c r="I48" s="14" t="s">
        <v>1322</v>
      </c>
      <c r="J48" s="14" t="s">
        <v>1323</v>
      </c>
      <c r="K48" s="16" t="s">
        <v>1324</v>
      </c>
      <c r="L48" s="14" t="s">
        <v>69</v>
      </c>
      <c r="M48" s="14" t="s">
        <v>70</v>
      </c>
      <c r="N48" s="14" t="s">
        <v>143</v>
      </c>
      <c r="O48" s="14" t="s">
        <v>663</v>
      </c>
      <c r="P48" s="14" t="s">
        <v>1250</v>
      </c>
      <c r="Q48" s="14" t="s">
        <v>1325</v>
      </c>
      <c r="R48" s="14" t="s">
        <v>1326</v>
      </c>
      <c r="S48" s="14" t="s">
        <v>1327</v>
      </c>
      <c r="T48" s="17">
        <v>42547.0</v>
      </c>
      <c r="U48" s="12">
        <v>4300000.0</v>
      </c>
      <c r="V48" s="14" t="s">
        <v>182</v>
      </c>
      <c r="W48" s="14" t="s">
        <v>278</v>
      </c>
      <c r="X48" s="12">
        <v>3.0</v>
      </c>
      <c r="Y48" s="12">
        <v>1.0</v>
      </c>
      <c r="Z48" s="12">
        <v>1.0</v>
      </c>
      <c r="AA48" s="12">
        <v>0.0</v>
      </c>
      <c r="AB48" s="14" t="s">
        <v>1328</v>
      </c>
      <c r="AC48" s="14" t="s">
        <v>1329</v>
      </c>
      <c r="AD48" s="14" t="s">
        <v>1321</v>
      </c>
      <c r="AE48" s="14" t="s">
        <v>81</v>
      </c>
      <c r="AF48" s="14" t="s">
        <v>82</v>
      </c>
      <c r="AG48" s="14" t="s">
        <v>1330</v>
      </c>
      <c r="AH48" s="14" t="s">
        <v>1331</v>
      </c>
      <c r="AI48" s="18" t="b">
        <v>1</v>
      </c>
      <c r="AJ48" s="19" t="s">
        <v>1332</v>
      </c>
      <c r="AK48" s="14" t="s">
        <v>1333</v>
      </c>
      <c r="AL48" s="14" t="s">
        <v>1334</v>
      </c>
      <c r="AM48" s="14" t="s">
        <v>1335</v>
      </c>
      <c r="AN48" s="17">
        <v>44192.0</v>
      </c>
      <c r="AO48" s="14" t="s">
        <v>1336</v>
      </c>
      <c r="AP48" s="20" t="s">
        <v>214</v>
      </c>
      <c r="AQ48" s="14" t="s">
        <v>1337</v>
      </c>
      <c r="AR48" s="14" t="s">
        <v>407</v>
      </c>
      <c r="AS48" s="14" t="s">
        <v>1338</v>
      </c>
      <c r="AT48" s="14" t="s">
        <v>1339</v>
      </c>
      <c r="AU48" s="14" t="s">
        <v>1340</v>
      </c>
      <c r="AV48" s="12">
        <v>300.0</v>
      </c>
      <c r="AW48" s="14" t="s">
        <v>96</v>
      </c>
      <c r="AX48" s="12">
        <v>850000.0</v>
      </c>
      <c r="AY48" s="12">
        <v>10.0</v>
      </c>
      <c r="AZ48" s="12">
        <v>72.0</v>
      </c>
      <c r="BA48" s="12">
        <v>25000.0</v>
      </c>
      <c r="BB48" s="12">
        <v>28.0</v>
      </c>
      <c r="BC48" s="21">
        <v>46109.683141448</v>
      </c>
      <c r="BD48" s="12">
        <v>6.0</v>
      </c>
      <c r="BE48" s="12">
        <v>85000.0</v>
      </c>
      <c r="BF48" s="17">
        <v>45036.0</v>
      </c>
      <c r="BG48" s="16" t="s">
        <v>1341</v>
      </c>
      <c r="BH48" s="16" t="s">
        <v>1342</v>
      </c>
      <c r="BI48" s="16" t="s">
        <v>1343</v>
      </c>
      <c r="BJ48" s="22" t="s">
        <v>1344</v>
      </c>
      <c r="BK48" s="23"/>
    </row>
    <row r="49">
      <c r="A49" s="11" t="s">
        <v>62</v>
      </c>
      <c r="B49" s="12">
        <v>2.02500048E8</v>
      </c>
      <c r="C49" s="13">
        <v>45758.0</v>
      </c>
      <c r="D49" s="14" t="s">
        <v>1345</v>
      </c>
      <c r="E49" s="14" t="s">
        <v>1346</v>
      </c>
      <c r="F49" s="15">
        <f>+254294209548</f>
        <v>254294209548</v>
      </c>
      <c r="G49" s="14" t="s">
        <v>1347</v>
      </c>
      <c r="H49" s="12">
        <v>33.0</v>
      </c>
      <c r="I49" s="14" t="s">
        <v>66</v>
      </c>
      <c r="J49" s="14" t="s">
        <v>1348</v>
      </c>
      <c r="K49" s="16" t="s">
        <v>1349</v>
      </c>
      <c r="L49" s="14" t="s">
        <v>173</v>
      </c>
      <c r="M49" s="14" t="s">
        <v>1350</v>
      </c>
      <c r="N49" s="14" t="s">
        <v>175</v>
      </c>
      <c r="O49" s="14" t="s">
        <v>176</v>
      </c>
      <c r="P49" s="14" t="s">
        <v>177</v>
      </c>
      <c r="Q49" s="14" t="s">
        <v>1351</v>
      </c>
      <c r="R49" s="14" t="s">
        <v>1352</v>
      </c>
      <c r="S49" s="14" t="s">
        <v>1353</v>
      </c>
      <c r="T49" s="17">
        <v>37999.0</v>
      </c>
      <c r="U49" s="12">
        <v>950000.0</v>
      </c>
      <c r="V49" s="14" t="s">
        <v>116</v>
      </c>
      <c r="W49" s="14" t="s">
        <v>365</v>
      </c>
      <c r="X49" s="12">
        <v>20.0</v>
      </c>
      <c r="Y49" s="12">
        <v>5.0</v>
      </c>
      <c r="Z49" s="12">
        <v>2.0</v>
      </c>
      <c r="AA49" s="12">
        <v>1.0</v>
      </c>
      <c r="AB49" s="14" t="s">
        <v>1354</v>
      </c>
      <c r="AC49" s="14" t="s">
        <v>119</v>
      </c>
      <c r="AD49" s="14" t="s">
        <v>1347</v>
      </c>
      <c r="AE49" s="14" t="s">
        <v>82</v>
      </c>
      <c r="AF49" s="14" t="s">
        <v>81</v>
      </c>
      <c r="AG49" s="14" t="s">
        <v>1355</v>
      </c>
      <c r="AH49" s="14" t="s">
        <v>1356</v>
      </c>
      <c r="AI49" s="18" t="b">
        <v>1</v>
      </c>
      <c r="AJ49" s="19" t="s">
        <v>1357</v>
      </c>
      <c r="AK49" s="14" t="s">
        <v>1358</v>
      </c>
      <c r="AL49" s="14" t="s">
        <v>1359</v>
      </c>
      <c r="AM49" s="14" t="s">
        <v>1360</v>
      </c>
      <c r="AN49" s="17">
        <v>44836.0</v>
      </c>
      <c r="AO49" s="14" t="s">
        <v>1361</v>
      </c>
      <c r="AP49" s="20">
        <v>5600000.0</v>
      </c>
      <c r="AQ49" s="14" t="s">
        <v>912</v>
      </c>
      <c r="AR49" s="14" t="s">
        <v>92</v>
      </c>
      <c r="AS49" s="14" t="s">
        <v>1362</v>
      </c>
      <c r="AT49" s="14" t="s">
        <v>1363</v>
      </c>
      <c r="AU49" s="14" t="s">
        <v>1364</v>
      </c>
      <c r="AV49" s="12">
        <v>100.0</v>
      </c>
      <c r="AW49" s="14" t="s">
        <v>164</v>
      </c>
      <c r="AX49" s="12">
        <v>0.0</v>
      </c>
      <c r="AY49" s="12">
        <v>0.0</v>
      </c>
      <c r="AZ49" s="12">
        <v>0.0</v>
      </c>
      <c r="BA49" s="12">
        <v>5000.0</v>
      </c>
      <c r="BB49" s="12">
        <v>20.0</v>
      </c>
      <c r="BC49" s="21">
        <v>739924.634595022</v>
      </c>
      <c r="BD49" s="12">
        <v>0.0</v>
      </c>
      <c r="BE49" s="12">
        <v>0.0</v>
      </c>
      <c r="BF49" s="17">
        <v>45119.0</v>
      </c>
      <c r="BG49" s="16" t="s">
        <v>1365</v>
      </c>
      <c r="BH49" s="16" t="s">
        <v>1366</v>
      </c>
      <c r="BI49" s="16" t="s">
        <v>1367</v>
      </c>
      <c r="BJ49" s="22" t="s">
        <v>1368</v>
      </c>
      <c r="BK49" s="23"/>
    </row>
    <row r="50">
      <c r="A50" s="11" t="s">
        <v>62</v>
      </c>
      <c r="B50" s="12">
        <v>2.02500049E8</v>
      </c>
      <c r="C50" s="13">
        <v>45855.0</v>
      </c>
      <c r="D50" s="14" t="s">
        <v>1369</v>
      </c>
      <c r="E50" s="14" t="s">
        <v>1370</v>
      </c>
      <c r="F50" s="15">
        <f>+55446267146</f>
        <v>55446267146</v>
      </c>
      <c r="G50" s="14" t="s">
        <v>1371</v>
      </c>
      <c r="H50" s="12">
        <v>31.0</v>
      </c>
      <c r="I50" s="14" t="s">
        <v>104</v>
      </c>
      <c r="J50" s="14" t="s">
        <v>1372</v>
      </c>
      <c r="K50" s="16" t="s">
        <v>1373</v>
      </c>
      <c r="L50" s="14" t="s">
        <v>389</v>
      </c>
      <c r="M50" s="14" t="s">
        <v>390</v>
      </c>
      <c r="N50" s="14" t="s">
        <v>71</v>
      </c>
      <c r="O50" s="14" t="s">
        <v>531</v>
      </c>
      <c r="P50" s="14" t="s">
        <v>1138</v>
      </c>
      <c r="Q50" s="14" t="s">
        <v>1374</v>
      </c>
      <c r="R50" s="14" t="s">
        <v>1375</v>
      </c>
      <c r="S50" s="14" t="s">
        <v>1376</v>
      </c>
      <c r="T50" s="17">
        <v>42255.0</v>
      </c>
      <c r="U50" s="12">
        <v>2900000.0</v>
      </c>
      <c r="V50" s="14" t="s">
        <v>309</v>
      </c>
      <c r="W50" s="14" t="s">
        <v>536</v>
      </c>
      <c r="X50" s="12">
        <v>12.0</v>
      </c>
      <c r="Y50" s="12">
        <v>3.0</v>
      </c>
      <c r="Z50" s="12">
        <v>3.0</v>
      </c>
      <c r="AA50" s="12">
        <v>1.0</v>
      </c>
      <c r="AB50" s="14" t="s">
        <v>1377</v>
      </c>
      <c r="AC50" s="14" t="s">
        <v>1378</v>
      </c>
      <c r="AD50" s="14" t="s">
        <v>1371</v>
      </c>
      <c r="AE50" s="14" t="s">
        <v>81</v>
      </c>
      <c r="AF50" s="14" t="s">
        <v>82</v>
      </c>
      <c r="AG50" s="14" t="s">
        <v>1379</v>
      </c>
      <c r="AH50" s="14" t="s">
        <v>1380</v>
      </c>
      <c r="AI50" s="18" t="b">
        <v>1</v>
      </c>
      <c r="AJ50" s="19" t="s">
        <v>1381</v>
      </c>
      <c r="AK50" s="14" t="s">
        <v>1382</v>
      </c>
      <c r="AL50" s="14" t="s">
        <v>1383</v>
      </c>
      <c r="AM50" s="14" t="s">
        <v>1384</v>
      </c>
      <c r="AN50" s="17">
        <v>45550.0</v>
      </c>
      <c r="AO50" s="14" t="s">
        <v>1385</v>
      </c>
      <c r="AP50" s="20">
        <v>480000.0</v>
      </c>
      <c r="AQ50" s="14" t="s">
        <v>1386</v>
      </c>
      <c r="AR50" s="14" t="s">
        <v>650</v>
      </c>
      <c r="AS50" s="14" t="s">
        <v>1387</v>
      </c>
      <c r="AT50" s="14" t="s">
        <v>1388</v>
      </c>
      <c r="AU50" s="14" t="s">
        <v>1389</v>
      </c>
      <c r="AV50" s="12">
        <v>400.0</v>
      </c>
      <c r="AW50" s="14" t="s">
        <v>292</v>
      </c>
      <c r="AX50" s="12">
        <v>900000.0</v>
      </c>
      <c r="AY50" s="12">
        <v>11.0</v>
      </c>
      <c r="AZ50" s="12">
        <v>74.0</v>
      </c>
      <c r="BA50" s="12">
        <v>30000.0</v>
      </c>
      <c r="BB50" s="12">
        <v>25.0</v>
      </c>
      <c r="BC50" s="21">
        <v>532873.750915193</v>
      </c>
      <c r="BD50" s="12">
        <v>1.0</v>
      </c>
      <c r="BE50" s="12">
        <v>90000.0</v>
      </c>
      <c r="BF50" s="17">
        <v>45047.0</v>
      </c>
      <c r="BG50" s="16" t="s">
        <v>1390</v>
      </c>
      <c r="BH50" s="16" t="s">
        <v>1391</v>
      </c>
      <c r="BI50" s="16" t="s">
        <v>1392</v>
      </c>
      <c r="BJ50" s="22" t="s">
        <v>1393</v>
      </c>
      <c r="BK50" s="23"/>
    </row>
    <row r="51">
      <c r="A51" s="11" t="s">
        <v>62</v>
      </c>
      <c r="B51" s="12">
        <v>2.0250005E8</v>
      </c>
      <c r="C51" s="13">
        <v>45403.0</v>
      </c>
      <c r="D51" s="14" t="s">
        <v>1394</v>
      </c>
      <c r="E51" s="14" t="s">
        <v>1395</v>
      </c>
      <c r="F51" s="15">
        <f>+1772256053</f>
        <v>1772256053</v>
      </c>
      <c r="G51" s="14" t="s">
        <v>1396</v>
      </c>
      <c r="H51" s="12">
        <v>40.0</v>
      </c>
      <c r="I51" s="14" t="s">
        <v>66</v>
      </c>
      <c r="J51" s="14" t="s">
        <v>1397</v>
      </c>
      <c r="K51" s="16" t="s">
        <v>1398</v>
      </c>
      <c r="L51" s="14" t="s">
        <v>271</v>
      </c>
      <c r="M51" s="14" t="s">
        <v>690</v>
      </c>
      <c r="N51" s="14" t="s">
        <v>109</v>
      </c>
      <c r="O51" s="14" t="s">
        <v>334</v>
      </c>
      <c r="P51" s="14" t="s">
        <v>335</v>
      </c>
      <c r="Q51" s="14" t="s">
        <v>1399</v>
      </c>
      <c r="R51" s="14" t="s">
        <v>1400</v>
      </c>
      <c r="S51" s="14" t="s">
        <v>1401</v>
      </c>
      <c r="T51" s="17">
        <v>36824.0</v>
      </c>
      <c r="U51" s="12">
        <v>8500000.0</v>
      </c>
      <c r="V51" s="14" t="s">
        <v>148</v>
      </c>
      <c r="W51" s="14" t="s">
        <v>247</v>
      </c>
      <c r="X51" s="12">
        <v>45.0</v>
      </c>
      <c r="Y51" s="12">
        <v>12.0</v>
      </c>
      <c r="Z51" s="12">
        <v>4.0</v>
      </c>
      <c r="AA51" s="12">
        <v>2.0</v>
      </c>
      <c r="AB51" s="14" t="s">
        <v>1402</v>
      </c>
      <c r="AC51" s="14" t="s">
        <v>425</v>
      </c>
      <c r="AD51" s="14" t="s">
        <v>1396</v>
      </c>
      <c r="AE51" s="14" t="s">
        <v>81</v>
      </c>
      <c r="AF51" s="14" t="s">
        <v>81</v>
      </c>
      <c r="AG51" s="14" t="s">
        <v>1403</v>
      </c>
      <c r="AH51" s="14" t="s">
        <v>1404</v>
      </c>
      <c r="AI51" s="18" t="b">
        <v>1</v>
      </c>
      <c r="AJ51" s="19" t="s">
        <v>1405</v>
      </c>
      <c r="AK51" s="14" t="s">
        <v>1406</v>
      </c>
      <c r="AL51" s="14" t="s">
        <v>1407</v>
      </c>
      <c r="AM51" s="14" t="s">
        <v>1408</v>
      </c>
      <c r="AN51" s="17">
        <v>44992.0</v>
      </c>
      <c r="AO51" s="14" t="s">
        <v>1409</v>
      </c>
      <c r="AP51" s="20">
        <v>7200000.0</v>
      </c>
      <c r="AQ51" s="14" t="s">
        <v>676</v>
      </c>
      <c r="AR51" s="14" t="s">
        <v>92</v>
      </c>
      <c r="AS51" s="14" t="s">
        <v>1410</v>
      </c>
      <c r="AT51" s="14" t="s">
        <v>1411</v>
      </c>
      <c r="AU51" s="14" t="s">
        <v>1412</v>
      </c>
      <c r="AV51" s="12">
        <v>150.0</v>
      </c>
      <c r="AW51" s="14" t="s">
        <v>164</v>
      </c>
      <c r="AX51" s="12">
        <v>40000.0</v>
      </c>
      <c r="AY51" s="12">
        <v>6.0</v>
      </c>
      <c r="AZ51" s="12">
        <v>63.0</v>
      </c>
      <c r="BA51" s="12">
        <v>8000.0</v>
      </c>
      <c r="BB51" s="12">
        <v>15.0</v>
      </c>
      <c r="BC51" s="21"/>
      <c r="BD51" s="12">
        <v>5.0</v>
      </c>
      <c r="BE51" s="12">
        <v>4000.0</v>
      </c>
      <c r="BF51" s="17">
        <v>45015.0</v>
      </c>
      <c r="BG51" s="16" t="s">
        <v>1413</v>
      </c>
      <c r="BH51" s="16" t="s">
        <v>1414</v>
      </c>
      <c r="BI51" s="16" t="s">
        <v>1415</v>
      </c>
      <c r="BJ51" s="22" t="s">
        <v>1416</v>
      </c>
      <c r="BK51" s="23"/>
    </row>
    <row r="52">
      <c r="A52" s="11" t="s">
        <v>62</v>
      </c>
      <c r="B52" s="12">
        <v>2.02500051E8</v>
      </c>
      <c r="C52" s="13">
        <v>45857.0</v>
      </c>
      <c r="D52" s="14" t="s">
        <v>1417</v>
      </c>
      <c r="E52" s="14" t="s">
        <v>1418</v>
      </c>
      <c r="F52" s="15">
        <f>+91123083402</f>
        <v>91123083402</v>
      </c>
      <c r="G52" s="14" t="s">
        <v>1419</v>
      </c>
      <c r="H52" s="12">
        <v>27.0</v>
      </c>
      <c r="I52" s="14" t="s">
        <v>104</v>
      </c>
      <c r="J52" s="14" t="s">
        <v>1420</v>
      </c>
      <c r="K52" s="16" t="s">
        <v>1421</v>
      </c>
      <c r="L52" s="14" t="s">
        <v>797</v>
      </c>
      <c r="M52" s="14" t="s">
        <v>1422</v>
      </c>
      <c r="N52" s="14" t="s">
        <v>143</v>
      </c>
      <c r="O52" s="14" t="s">
        <v>558</v>
      </c>
      <c r="P52" s="14" t="s">
        <v>770</v>
      </c>
      <c r="Q52" s="14" t="s">
        <v>1423</v>
      </c>
      <c r="R52" s="14" t="s">
        <v>1424</v>
      </c>
      <c r="S52" s="14" t="s">
        <v>1425</v>
      </c>
      <c r="T52" s="17">
        <v>43178.0</v>
      </c>
      <c r="U52" s="12">
        <v>1300000.0</v>
      </c>
      <c r="V52" s="14" t="s">
        <v>148</v>
      </c>
      <c r="W52" s="14" t="s">
        <v>614</v>
      </c>
      <c r="X52" s="12">
        <v>80.0</v>
      </c>
      <c r="Y52" s="12">
        <v>20.0</v>
      </c>
      <c r="Z52" s="12">
        <v>2.0</v>
      </c>
      <c r="AA52" s="12">
        <v>0.0</v>
      </c>
      <c r="AB52" s="14" t="s">
        <v>1426</v>
      </c>
      <c r="AC52" s="14" t="s">
        <v>249</v>
      </c>
      <c r="AD52" s="14" t="s">
        <v>1419</v>
      </c>
      <c r="AE52" s="14" t="s">
        <v>82</v>
      </c>
      <c r="AF52" s="14" t="s">
        <v>81</v>
      </c>
      <c r="AG52" s="14" t="s">
        <v>1427</v>
      </c>
      <c r="AH52" s="14" t="s">
        <v>1428</v>
      </c>
      <c r="AI52" s="18" t="b">
        <v>1</v>
      </c>
      <c r="AJ52" s="19" t="s">
        <v>1429</v>
      </c>
      <c r="AK52" s="14" t="s">
        <v>1430</v>
      </c>
      <c r="AL52" s="14" t="s">
        <v>1431</v>
      </c>
      <c r="AM52" s="14" t="s">
        <v>1432</v>
      </c>
      <c r="AN52" s="17">
        <v>44413.0</v>
      </c>
      <c r="AO52" s="14" t="s">
        <v>1433</v>
      </c>
      <c r="AP52" s="20">
        <v>6800000.0</v>
      </c>
      <c r="AQ52" s="14" t="s">
        <v>703</v>
      </c>
      <c r="AR52" s="14" t="s">
        <v>226</v>
      </c>
      <c r="AS52" s="14" t="s">
        <v>1434</v>
      </c>
      <c r="AT52" s="14" t="s">
        <v>1435</v>
      </c>
      <c r="AU52" s="14" t="s">
        <v>1436</v>
      </c>
      <c r="AV52" s="12">
        <v>5000.0</v>
      </c>
      <c r="AW52" s="14" t="s">
        <v>261</v>
      </c>
      <c r="AX52" s="12">
        <v>350000.0</v>
      </c>
      <c r="AY52" s="12">
        <v>7.0</v>
      </c>
      <c r="AZ52" s="12">
        <v>65.0</v>
      </c>
      <c r="BA52" s="12">
        <v>10000.0</v>
      </c>
      <c r="BB52" s="12">
        <v>30.0</v>
      </c>
      <c r="BC52" s="21">
        <v>29736.4199053022</v>
      </c>
      <c r="BD52" s="12">
        <v>2.0</v>
      </c>
      <c r="BE52" s="12">
        <v>35000.0</v>
      </c>
      <c r="BF52" s="17">
        <v>45087.0</v>
      </c>
      <c r="BG52" s="16" t="s">
        <v>1437</v>
      </c>
      <c r="BH52" s="16" t="s">
        <v>1438</v>
      </c>
      <c r="BI52" s="16" t="s">
        <v>1439</v>
      </c>
      <c r="BJ52" s="22" t="s">
        <v>1440</v>
      </c>
      <c r="BK52" s="23"/>
    </row>
    <row r="53">
      <c r="A53" s="11" t="s">
        <v>62</v>
      </c>
      <c r="B53" s="12">
        <v>2.02500052E8</v>
      </c>
      <c r="C53" s="13">
        <v>45854.0</v>
      </c>
      <c r="D53" s="14" t="s">
        <v>1441</v>
      </c>
      <c r="E53" s="14" t="s">
        <v>1442</v>
      </c>
      <c r="F53" s="15">
        <f>+254788788361</f>
        <v>254788788361</v>
      </c>
      <c r="G53" s="14" t="s">
        <v>1443</v>
      </c>
      <c r="H53" s="12">
        <v>36.0</v>
      </c>
      <c r="I53" s="14" t="s">
        <v>66</v>
      </c>
      <c r="J53" s="14" t="s">
        <v>1444</v>
      </c>
      <c r="K53" s="16" t="s">
        <v>1445</v>
      </c>
      <c r="L53" s="14" t="s">
        <v>173</v>
      </c>
      <c r="M53" s="14" t="s">
        <v>530</v>
      </c>
      <c r="N53" s="14" t="s">
        <v>209</v>
      </c>
      <c r="O53" s="14" t="s">
        <v>303</v>
      </c>
      <c r="P53" s="14" t="s">
        <v>744</v>
      </c>
      <c r="Q53" s="14" t="s">
        <v>1446</v>
      </c>
      <c r="R53" s="14" t="s">
        <v>1447</v>
      </c>
      <c r="S53" s="14" t="s">
        <v>1448</v>
      </c>
      <c r="T53" s="17">
        <v>41460.0</v>
      </c>
      <c r="U53" s="12">
        <v>5200000.0</v>
      </c>
      <c r="V53" s="14" t="s">
        <v>182</v>
      </c>
      <c r="W53" s="14" t="s">
        <v>183</v>
      </c>
      <c r="X53" s="12">
        <v>7.0</v>
      </c>
      <c r="Y53" s="12">
        <v>2.0</v>
      </c>
      <c r="Z53" s="12">
        <v>1.0</v>
      </c>
      <c r="AA53" s="12">
        <v>0.0</v>
      </c>
      <c r="AB53" s="14" t="s">
        <v>1449</v>
      </c>
      <c r="AC53" s="14" t="s">
        <v>280</v>
      </c>
      <c r="AD53" s="14" t="s">
        <v>1443</v>
      </c>
      <c r="AE53" s="14" t="s">
        <v>82</v>
      </c>
      <c r="AF53" s="14" t="s">
        <v>82</v>
      </c>
      <c r="AG53" s="14" t="s">
        <v>1450</v>
      </c>
      <c r="AH53" s="14" t="s">
        <v>1451</v>
      </c>
      <c r="AI53" s="18" t="b">
        <v>0</v>
      </c>
      <c r="AJ53" s="19" t="s">
        <v>1452</v>
      </c>
      <c r="AK53" s="14" t="s">
        <v>1453</v>
      </c>
      <c r="AL53" s="14" t="s">
        <v>1454</v>
      </c>
      <c r="AM53" s="14" t="s">
        <v>1455</v>
      </c>
      <c r="AN53" s="17">
        <v>43639.0</v>
      </c>
      <c r="AO53" s="14" t="s">
        <v>1456</v>
      </c>
      <c r="AP53" s="20">
        <v>4200000.0</v>
      </c>
      <c r="AQ53" s="14" t="s">
        <v>1457</v>
      </c>
      <c r="AR53" s="14" t="s">
        <v>288</v>
      </c>
      <c r="AS53" s="14" t="s">
        <v>1458</v>
      </c>
      <c r="AT53" s="14" t="s">
        <v>1459</v>
      </c>
      <c r="AU53" s="14" t="s">
        <v>1460</v>
      </c>
      <c r="AV53" s="12">
        <v>8000.0</v>
      </c>
      <c r="AW53" s="14" t="s">
        <v>131</v>
      </c>
      <c r="AX53" s="12">
        <v>30000.0</v>
      </c>
      <c r="AY53" s="12">
        <v>4.0</v>
      </c>
      <c r="AZ53" s="12">
        <v>58.0</v>
      </c>
      <c r="BA53" s="12">
        <v>25000.0</v>
      </c>
      <c r="BB53" s="12">
        <v>22.0</v>
      </c>
      <c r="BC53" s="21">
        <v>0.0</v>
      </c>
      <c r="BD53" s="12">
        <v>3.0</v>
      </c>
      <c r="BE53" s="12">
        <v>3000.0</v>
      </c>
      <c r="BF53" s="17">
        <v>44962.0</v>
      </c>
      <c r="BG53" s="16" t="s">
        <v>1461</v>
      </c>
      <c r="BH53" s="16" t="s">
        <v>1462</v>
      </c>
      <c r="BI53" s="16" t="s">
        <v>1463</v>
      </c>
      <c r="BJ53" s="22" t="s">
        <v>1464</v>
      </c>
      <c r="BK53" s="23"/>
    </row>
    <row r="54">
      <c r="A54" s="11" t="s">
        <v>62</v>
      </c>
      <c r="B54" s="12">
        <v>2.02500053E8</v>
      </c>
      <c r="C54" s="13">
        <v>45802.0</v>
      </c>
      <c r="D54" s="14" t="s">
        <v>1465</v>
      </c>
      <c r="E54" s="14" t="s">
        <v>1466</v>
      </c>
      <c r="F54" s="15">
        <f>+44175242149</f>
        <v>44175242149</v>
      </c>
      <c r="G54" s="14" t="s">
        <v>1467</v>
      </c>
      <c r="H54" s="12">
        <v>25.0</v>
      </c>
      <c r="I54" s="14" t="s">
        <v>104</v>
      </c>
      <c r="J54" s="14" t="s">
        <v>1468</v>
      </c>
      <c r="K54" s="16" t="s">
        <v>1469</v>
      </c>
      <c r="L54" s="14" t="s">
        <v>141</v>
      </c>
      <c r="M54" s="14" t="s">
        <v>1176</v>
      </c>
      <c r="N54" s="14" t="s">
        <v>175</v>
      </c>
      <c r="O54" s="14" t="s">
        <v>391</v>
      </c>
      <c r="P54" s="14" t="s">
        <v>392</v>
      </c>
      <c r="Q54" s="14" t="s">
        <v>1470</v>
      </c>
      <c r="R54" s="14" t="s">
        <v>1471</v>
      </c>
      <c r="S54" s="14" t="s">
        <v>1472</v>
      </c>
      <c r="T54" s="17">
        <v>44151.0</v>
      </c>
      <c r="U54" s="12">
        <v>6300000.0</v>
      </c>
      <c r="V54" s="14" t="s">
        <v>77</v>
      </c>
      <c r="W54" s="14" t="s">
        <v>78</v>
      </c>
      <c r="X54" s="12">
        <v>6.0</v>
      </c>
      <c r="Y54" s="12">
        <v>2.0</v>
      </c>
      <c r="Z54" s="12">
        <v>2.0</v>
      </c>
      <c r="AA54" s="12">
        <v>1.0</v>
      </c>
      <c r="AB54" s="14" t="s">
        <v>1473</v>
      </c>
      <c r="AC54" s="14" t="s">
        <v>249</v>
      </c>
      <c r="AD54" s="14" t="s">
        <v>1467</v>
      </c>
      <c r="AE54" s="14" t="s">
        <v>81</v>
      </c>
      <c r="AF54" s="14" t="s">
        <v>82</v>
      </c>
      <c r="AG54" s="14" t="s">
        <v>1474</v>
      </c>
      <c r="AH54" s="14" t="s">
        <v>1475</v>
      </c>
      <c r="AI54" s="18" t="b">
        <v>1</v>
      </c>
      <c r="AJ54" s="19" t="s">
        <v>1476</v>
      </c>
      <c r="AK54" s="14" t="s">
        <v>1477</v>
      </c>
      <c r="AL54" s="14" t="s">
        <v>1478</v>
      </c>
      <c r="AM54" s="14" t="s">
        <v>1479</v>
      </c>
      <c r="AN54" s="17">
        <v>45769.0</v>
      </c>
      <c r="AO54" s="14" t="s">
        <v>1480</v>
      </c>
      <c r="AP54" s="20">
        <v>4700000.0</v>
      </c>
      <c r="AQ54" s="14" t="s">
        <v>1087</v>
      </c>
      <c r="AR54" s="14" t="s">
        <v>92</v>
      </c>
      <c r="AS54" s="14" t="s">
        <v>1481</v>
      </c>
      <c r="AT54" s="14" t="s">
        <v>1482</v>
      </c>
      <c r="AU54" s="14" t="s">
        <v>1483</v>
      </c>
      <c r="AV54" s="12">
        <v>200.0</v>
      </c>
      <c r="AW54" s="14" t="s">
        <v>164</v>
      </c>
      <c r="AX54" s="12">
        <v>500000.0</v>
      </c>
      <c r="AY54" s="12">
        <v>8.0</v>
      </c>
      <c r="AZ54" s="12">
        <v>70.0</v>
      </c>
      <c r="BA54" s="12">
        <v>7000.0</v>
      </c>
      <c r="BB54" s="12">
        <v>20.0</v>
      </c>
      <c r="BC54" s="21" t="s">
        <v>1484</v>
      </c>
      <c r="BD54" s="12">
        <v>0.0</v>
      </c>
      <c r="BE54" s="12">
        <v>50000.0</v>
      </c>
      <c r="BF54" s="17">
        <v>45127.0</v>
      </c>
      <c r="BG54" s="16" t="s">
        <v>1485</v>
      </c>
      <c r="BH54" s="16" t="s">
        <v>1486</v>
      </c>
      <c r="BI54" s="16" t="s">
        <v>1487</v>
      </c>
      <c r="BJ54" s="22" t="s">
        <v>1488</v>
      </c>
      <c r="BK54" s="23"/>
    </row>
    <row r="55">
      <c r="A55" s="11" t="s">
        <v>62</v>
      </c>
      <c r="B55" s="12">
        <v>2.02500054E8</v>
      </c>
      <c r="C55" s="13">
        <v>45849.0</v>
      </c>
      <c r="D55" s="14" t="s">
        <v>1489</v>
      </c>
      <c r="E55" s="14" t="s">
        <v>1490</v>
      </c>
      <c r="F55" s="15">
        <f>+254178904633</f>
        <v>254178904633</v>
      </c>
      <c r="G55" s="14" t="s">
        <v>1491</v>
      </c>
      <c r="H55" s="12">
        <v>32.0</v>
      </c>
      <c r="I55" s="14" t="s">
        <v>66</v>
      </c>
      <c r="J55" s="14" t="s">
        <v>1492</v>
      </c>
      <c r="K55" s="16" t="s">
        <v>1493</v>
      </c>
      <c r="L55" s="14" t="s">
        <v>173</v>
      </c>
      <c r="M55" s="14" t="s">
        <v>1350</v>
      </c>
      <c r="N55" s="14" t="s">
        <v>71</v>
      </c>
      <c r="O55" s="14" t="s">
        <v>558</v>
      </c>
      <c r="P55" s="14" t="s">
        <v>334</v>
      </c>
      <c r="Q55" s="14" t="s">
        <v>1494</v>
      </c>
      <c r="R55" s="14" t="s">
        <v>1495</v>
      </c>
      <c r="S55" s="14" t="s">
        <v>1496</v>
      </c>
      <c r="T55" s="17">
        <v>39140.0</v>
      </c>
      <c r="U55" s="12">
        <v>3700000.0</v>
      </c>
      <c r="V55" s="14" t="s">
        <v>116</v>
      </c>
      <c r="W55" s="14" t="s">
        <v>149</v>
      </c>
      <c r="X55" s="12">
        <v>11.0</v>
      </c>
      <c r="Y55" s="12">
        <v>3.0</v>
      </c>
      <c r="Z55" s="12">
        <v>3.0</v>
      </c>
      <c r="AA55" s="12">
        <v>1.0</v>
      </c>
      <c r="AB55" s="14" t="s">
        <v>1497</v>
      </c>
      <c r="AC55" s="14" t="s">
        <v>1498</v>
      </c>
      <c r="AD55" s="14" t="s">
        <v>1491</v>
      </c>
      <c r="AE55" s="14" t="s">
        <v>82</v>
      </c>
      <c r="AF55" s="14" t="s">
        <v>81</v>
      </c>
      <c r="AG55" s="14" t="s">
        <v>1499</v>
      </c>
      <c r="AH55" s="14" t="s">
        <v>1500</v>
      </c>
      <c r="AI55" s="18" t="b">
        <v>1</v>
      </c>
      <c r="AJ55" s="19" t="s">
        <v>1501</v>
      </c>
      <c r="AK55" s="14" t="s">
        <v>1502</v>
      </c>
      <c r="AL55" s="14" t="s">
        <v>1503</v>
      </c>
      <c r="AM55" s="14" t="s">
        <v>1504</v>
      </c>
      <c r="AN55" s="17">
        <v>43938.0</v>
      </c>
      <c r="AO55" s="14" t="s">
        <v>1505</v>
      </c>
      <c r="AP55" s="20">
        <v>4700000.0</v>
      </c>
      <c r="AQ55" s="14" t="s">
        <v>886</v>
      </c>
      <c r="AR55" s="14" t="s">
        <v>962</v>
      </c>
      <c r="AS55" s="14" t="s">
        <v>1506</v>
      </c>
      <c r="AT55" s="14" t="s">
        <v>1507</v>
      </c>
      <c r="AU55" s="14" t="s">
        <v>1508</v>
      </c>
      <c r="AV55" s="12">
        <v>300.0</v>
      </c>
      <c r="AW55" s="14" t="s">
        <v>292</v>
      </c>
      <c r="AX55" s="12">
        <v>0.0</v>
      </c>
      <c r="AY55" s="12">
        <v>0.0</v>
      </c>
      <c r="AZ55" s="12">
        <v>0.0</v>
      </c>
      <c r="BA55" s="12">
        <v>20000.0</v>
      </c>
      <c r="BB55" s="12">
        <v>40.0</v>
      </c>
      <c r="BC55" s="21">
        <v>0.0</v>
      </c>
      <c r="BD55" s="12">
        <v>6.0</v>
      </c>
      <c r="BE55" s="12">
        <v>0.0</v>
      </c>
      <c r="BF55" s="17">
        <v>45031.0</v>
      </c>
      <c r="BG55" s="16" t="s">
        <v>1509</v>
      </c>
      <c r="BH55" s="16" t="s">
        <v>1510</v>
      </c>
      <c r="BI55" s="16" t="s">
        <v>1511</v>
      </c>
      <c r="BJ55" s="22" t="s">
        <v>1512</v>
      </c>
      <c r="BK55" s="23"/>
    </row>
    <row r="56">
      <c r="A56" s="11" t="s">
        <v>62</v>
      </c>
      <c r="B56" s="12">
        <v>2.02500055E8</v>
      </c>
      <c r="C56" s="13">
        <v>45711.0</v>
      </c>
      <c r="D56" s="14" t="s">
        <v>1513</v>
      </c>
      <c r="E56" s="14" t="s">
        <v>1514</v>
      </c>
      <c r="F56" s="15">
        <f>+1498560125</f>
        <v>1498560125</v>
      </c>
      <c r="G56" s="14" t="s">
        <v>1515</v>
      </c>
      <c r="H56" s="12">
        <v>30.0</v>
      </c>
      <c r="I56" s="14" t="s">
        <v>66</v>
      </c>
      <c r="J56" s="14" t="s">
        <v>1516</v>
      </c>
      <c r="K56" s="16" t="s">
        <v>1517</v>
      </c>
      <c r="L56" s="14" t="s">
        <v>271</v>
      </c>
      <c r="M56" s="14" t="s">
        <v>690</v>
      </c>
      <c r="N56" s="14" t="s">
        <v>109</v>
      </c>
      <c r="O56" s="14" t="s">
        <v>558</v>
      </c>
      <c r="P56" s="14" t="s">
        <v>559</v>
      </c>
      <c r="Q56" s="14" t="s">
        <v>1518</v>
      </c>
      <c r="R56" s="14" t="s">
        <v>1519</v>
      </c>
      <c r="S56" s="14" t="s">
        <v>1520</v>
      </c>
      <c r="T56" s="17">
        <v>42961.0</v>
      </c>
      <c r="U56" s="12">
        <v>2100000.0</v>
      </c>
      <c r="V56" s="14" t="s">
        <v>148</v>
      </c>
      <c r="W56" s="14" t="s">
        <v>396</v>
      </c>
      <c r="X56" s="12">
        <v>35.0</v>
      </c>
      <c r="Y56" s="12">
        <v>10.0</v>
      </c>
      <c r="Z56" s="12">
        <v>2.0</v>
      </c>
      <c r="AA56" s="12">
        <v>0.0</v>
      </c>
      <c r="AB56" s="14" t="s">
        <v>1521</v>
      </c>
      <c r="AC56" s="14" t="s">
        <v>641</v>
      </c>
      <c r="AD56" s="14" t="s">
        <v>1515</v>
      </c>
      <c r="AE56" s="14" t="s">
        <v>81</v>
      </c>
      <c r="AF56" s="14" t="s">
        <v>81</v>
      </c>
      <c r="AG56" s="14" t="s">
        <v>1522</v>
      </c>
      <c r="AH56" s="14" t="s">
        <v>1523</v>
      </c>
      <c r="AI56" s="18" t="b">
        <v>1</v>
      </c>
      <c r="AJ56" s="19" t="s">
        <v>1524</v>
      </c>
      <c r="AK56" s="14" t="s">
        <v>1525</v>
      </c>
      <c r="AL56" s="14" t="s">
        <v>1526</v>
      </c>
      <c r="AM56" s="14" t="s">
        <v>1527</v>
      </c>
      <c r="AN56" s="17">
        <v>44914.0</v>
      </c>
      <c r="AO56" s="14" t="s">
        <v>1528</v>
      </c>
      <c r="AP56" s="20" t="s">
        <v>1529</v>
      </c>
      <c r="AQ56" s="14" t="s">
        <v>1530</v>
      </c>
      <c r="AR56" s="14" t="s">
        <v>463</v>
      </c>
      <c r="AS56" s="14" t="s">
        <v>1531</v>
      </c>
      <c r="AT56" s="14" t="s">
        <v>1532</v>
      </c>
      <c r="AU56" s="14" t="s">
        <v>1533</v>
      </c>
      <c r="AV56" s="12">
        <v>500.0</v>
      </c>
      <c r="AW56" s="14" t="s">
        <v>96</v>
      </c>
      <c r="AX56" s="12">
        <v>750000.0</v>
      </c>
      <c r="AY56" s="12">
        <v>9.0</v>
      </c>
      <c r="AZ56" s="12">
        <v>69.0</v>
      </c>
      <c r="BA56" s="12">
        <v>10000.0</v>
      </c>
      <c r="BB56" s="12">
        <v>18.0</v>
      </c>
      <c r="BC56" s="21">
        <v>816178.401878913</v>
      </c>
      <c r="BD56" s="12">
        <v>3.0</v>
      </c>
      <c r="BE56" s="12">
        <v>75000.0</v>
      </c>
      <c r="BF56" s="17">
        <v>45102.0</v>
      </c>
      <c r="BG56" s="16" t="s">
        <v>1534</v>
      </c>
      <c r="BH56" s="16" t="s">
        <v>1535</v>
      </c>
      <c r="BI56" s="16" t="s">
        <v>1536</v>
      </c>
      <c r="BJ56" s="22" t="s">
        <v>1537</v>
      </c>
      <c r="BK56" s="23"/>
    </row>
    <row r="57">
      <c r="A57" s="11" t="s">
        <v>62</v>
      </c>
      <c r="B57" s="12">
        <v>2.02500056E8</v>
      </c>
      <c r="C57" s="13">
        <v>45733.0</v>
      </c>
      <c r="D57" s="14" t="s">
        <v>1538</v>
      </c>
      <c r="E57" s="14" t="s">
        <v>1539</v>
      </c>
      <c r="F57" s="15">
        <f>+234326868507</f>
        <v>234326868507</v>
      </c>
      <c r="G57" s="14" t="s">
        <v>1540</v>
      </c>
      <c r="H57" s="12">
        <v>28.0</v>
      </c>
      <c r="I57" s="14" t="s">
        <v>104</v>
      </c>
      <c r="J57" s="14" t="s">
        <v>1541</v>
      </c>
      <c r="K57" s="16" t="s">
        <v>1542</v>
      </c>
      <c r="L57" s="14" t="s">
        <v>69</v>
      </c>
      <c r="M57" s="14" t="s">
        <v>822</v>
      </c>
      <c r="N57" s="14" t="s">
        <v>143</v>
      </c>
      <c r="O57" s="14" t="s">
        <v>391</v>
      </c>
      <c r="P57" s="14" t="s">
        <v>392</v>
      </c>
      <c r="Q57" s="14" t="s">
        <v>1543</v>
      </c>
      <c r="R57" s="14" t="s">
        <v>1544</v>
      </c>
      <c r="S57" s="14" t="s">
        <v>1545</v>
      </c>
      <c r="T57" s="17">
        <v>37234.0</v>
      </c>
      <c r="U57" s="12">
        <v>9000000.0</v>
      </c>
      <c r="V57" s="14" t="s">
        <v>182</v>
      </c>
      <c r="W57" s="14" t="s">
        <v>278</v>
      </c>
      <c r="X57" s="12">
        <v>10.0</v>
      </c>
      <c r="Y57" s="12">
        <v>3.0</v>
      </c>
      <c r="Z57" s="12">
        <v>2.0</v>
      </c>
      <c r="AA57" s="12">
        <v>0.0</v>
      </c>
      <c r="AB57" s="14" t="s">
        <v>1546</v>
      </c>
      <c r="AC57" s="14" t="s">
        <v>249</v>
      </c>
      <c r="AD57" s="14" t="s">
        <v>1540</v>
      </c>
      <c r="AE57" s="14" t="s">
        <v>82</v>
      </c>
      <c r="AF57" s="14" t="s">
        <v>82</v>
      </c>
      <c r="AG57" s="14" t="s">
        <v>1547</v>
      </c>
      <c r="AH57" s="14" t="s">
        <v>1548</v>
      </c>
      <c r="AI57" s="18" t="b">
        <v>1</v>
      </c>
      <c r="AJ57" s="19" t="s">
        <v>1549</v>
      </c>
      <c r="AK57" s="14" t="s">
        <v>1550</v>
      </c>
      <c r="AL57" s="14" t="s">
        <v>1551</v>
      </c>
      <c r="AM57" s="14" t="s">
        <v>1552</v>
      </c>
      <c r="AN57" s="17">
        <v>45149.0</v>
      </c>
      <c r="AO57" s="14" t="s">
        <v>1553</v>
      </c>
      <c r="AP57" s="20">
        <v>5800000.0</v>
      </c>
      <c r="AQ57" s="14" t="s">
        <v>1554</v>
      </c>
      <c r="AR57" s="14" t="s">
        <v>92</v>
      </c>
      <c r="AS57" s="14" t="s">
        <v>1555</v>
      </c>
      <c r="AT57" s="14" t="s">
        <v>1556</v>
      </c>
      <c r="AU57" s="14" t="s">
        <v>1557</v>
      </c>
      <c r="AV57" s="12">
        <v>50.0</v>
      </c>
      <c r="AW57" s="14" t="s">
        <v>164</v>
      </c>
      <c r="AX57" s="12">
        <v>800000.0</v>
      </c>
      <c r="AY57" s="12">
        <v>10.0</v>
      </c>
      <c r="AZ57" s="12">
        <v>72.0</v>
      </c>
      <c r="BA57" s="12">
        <v>25000.0</v>
      </c>
      <c r="BB57" s="12">
        <v>30.0</v>
      </c>
      <c r="BC57" s="21">
        <v>680185.201996198</v>
      </c>
      <c r="BD57" s="12">
        <v>7.0</v>
      </c>
      <c r="BE57" s="12">
        <v>80000.0</v>
      </c>
      <c r="BF57" s="17">
        <v>45003.0</v>
      </c>
      <c r="BG57" s="16" t="s">
        <v>1558</v>
      </c>
      <c r="BH57" s="16" t="s">
        <v>1559</v>
      </c>
      <c r="BI57" s="16" t="s">
        <v>1560</v>
      </c>
      <c r="BJ57" s="22" t="s">
        <v>1561</v>
      </c>
      <c r="BK57" s="23"/>
    </row>
    <row r="58">
      <c r="A58" s="11" t="s">
        <v>62</v>
      </c>
      <c r="B58" s="12">
        <v>2.02500057E8</v>
      </c>
      <c r="C58" s="13">
        <v>45869.0</v>
      </c>
      <c r="D58" s="14" t="s">
        <v>1562</v>
      </c>
      <c r="E58" s="14" t="s">
        <v>1563</v>
      </c>
      <c r="F58" s="15">
        <f>+254659234268</f>
        <v>254659234268</v>
      </c>
      <c r="G58" s="14" t="s">
        <v>1564</v>
      </c>
      <c r="H58" s="12">
        <v>34.0</v>
      </c>
      <c r="I58" s="14" t="s">
        <v>66</v>
      </c>
      <c r="J58" s="14" t="s">
        <v>1565</v>
      </c>
      <c r="K58" s="16" t="s">
        <v>1566</v>
      </c>
      <c r="L58" s="14" t="s">
        <v>173</v>
      </c>
      <c r="M58" s="14" t="s">
        <v>1350</v>
      </c>
      <c r="N58" s="14" t="s">
        <v>175</v>
      </c>
      <c r="O58" s="14" t="s">
        <v>176</v>
      </c>
      <c r="P58" s="14" t="s">
        <v>177</v>
      </c>
      <c r="Q58" s="14" t="s">
        <v>1567</v>
      </c>
      <c r="R58" s="14" t="s">
        <v>1568</v>
      </c>
      <c r="S58" s="14" t="s">
        <v>1569</v>
      </c>
      <c r="T58" s="17">
        <v>41787.0</v>
      </c>
      <c r="U58" s="12">
        <v>750000.0</v>
      </c>
      <c r="V58" s="14" t="s">
        <v>148</v>
      </c>
      <c r="W58" s="14" t="s">
        <v>614</v>
      </c>
      <c r="X58" s="12">
        <v>18.0</v>
      </c>
      <c r="Y58" s="12">
        <v>5.0</v>
      </c>
      <c r="Z58" s="12">
        <v>3.0</v>
      </c>
      <c r="AA58" s="12">
        <v>1.0</v>
      </c>
      <c r="AB58" s="14" t="s">
        <v>1570</v>
      </c>
      <c r="AC58" s="14" t="s">
        <v>1571</v>
      </c>
      <c r="AD58" s="14" t="s">
        <v>1564</v>
      </c>
      <c r="AE58" s="14" t="s">
        <v>81</v>
      </c>
      <c r="AF58" s="14" t="s">
        <v>82</v>
      </c>
      <c r="AG58" s="14" t="s">
        <v>1572</v>
      </c>
      <c r="AH58" s="14" t="s">
        <v>1573</v>
      </c>
      <c r="AI58" s="18" t="b">
        <v>1</v>
      </c>
      <c r="AJ58" s="19" t="s">
        <v>1574</v>
      </c>
      <c r="AK58" s="14" t="s">
        <v>1575</v>
      </c>
      <c r="AL58" s="14" t="s">
        <v>1576</v>
      </c>
      <c r="AM58" s="14" t="s">
        <v>1577</v>
      </c>
      <c r="AN58" s="17">
        <v>43311.0</v>
      </c>
      <c r="AO58" s="14" t="s">
        <v>1578</v>
      </c>
      <c r="AP58" s="20">
        <v>7800000.0</v>
      </c>
      <c r="AQ58" s="14" t="s">
        <v>375</v>
      </c>
      <c r="AR58" s="14" t="s">
        <v>407</v>
      </c>
      <c r="AS58" s="14" t="s">
        <v>1579</v>
      </c>
      <c r="AT58" s="14" t="s">
        <v>1580</v>
      </c>
      <c r="AU58" s="14" t="s">
        <v>1581</v>
      </c>
      <c r="AV58" s="12">
        <v>1200.0</v>
      </c>
      <c r="AW58" s="14" t="s">
        <v>164</v>
      </c>
      <c r="AX58" s="12">
        <v>20000.0</v>
      </c>
      <c r="AY58" s="12">
        <v>3.0</v>
      </c>
      <c r="AZ58" s="12">
        <v>55.0</v>
      </c>
      <c r="BA58" s="12">
        <v>30000.0</v>
      </c>
      <c r="BB58" s="12">
        <v>28.0</v>
      </c>
      <c r="BC58" s="21"/>
      <c r="BD58" s="12">
        <v>5.0</v>
      </c>
      <c r="BE58" s="12">
        <v>2000.0</v>
      </c>
      <c r="BF58" s="17">
        <v>45058.0</v>
      </c>
      <c r="BG58" s="16" t="s">
        <v>1582</v>
      </c>
      <c r="BH58" s="16" t="s">
        <v>1583</v>
      </c>
      <c r="BI58" s="16" t="s">
        <v>1584</v>
      </c>
      <c r="BJ58" s="22" t="s">
        <v>1585</v>
      </c>
      <c r="BK58" s="23"/>
    </row>
    <row r="59">
      <c r="A59" s="11" t="s">
        <v>62</v>
      </c>
      <c r="B59" s="12">
        <v>2.02500058E8</v>
      </c>
      <c r="C59" s="13">
        <v>45685.0</v>
      </c>
      <c r="D59" s="14" t="s">
        <v>1586</v>
      </c>
      <c r="E59" s="14" t="s">
        <v>1587</v>
      </c>
      <c r="F59" s="15">
        <f>+55610941017</f>
        <v>55610941017</v>
      </c>
      <c r="G59" s="14" t="s">
        <v>1588</v>
      </c>
      <c r="H59" s="12">
        <v>29.0</v>
      </c>
      <c r="I59" s="14" t="s">
        <v>104</v>
      </c>
      <c r="J59" s="14" t="s">
        <v>1589</v>
      </c>
      <c r="K59" s="16" t="s">
        <v>1590</v>
      </c>
      <c r="L59" s="14" t="s">
        <v>389</v>
      </c>
      <c r="M59" s="14" t="s">
        <v>390</v>
      </c>
      <c r="N59" s="14" t="s">
        <v>209</v>
      </c>
      <c r="O59" s="14" t="s">
        <v>391</v>
      </c>
      <c r="P59" s="14" t="s">
        <v>1591</v>
      </c>
      <c r="Q59" s="14" t="s">
        <v>1592</v>
      </c>
      <c r="R59" s="14" t="s">
        <v>1593</v>
      </c>
      <c r="S59" s="14" t="s">
        <v>1594</v>
      </c>
      <c r="T59" s="17">
        <v>44807.0</v>
      </c>
      <c r="U59" s="12">
        <v>1700000.0</v>
      </c>
      <c r="V59" s="14" t="s">
        <v>116</v>
      </c>
      <c r="W59" s="14" t="s">
        <v>536</v>
      </c>
      <c r="X59" s="12">
        <v>75.0</v>
      </c>
      <c r="Y59" s="12">
        <v>18.0</v>
      </c>
      <c r="Z59" s="12">
        <v>1.0</v>
      </c>
      <c r="AA59" s="12">
        <v>0.0</v>
      </c>
      <c r="AB59" s="14" t="s">
        <v>1595</v>
      </c>
      <c r="AC59" s="14" t="s">
        <v>119</v>
      </c>
      <c r="AD59" s="14" t="s">
        <v>1588</v>
      </c>
      <c r="AE59" s="14" t="s">
        <v>82</v>
      </c>
      <c r="AF59" s="14" t="s">
        <v>81</v>
      </c>
      <c r="AG59" s="14" t="s">
        <v>1596</v>
      </c>
      <c r="AH59" s="14" t="s">
        <v>1597</v>
      </c>
      <c r="AI59" s="18" t="b">
        <v>1</v>
      </c>
      <c r="AJ59" s="19" t="s">
        <v>1598</v>
      </c>
      <c r="AK59" s="14" t="s">
        <v>1599</v>
      </c>
      <c r="AL59" s="14" t="s">
        <v>1600</v>
      </c>
      <c r="AM59" s="14" t="s">
        <v>1601</v>
      </c>
      <c r="AN59" s="17">
        <v>45330.0</v>
      </c>
      <c r="AO59" s="14" t="s">
        <v>1602</v>
      </c>
      <c r="AP59" s="20">
        <v>5700000.0</v>
      </c>
      <c r="AQ59" s="14" t="s">
        <v>1603</v>
      </c>
      <c r="AR59" s="14" t="s">
        <v>962</v>
      </c>
      <c r="AS59" s="14" t="s">
        <v>1604</v>
      </c>
      <c r="AT59" s="14" t="s">
        <v>1605</v>
      </c>
      <c r="AU59" s="14" t="s">
        <v>1606</v>
      </c>
      <c r="AV59" s="12">
        <v>100.0</v>
      </c>
      <c r="AW59" s="14" t="s">
        <v>131</v>
      </c>
      <c r="AX59" s="12">
        <v>25000.0</v>
      </c>
      <c r="AY59" s="12">
        <v>4.0</v>
      </c>
      <c r="AZ59" s="12">
        <v>60.0</v>
      </c>
      <c r="BA59" s="12">
        <v>40000.0</v>
      </c>
      <c r="BB59" s="12">
        <v>12.0</v>
      </c>
      <c r="BC59" s="21">
        <v>621521.486259359</v>
      </c>
      <c r="BD59" s="12">
        <v>2.0</v>
      </c>
      <c r="BE59" s="12">
        <v>2500.0</v>
      </c>
      <c r="BF59" s="17">
        <v>45108.0</v>
      </c>
      <c r="BG59" s="16" t="s">
        <v>1607</v>
      </c>
      <c r="BH59" s="16" t="s">
        <v>1608</v>
      </c>
      <c r="BI59" s="16" t="s">
        <v>1609</v>
      </c>
      <c r="BJ59" s="22" t="s">
        <v>1610</v>
      </c>
      <c r="BK59" s="23"/>
    </row>
    <row r="60">
      <c r="A60" s="11" t="s">
        <v>62</v>
      </c>
      <c r="B60" s="12">
        <v>2.02500059E8</v>
      </c>
      <c r="C60" s="13">
        <v>45578.0</v>
      </c>
      <c r="D60" s="14" t="s">
        <v>1611</v>
      </c>
      <c r="E60" s="14" t="s">
        <v>1612</v>
      </c>
      <c r="F60" s="15">
        <f>+27132834831</f>
        <v>27132834831</v>
      </c>
      <c r="G60" s="14" t="s">
        <v>1613</v>
      </c>
      <c r="H60" s="12">
        <v>41.0</v>
      </c>
      <c r="I60" s="14" t="s">
        <v>66</v>
      </c>
      <c r="J60" s="14" t="s">
        <v>1614</v>
      </c>
      <c r="K60" s="16" t="s">
        <v>1615</v>
      </c>
      <c r="L60" s="14" t="s">
        <v>107</v>
      </c>
      <c r="M60" s="14" t="s">
        <v>769</v>
      </c>
      <c r="N60" s="14" t="s">
        <v>71</v>
      </c>
      <c r="O60" s="14" t="s">
        <v>72</v>
      </c>
      <c r="P60" s="14" t="s">
        <v>1616</v>
      </c>
      <c r="Q60" s="14" t="s">
        <v>1617</v>
      </c>
      <c r="R60" s="14" t="s">
        <v>1618</v>
      </c>
      <c r="S60" s="14" t="s">
        <v>1619</v>
      </c>
      <c r="T60" s="17">
        <v>39984.0</v>
      </c>
      <c r="U60" s="12">
        <v>4900000.0</v>
      </c>
      <c r="V60" s="14" t="s">
        <v>77</v>
      </c>
      <c r="W60" s="14" t="s">
        <v>78</v>
      </c>
      <c r="X60" s="12">
        <v>9.0</v>
      </c>
      <c r="Y60" s="12">
        <v>2.0</v>
      </c>
      <c r="Z60" s="12">
        <v>2.0</v>
      </c>
      <c r="AA60" s="12">
        <v>1.0</v>
      </c>
      <c r="AB60" s="14" t="s">
        <v>1620</v>
      </c>
      <c r="AC60" s="14" t="s">
        <v>1621</v>
      </c>
      <c r="AD60" s="14" t="s">
        <v>1613</v>
      </c>
      <c r="AE60" s="14" t="s">
        <v>81</v>
      </c>
      <c r="AF60" s="14" t="s">
        <v>82</v>
      </c>
      <c r="AG60" s="14" t="s">
        <v>1622</v>
      </c>
      <c r="AH60" s="14" t="s">
        <v>1623</v>
      </c>
      <c r="AI60" s="18" t="b">
        <v>0</v>
      </c>
      <c r="AJ60" s="19" t="s">
        <v>1624</v>
      </c>
      <c r="AK60" s="14" t="s">
        <v>1625</v>
      </c>
      <c r="AL60" s="14" t="s">
        <v>1626</v>
      </c>
      <c r="AM60" s="14" t="s">
        <v>1627</v>
      </c>
      <c r="AN60" s="17">
        <v>44559.0</v>
      </c>
      <c r="AO60" s="14" t="s">
        <v>1628</v>
      </c>
      <c r="AP60" s="20">
        <v>9800000.0</v>
      </c>
      <c r="AQ60" s="14" t="s">
        <v>1629</v>
      </c>
      <c r="AR60" s="14" t="s">
        <v>463</v>
      </c>
      <c r="AS60" s="14" t="s">
        <v>1630</v>
      </c>
      <c r="AT60" s="14" t="s">
        <v>1631</v>
      </c>
      <c r="AU60" s="14" t="s">
        <v>1632</v>
      </c>
      <c r="AV60" s="12">
        <v>3000.0</v>
      </c>
      <c r="AW60" s="14" t="s">
        <v>292</v>
      </c>
      <c r="AX60" s="12">
        <v>600000.0</v>
      </c>
      <c r="AY60" s="12">
        <v>8.0</v>
      </c>
      <c r="AZ60" s="12">
        <v>68.0</v>
      </c>
      <c r="BA60" s="12">
        <v>15000.0</v>
      </c>
      <c r="BB60" s="12">
        <v>20.0</v>
      </c>
      <c r="BC60" s="21">
        <v>24023.0688458668</v>
      </c>
      <c r="BD60" s="12">
        <v>3.0</v>
      </c>
      <c r="BE60" s="12">
        <v>60000.0</v>
      </c>
      <c r="BF60" s="17">
        <v>45092.0</v>
      </c>
      <c r="BG60" s="16" t="s">
        <v>1633</v>
      </c>
      <c r="BH60" s="16" t="s">
        <v>1634</v>
      </c>
      <c r="BI60" s="16" t="s">
        <v>1635</v>
      </c>
      <c r="BJ60" s="22" t="s">
        <v>1636</v>
      </c>
      <c r="BK60" s="23"/>
    </row>
    <row r="61">
      <c r="A61" s="11" t="s">
        <v>62</v>
      </c>
      <c r="B61" s="12">
        <v>2.0250006E8</v>
      </c>
      <c r="C61" s="13">
        <v>45592.0</v>
      </c>
      <c r="D61" s="14" t="s">
        <v>1637</v>
      </c>
      <c r="E61" s="14" t="s">
        <v>1638</v>
      </c>
      <c r="F61" s="15">
        <f>+234353537513</f>
        <v>234353537513</v>
      </c>
      <c r="G61" s="14" t="s">
        <v>1639</v>
      </c>
      <c r="H61" s="12">
        <v>37.0</v>
      </c>
      <c r="I61" s="14" t="s">
        <v>1640</v>
      </c>
      <c r="J61" s="14" t="s">
        <v>1641</v>
      </c>
      <c r="K61" s="16" t="s">
        <v>1642</v>
      </c>
      <c r="L61" s="14" t="s">
        <v>69</v>
      </c>
      <c r="M61" s="14" t="s">
        <v>70</v>
      </c>
      <c r="N61" s="14" t="s">
        <v>109</v>
      </c>
      <c r="O61" s="14" t="s">
        <v>334</v>
      </c>
      <c r="P61" s="14" t="s">
        <v>335</v>
      </c>
      <c r="Q61" s="14" t="s">
        <v>1643</v>
      </c>
      <c r="R61" s="14" t="s">
        <v>1644</v>
      </c>
      <c r="S61" s="14" t="s">
        <v>1645</v>
      </c>
      <c r="T61" s="17">
        <v>40950.0</v>
      </c>
      <c r="U61" s="12">
        <v>3300000.0</v>
      </c>
      <c r="V61" s="14" t="s">
        <v>148</v>
      </c>
      <c r="W61" s="14" t="s">
        <v>247</v>
      </c>
      <c r="X61" s="12">
        <v>28.0</v>
      </c>
      <c r="Y61" s="12">
        <v>8.0</v>
      </c>
      <c r="Z61" s="12">
        <v>4.0</v>
      </c>
      <c r="AA61" s="12">
        <v>2.0</v>
      </c>
      <c r="AB61" s="14" t="s">
        <v>1646</v>
      </c>
      <c r="AC61" s="14" t="s">
        <v>481</v>
      </c>
      <c r="AD61" s="14" t="s">
        <v>1639</v>
      </c>
      <c r="AE61" s="14" t="s">
        <v>82</v>
      </c>
      <c r="AF61" s="14" t="s">
        <v>82</v>
      </c>
      <c r="AG61" s="14" t="s">
        <v>1647</v>
      </c>
      <c r="AH61" s="14" t="s">
        <v>1648</v>
      </c>
      <c r="AI61" s="18" t="b">
        <v>1</v>
      </c>
      <c r="AJ61" s="19" t="s">
        <v>1649</v>
      </c>
      <c r="AK61" s="14" t="s">
        <v>1650</v>
      </c>
      <c r="AL61" s="14" t="s">
        <v>1651</v>
      </c>
      <c r="AM61" s="14" t="s">
        <v>1652</v>
      </c>
      <c r="AN61" s="17">
        <v>43523.0</v>
      </c>
      <c r="AO61" s="14" t="s">
        <v>1653</v>
      </c>
      <c r="AP61" s="20">
        <v>3900000.0</v>
      </c>
      <c r="AQ61" s="14" t="s">
        <v>1237</v>
      </c>
      <c r="AR61" s="14" t="s">
        <v>226</v>
      </c>
      <c r="AS61" s="14" t="s">
        <v>1654</v>
      </c>
      <c r="AT61" s="14" t="s">
        <v>1655</v>
      </c>
      <c r="AU61" s="14" t="s">
        <v>1656</v>
      </c>
      <c r="AV61" s="12">
        <v>200.0</v>
      </c>
      <c r="AW61" s="14" t="s">
        <v>164</v>
      </c>
      <c r="AX61" s="12">
        <v>850000.0</v>
      </c>
      <c r="AY61" s="12">
        <v>11.0</v>
      </c>
      <c r="AZ61" s="12">
        <v>76.0</v>
      </c>
      <c r="BA61" s="12">
        <v>20000.0</v>
      </c>
      <c r="BB61" s="12">
        <v>24.0</v>
      </c>
      <c r="BC61" s="21">
        <v>0.0</v>
      </c>
      <c r="BD61" s="12">
        <v>8.0</v>
      </c>
      <c r="BE61" s="12">
        <v>85000.0</v>
      </c>
      <c r="BF61" s="17">
        <v>44990.0</v>
      </c>
      <c r="BG61" s="16" t="s">
        <v>1657</v>
      </c>
      <c r="BH61" s="16" t="s">
        <v>1658</v>
      </c>
      <c r="BI61" s="16" t="s">
        <v>1659</v>
      </c>
      <c r="BJ61" s="22" t="s">
        <v>1660</v>
      </c>
      <c r="BK61" s="23"/>
    </row>
    <row r="62">
      <c r="A62" s="11" t="s">
        <v>62</v>
      </c>
      <c r="B62" s="12">
        <v>2.02500061E8</v>
      </c>
      <c r="C62" s="13">
        <v>45511.0</v>
      </c>
      <c r="D62" s="14" t="s">
        <v>1661</v>
      </c>
      <c r="E62" s="14" t="s">
        <v>1662</v>
      </c>
      <c r="F62" s="15">
        <f>+233061789320</f>
        <v>233061789320</v>
      </c>
      <c r="G62" s="14" t="s">
        <v>1663</v>
      </c>
      <c r="H62" s="12">
        <v>26.0</v>
      </c>
      <c r="I62" s="14" t="s">
        <v>66</v>
      </c>
      <c r="J62" s="14" t="s">
        <v>1664</v>
      </c>
      <c r="K62" s="16" t="s">
        <v>1665</v>
      </c>
      <c r="L62" s="14" t="s">
        <v>207</v>
      </c>
      <c r="M62" s="14" t="s">
        <v>1225</v>
      </c>
      <c r="N62" s="14" t="s">
        <v>143</v>
      </c>
      <c r="O62" s="14" t="s">
        <v>72</v>
      </c>
      <c r="P62" s="14" t="s">
        <v>73</v>
      </c>
      <c r="Q62" s="14" t="s">
        <v>1666</v>
      </c>
      <c r="R62" s="14" t="s">
        <v>1667</v>
      </c>
      <c r="S62" s="14" t="s">
        <v>1668</v>
      </c>
      <c r="T62" s="17">
        <v>38716.0</v>
      </c>
      <c r="U62" s="12">
        <v>6700000.0</v>
      </c>
      <c r="V62" s="14" t="s">
        <v>182</v>
      </c>
      <c r="W62" s="14" t="s">
        <v>278</v>
      </c>
      <c r="X62" s="12">
        <v>40.0</v>
      </c>
      <c r="Y62" s="12">
        <v>12.0</v>
      </c>
      <c r="Z62" s="12">
        <v>3.0</v>
      </c>
      <c r="AA62" s="12">
        <v>1.0</v>
      </c>
      <c r="AB62" s="14" t="s">
        <v>1669</v>
      </c>
      <c r="AC62" s="14" t="s">
        <v>249</v>
      </c>
      <c r="AD62" s="14" t="s">
        <v>1663</v>
      </c>
      <c r="AE62" s="14" t="s">
        <v>81</v>
      </c>
      <c r="AF62" s="14" t="s">
        <v>81</v>
      </c>
      <c r="AG62" s="14" t="s">
        <v>1670</v>
      </c>
      <c r="AH62" s="14" t="s">
        <v>1671</v>
      </c>
      <c r="AI62" s="18" t="b">
        <v>1</v>
      </c>
      <c r="AJ62" s="19" t="s">
        <v>1672</v>
      </c>
      <c r="AK62" s="14" t="s">
        <v>1673</v>
      </c>
      <c r="AL62" s="14" t="s">
        <v>1674</v>
      </c>
      <c r="AM62" s="14" t="s">
        <v>1675</v>
      </c>
      <c r="AN62" s="17">
        <v>44026.0</v>
      </c>
      <c r="AO62" s="14" t="s">
        <v>1676</v>
      </c>
      <c r="AP62" s="20">
        <v>9200000.0</v>
      </c>
      <c r="AQ62" s="14" t="s">
        <v>912</v>
      </c>
      <c r="AR62" s="14" t="s">
        <v>92</v>
      </c>
      <c r="AS62" s="14" t="s">
        <v>1677</v>
      </c>
      <c r="AT62" s="14" t="s">
        <v>1678</v>
      </c>
      <c r="AU62" s="14" t="s">
        <v>1679</v>
      </c>
      <c r="AV62" s="12">
        <v>150.0</v>
      </c>
      <c r="AW62" s="14" t="s">
        <v>261</v>
      </c>
      <c r="AX62" s="12">
        <v>750000.0</v>
      </c>
      <c r="AY62" s="12">
        <v>10.0</v>
      </c>
      <c r="AZ62" s="12">
        <v>70.0</v>
      </c>
      <c r="BA62" s="12">
        <v>8000.0</v>
      </c>
      <c r="BB62" s="12">
        <v>30.0</v>
      </c>
      <c r="BC62" s="21">
        <v>18353.9700082076</v>
      </c>
      <c r="BD62" s="12">
        <v>6.0</v>
      </c>
      <c r="BE62" s="12">
        <v>75000.0</v>
      </c>
      <c r="BF62" s="17">
        <v>45117.0</v>
      </c>
      <c r="BG62" s="16" t="s">
        <v>1680</v>
      </c>
      <c r="BH62" s="16" t="s">
        <v>1681</v>
      </c>
      <c r="BI62" s="16" t="s">
        <v>1682</v>
      </c>
      <c r="BJ62" s="22" t="s">
        <v>1683</v>
      </c>
      <c r="BK62" s="23"/>
    </row>
    <row r="63">
      <c r="A63" s="11" t="s">
        <v>62</v>
      </c>
      <c r="B63" s="12">
        <v>2.02500062E8</v>
      </c>
      <c r="C63" s="13">
        <v>45637.0</v>
      </c>
      <c r="D63" s="14" t="s">
        <v>1684</v>
      </c>
      <c r="E63" s="14" t="s">
        <v>1685</v>
      </c>
      <c r="F63" s="15">
        <f>+234205996043</f>
        <v>234205996043</v>
      </c>
      <c r="G63" s="14" t="s">
        <v>1686</v>
      </c>
      <c r="H63" s="12">
        <v>33.0</v>
      </c>
      <c r="I63" s="14" t="s">
        <v>104</v>
      </c>
      <c r="J63" s="14" t="s">
        <v>1687</v>
      </c>
      <c r="K63" s="16" t="s">
        <v>1688</v>
      </c>
      <c r="L63" s="14" t="s">
        <v>69</v>
      </c>
      <c r="M63" s="14" t="s">
        <v>70</v>
      </c>
      <c r="N63" s="14" t="s">
        <v>175</v>
      </c>
      <c r="O63" s="14" t="s">
        <v>72</v>
      </c>
      <c r="P63" s="14" t="s">
        <v>1616</v>
      </c>
      <c r="Q63" s="14" t="s">
        <v>1689</v>
      </c>
      <c r="R63" s="14" t="s">
        <v>1690</v>
      </c>
      <c r="S63" s="14" t="s">
        <v>1691</v>
      </c>
      <c r="T63" s="17">
        <v>44398.0</v>
      </c>
      <c r="U63" s="12">
        <v>2400000.0</v>
      </c>
      <c r="V63" s="14" t="s">
        <v>116</v>
      </c>
      <c r="W63" s="14" t="s">
        <v>310</v>
      </c>
      <c r="X63" s="12">
        <v>6.0</v>
      </c>
      <c r="Y63" s="12">
        <v>2.0</v>
      </c>
      <c r="Z63" s="12">
        <v>2.0</v>
      </c>
      <c r="AA63" s="12">
        <v>0.0</v>
      </c>
      <c r="AB63" s="14" t="s">
        <v>1692</v>
      </c>
      <c r="AC63" s="14" t="s">
        <v>185</v>
      </c>
      <c r="AD63" s="14" t="s">
        <v>1686</v>
      </c>
      <c r="AE63" s="14" t="s">
        <v>82</v>
      </c>
      <c r="AF63" s="14" t="s">
        <v>82</v>
      </c>
      <c r="AG63" s="14" t="s">
        <v>1693</v>
      </c>
      <c r="AH63" s="14" t="s">
        <v>1694</v>
      </c>
      <c r="AI63" s="18" t="b">
        <v>1</v>
      </c>
      <c r="AJ63" s="19" t="s">
        <v>1695</v>
      </c>
      <c r="AK63" s="14" t="s">
        <v>1696</v>
      </c>
      <c r="AL63" s="14" t="s">
        <v>1697</v>
      </c>
      <c r="AM63" s="14" t="s">
        <v>1698</v>
      </c>
      <c r="AN63" s="17">
        <v>45843.0</v>
      </c>
      <c r="AO63" s="14" t="s">
        <v>1699</v>
      </c>
      <c r="AP63" s="20">
        <v>8.8E8</v>
      </c>
      <c r="AQ63" s="14" t="s">
        <v>756</v>
      </c>
      <c r="AR63" s="14" t="s">
        <v>92</v>
      </c>
      <c r="AS63" s="14" t="s">
        <v>1700</v>
      </c>
      <c r="AT63" s="14" t="s">
        <v>1701</v>
      </c>
      <c r="AU63" s="14" t="s">
        <v>1702</v>
      </c>
      <c r="AV63" s="12">
        <v>500.0</v>
      </c>
      <c r="AW63" s="14" t="s">
        <v>164</v>
      </c>
      <c r="AX63" s="12">
        <v>40000.0</v>
      </c>
      <c r="AY63" s="12">
        <v>5.0</v>
      </c>
      <c r="AZ63" s="12">
        <v>52.0</v>
      </c>
      <c r="BA63" s="12">
        <v>12000.0</v>
      </c>
      <c r="BB63" s="12">
        <v>15.0</v>
      </c>
      <c r="BC63" s="21">
        <v>0.0</v>
      </c>
      <c r="BD63" s="12">
        <v>4.0</v>
      </c>
      <c r="BE63" s="12">
        <v>4000.0</v>
      </c>
      <c r="BF63" s="17">
        <v>45068.0</v>
      </c>
      <c r="BG63" s="16" t="s">
        <v>1703</v>
      </c>
      <c r="BH63" s="16" t="s">
        <v>1704</v>
      </c>
      <c r="BI63" s="16" t="s">
        <v>1705</v>
      </c>
      <c r="BJ63" s="22" t="s">
        <v>1706</v>
      </c>
      <c r="BK63" s="23"/>
    </row>
    <row r="64">
      <c r="A64" s="11" t="s">
        <v>62</v>
      </c>
      <c r="B64" s="12">
        <v>2.02500063E8</v>
      </c>
      <c r="C64" s="13">
        <v>45572.0</v>
      </c>
      <c r="D64" s="14" t="s">
        <v>1707</v>
      </c>
      <c r="E64" s="14" t="s">
        <v>1708</v>
      </c>
      <c r="F64" s="15">
        <f>+55090797727</f>
        <v>55090797727</v>
      </c>
      <c r="G64" s="14" t="s">
        <v>1709</v>
      </c>
      <c r="H64" s="12">
        <v>35.0</v>
      </c>
      <c r="I64" s="14" t="s">
        <v>66</v>
      </c>
      <c r="J64" s="14" t="s">
        <v>1710</v>
      </c>
      <c r="K64" s="16" t="s">
        <v>1711</v>
      </c>
      <c r="L64" s="14" t="s">
        <v>389</v>
      </c>
      <c r="M64" s="14" t="s">
        <v>584</v>
      </c>
      <c r="N64" s="14" t="s">
        <v>71</v>
      </c>
      <c r="O64" s="14" t="s">
        <v>663</v>
      </c>
      <c r="P64" s="14" t="s">
        <v>1712</v>
      </c>
      <c r="Q64" s="14" t="s">
        <v>1713</v>
      </c>
      <c r="R64" s="14" t="s">
        <v>1714</v>
      </c>
      <c r="S64" s="14" t="s">
        <v>1715</v>
      </c>
      <c r="T64" s="17">
        <v>37728.0</v>
      </c>
      <c r="U64" s="12">
        <v>8200000.0</v>
      </c>
      <c r="V64" s="14" t="s">
        <v>148</v>
      </c>
      <c r="W64" s="14" t="s">
        <v>215</v>
      </c>
      <c r="X64" s="12">
        <v>12.0</v>
      </c>
      <c r="Y64" s="12">
        <v>3.0</v>
      </c>
      <c r="Z64" s="12">
        <v>4.0</v>
      </c>
      <c r="AA64" s="12">
        <v>2.0</v>
      </c>
      <c r="AB64" s="14" t="s">
        <v>1716</v>
      </c>
      <c r="AC64" s="14" t="s">
        <v>341</v>
      </c>
      <c r="AD64" s="14" t="s">
        <v>1709</v>
      </c>
      <c r="AE64" s="14" t="s">
        <v>81</v>
      </c>
      <c r="AF64" s="14" t="s">
        <v>82</v>
      </c>
      <c r="AG64" s="14" t="s">
        <v>1717</v>
      </c>
      <c r="AH64" s="14" t="s">
        <v>1718</v>
      </c>
      <c r="AI64" s="18" t="b">
        <v>1</v>
      </c>
      <c r="AJ64" s="19" t="s">
        <v>1719</v>
      </c>
      <c r="AK64" s="14" t="s">
        <v>1720</v>
      </c>
      <c r="AL64" s="14" t="s">
        <v>1721</v>
      </c>
      <c r="AM64" s="14" t="s">
        <v>1722</v>
      </c>
      <c r="AN64" s="17">
        <v>45234.0</v>
      </c>
      <c r="AO64" s="14" t="s">
        <v>1723</v>
      </c>
      <c r="AP64" s="20">
        <v>8000000.0</v>
      </c>
      <c r="AQ64" s="14" t="s">
        <v>1113</v>
      </c>
      <c r="AR64" s="14" t="s">
        <v>92</v>
      </c>
      <c r="AS64" s="14" t="s">
        <v>1724</v>
      </c>
      <c r="AT64" s="14" t="s">
        <v>1725</v>
      </c>
      <c r="AU64" s="14" t="s">
        <v>1726</v>
      </c>
      <c r="AV64" s="12">
        <v>200.0</v>
      </c>
      <c r="AW64" s="14" t="s">
        <v>164</v>
      </c>
      <c r="AX64" s="12">
        <v>500000.0</v>
      </c>
      <c r="AY64" s="12">
        <v>7.0</v>
      </c>
      <c r="AZ64" s="12">
        <v>65.0</v>
      </c>
      <c r="BA64" s="12">
        <v>15000.0</v>
      </c>
      <c r="BB64" s="12">
        <v>25.0</v>
      </c>
      <c r="BC64" s="21">
        <v>764684.996821662</v>
      </c>
      <c r="BD64" s="12">
        <v>2.0</v>
      </c>
      <c r="BE64" s="12">
        <v>50000.0</v>
      </c>
      <c r="BF64" s="17">
        <v>45024.0</v>
      </c>
      <c r="BG64" s="16" t="s">
        <v>1727</v>
      </c>
      <c r="BH64" s="16" t="s">
        <v>1728</v>
      </c>
      <c r="BI64" s="16" t="s">
        <v>1729</v>
      </c>
      <c r="BJ64" s="22" t="s">
        <v>1730</v>
      </c>
      <c r="BK64" s="23"/>
    </row>
    <row r="65">
      <c r="A65" s="11" t="s">
        <v>62</v>
      </c>
      <c r="B65" s="12">
        <v>2.02500064E8</v>
      </c>
      <c r="C65" s="13">
        <v>45384.0</v>
      </c>
      <c r="D65" s="14" t="s">
        <v>1731</v>
      </c>
      <c r="E65" s="14" t="s">
        <v>1732</v>
      </c>
      <c r="F65" s="15">
        <f>+1425762702</f>
        <v>1425762702</v>
      </c>
      <c r="G65" s="14" t="s">
        <v>1733</v>
      </c>
      <c r="H65" s="12">
        <v>27.0</v>
      </c>
      <c r="I65" s="14" t="s">
        <v>104</v>
      </c>
      <c r="J65" s="14" t="s">
        <v>1734</v>
      </c>
      <c r="K65" s="16" t="s">
        <v>1735</v>
      </c>
      <c r="L65" s="14" t="s">
        <v>271</v>
      </c>
      <c r="M65" s="14" t="s">
        <v>690</v>
      </c>
      <c r="N65" s="14" t="s">
        <v>209</v>
      </c>
      <c r="O65" s="14" t="s">
        <v>176</v>
      </c>
      <c r="P65" s="14" t="s">
        <v>177</v>
      </c>
      <c r="Q65" s="14" t="s">
        <v>1736</v>
      </c>
      <c r="R65" s="14" t="s">
        <v>1737</v>
      </c>
      <c r="S65" s="14" t="s">
        <v>1738</v>
      </c>
      <c r="T65" s="17">
        <v>40453.0</v>
      </c>
      <c r="U65" s="12">
        <v>5700000.0</v>
      </c>
      <c r="V65" s="14" t="s">
        <v>309</v>
      </c>
      <c r="W65" s="14" t="s">
        <v>365</v>
      </c>
      <c r="X65" s="12">
        <v>120.0</v>
      </c>
      <c r="Y65" s="12">
        <v>35.0</v>
      </c>
      <c r="Z65" s="12">
        <v>3.0</v>
      </c>
      <c r="AA65" s="12">
        <v>1.0</v>
      </c>
      <c r="AB65" s="14" t="s">
        <v>1739</v>
      </c>
      <c r="AC65" s="14" t="s">
        <v>119</v>
      </c>
      <c r="AD65" s="14" t="s">
        <v>1733</v>
      </c>
      <c r="AE65" s="14" t="s">
        <v>82</v>
      </c>
      <c r="AF65" s="14" t="s">
        <v>81</v>
      </c>
      <c r="AG65" s="14" t="s">
        <v>1740</v>
      </c>
      <c r="AH65" s="14" t="s">
        <v>1741</v>
      </c>
      <c r="AI65" s="18" t="b">
        <v>0</v>
      </c>
      <c r="AJ65" s="19" t="s">
        <v>1742</v>
      </c>
      <c r="AK65" s="14" t="s">
        <v>1743</v>
      </c>
      <c r="AL65" s="14" t="s">
        <v>1744</v>
      </c>
      <c r="AM65" s="14" t="s">
        <v>1745</v>
      </c>
      <c r="AN65" s="17">
        <v>44636.0</v>
      </c>
      <c r="AO65" s="14" t="s">
        <v>1746</v>
      </c>
      <c r="AP65" s="20"/>
      <c r="AQ65" s="14" t="s">
        <v>1386</v>
      </c>
      <c r="AR65" s="14" t="s">
        <v>435</v>
      </c>
      <c r="AS65" s="14" t="s">
        <v>1747</v>
      </c>
      <c r="AT65" s="14" t="s">
        <v>1748</v>
      </c>
      <c r="AU65" s="14" t="s">
        <v>1749</v>
      </c>
      <c r="AV65" s="12">
        <v>300.0</v>
      </c>
      <c r="AW65" s="14" t="s">
        <v>131</v>
      </c>
      <c r="AX65" s="12">
        <v>20000.0</v>
      </c>
      <c r="AY65" s="12">
        <v>3.0</v>
      </c>
      <c r="AZ65" s="12">
        <v>55.0</v>
      </c>
      <c r="BA65" s="12">
        <v>7000.0</v>
      </c>
      <c r="BB65" s="12">
        <v>28.0</v>
      </c>
      <c r="BC65" s="21">
        <v>0.0</v>
      </c>
      <c r="BD65" s="12">
        <v>3.0</v>
      </c>
      <c r="BE65" s="12">
        <v>2000.0</v>
      </c>
      <c r="BF65" s="17">
        <v>45095.0</v>
      </c>
      <c r="BG65" s="16" t="s">
        <v>1750</v>
      </c>
      <c r="BH65" s="16" t="s">
        <v>1751</v>
      </c>
      <c r="BI65" s="16" t="s">
        <v>1752</v>
      </c>
      <c r="BJ65" s="22" t="s">
        <v>1753</v>
      </c>
      <c r="BK65" s="23"/>
    </row>
    <row r="66">
      <c r="A66" s="11" t="s">
        <v>62</v>
      </c>
      <c r="B66" s="12">
        <v>2.02500065E8</v>
      </c>
      <c r="C66" s="13">
        <v>45342.0</v>
      </c>
      <c r="D66" s="14" t="s">
        <v>1754</v>
      </c>
      <c r="E66" s="14" t="s">
        <v>1755</v>
      </c>
      <c r="F66" s="15">
        <f>+44597364248</f>
        <v>44597364248</v>
      </c>
      <c r="G66" s="14" t="s">
        <v>1756</v>
      </c>
      <c r="H66" s="12">
        <v>42.0</v>
      </c>
      <c r="I66" s="14" t="s">
        <v>66</v>
      </c>
      <c r="J66" s="14" t="s">
        <v>1757</v>
      </c>
      <c r="K66" s="16" t="s">
        <v>1758</v>
      </c>
      <c r="L66" s="14" t="s">
        <v>141</v>
      </c>
      <c r="M66" s="14" t="s">
        <v>1176</v>
      </c>
      <c r="N66" s="14" t="s">
        <v>109</v>
      </c>
      <c r="O66" s="14" t="s">
        <v>303</v>
      </c>
      <c r="P66" s="14" t="s">
        <v>636</v>
      </c>
      <c r="Q66" s="14" t="s">
        <v>1759</v>
      </c>
      <c r="R66" s="14" t="s">
        <v>1760</v>
      </c>
      <c r="S66" s="14" t="s">
        <v>1761</v>
      </c>
      <c r="T66" s="17">
        <v>43108.0</v>
      </c>
      <c r="U66" s="12">
        <v>1900000.0</v>
      </c>
      <c r="V66" s="14" t="s">
        <v>116</v>
      </c>
      <c r="W66" s="14" t="s">
        <v>149</v>
      </c>
      <c r="X66" s="12">
        <v>15.0</v>
      </c>
      <c r="Y66" s="12">
        <v>4.0</v>
      </c>
      <c r="Z66" s="12">
        <v>3.0</v>
      </c>
      <c r="AA66" s="12">
        <v>1.0</v>
      </c>
      <c r="AB66" s="14" t="s">
        <v>1762</v>
      </c>
      <c r="AC66" s="14" t="s">
        <v>1763</v>
      </c>
      <c r="AD66" s="14" t="s">
        <v>1756</v>
      </c>
      <c r="AE66" s="14" t="s">
        <v>81</v>
      </c>
      <c r="AF66" s="14" t="s">
        <v>82</v>
      </c>
      <c r="AG66" s="14" t="s">
        <v>1764</v>
      </c>
      <c r="AH66" s="14" t="s">
        <v>1765</v>
      </c>
      <c r="AI66" s="18" t="b">
        <v>1</v>
      </c>
      <c r="AJ66" s="19" t="s">
        <v>1766</v>
      </c>
      <c r="AK66" s="14" t="s">
        <v>1767</v>
      </c>
      <c r="AL66" s="14" t="s">
        <v>1768</v>
      </c>
      <c r="AM66" s="14" t="s">
        <v>1769</v>
      </c>
      <c r="AN66" s="17">
        <v>43751.0</v>
      </c>
      <c r="AO66" s="14" t="s">
        <v>1770</v>
      </c>
      <c r="AP66" s="20">
        <v>5200000.0</v>
      </c>
      <c r="AQ66" s="14" t="s">
        <v>1771</v>
      </c>
      <c r="AR66" s="14" t="s">
        <v>407</v>
      </c>
      <c r="AS66" s="14" t="s">
        <v>1772</v>
      </c>
      <c r="AT66" s="14" t="s">
        <v>1773</v>
      </c>
      <c r="AU66" s="14" t="s">
        <v>1774</v>
      </c>
      <c r="AV66" s="12">
        <v>100.0</v>
      </c>
      <c r="AW66" s="14" t="s">
        <v>261</v>
      </c>
      <c r="AX66" s="12">
        <v>650000.0</v>
      </c>
      <c r="AY66" s="12">
        <v>8.0</v>
      </c>
      <c r="AZ66" s="12">
        <v>67.0</v>
      </c>
      <c r="BA66" s="12">
        <v>20000.0</v>
      </c>
      <c r="BB66" s="12">
        <v>20.0</v>
      </c>
      <c r="BC66" s="21">
        <v>382870.923943519</v>
      </c>
      <c r="BD66" s="12">
        <v>5.0</v>
      </c>
      <c r="BE66" s="12">
        <v>65000.0</v>
      </c>
      <c r="BF66" s="17">
        <v>45015.0</v>
      </c>
      <c r="BG66" s="16" t="s">
        <v>1775</v>
      </c>
      <c r="BH66" s="16" t="s">
        <v>1776</v>
      </c>
      <c r="BI66" s="16" t="s">
        <v>1777</v>
      </c>
      <c r="BJ66" s="22" t="s">
        <v>1778</v>
      </c>
      <c r="BK66" s="23"/>
    </row>
    <row r="67">
      <c r="A67" s="11" t="s">
        <v>62</v>
      </c>
      <c r="B67" s="12">
        <v>2.02500066E8</v>
      </c>
      <c r="C67" s="13">
        <v>45441.0</v>
      </c>
      <c r="D67" s="14" t="s">
        <v>1779</v>
      </c>
      <c r="E67" s="14" t="s">
        <v>1780</v>
      </c>
      <c r="F67" s="15">
        <f>+234491256523</f>
        <v>234491256523</v>
      </c>
      <c r="G67" s="14" t="s">
        <v>1781</v>
      </c>
      <c r="H67" s="12">
        <v>28.0</v>
      </c>
      <c r="I67" s="14" t="s">
        <v>104</v>
      </c>
      <c r="J67" s="14" t="s">
        <v>1782</v>
      </c>
      <c r="K67" s="16" t="s">
        <v>1783</v>
      </c>
      <c r="L67" s="14" t="s">
        <v>69</v>
      </c>
      <c r="M67" s="14" t="s">
        <v>716</v>
      </c>
      <c r="N67" s="14" t="s">
        <v>71</v>
      </c>
      <c r="O67" s="14" t="s">
        <v>531</v>
      </c>
      <c r="P67" s="14" t="s">
        <v>1138</v>
      </c>
      <c r="Q67" s="14" t="s">
        <v>1784</v>
      </c>
      <c r="R67" s="14" t="s">
        <v>1785</v>
      </c>
      <c r="S67" s="14" t="s">
        <v>1786</v>
      </c>
      <c r="T67" s="17">
        <v>42327.0</v>
      </c>
      <c r="U67" s="12">
        <v>7900000.0</v>
      </c>
      <c r="V67" s="14" t="s">
        <v>148</v>
      </c>
      <c r="W67" s="14" t="s">
        <v>78</v>
      </c>
      <c r="X67" s="12">
        <v>65.0</v>
      </c>
      <c r="Y67" s="12">
        <v>20.0</v>
      </c>
      <c r="Z67" s="12">
        <v>2.0</v>
      </c>
      <c r="AA67" s="12">
        <v>0.0</v>
      </c>
      <c r="AB67" s="14" t="s">
        <v>1787</v>
      </c>
      <c r="AC67" s="14" t="s">
        <v>119</v>
      </c>
      <c r="AD67" s="14" t="s">
        <v>1781</v>
      </c>
      <c r="AE67" s="14" t="s">
        <v>82</v>
      </c>
      <c r="AF67" s="14" t="s">
        <v>81</v>
      </c>
      <c r="AG67" s="14" t="s">
        <v>1788</v>
      </c>
      <c r="AH67" s="14" t="s">
        <v>1789</v>
      </c>
      <c r="AI67" s="18" t="b">
        <v>1</v>
      </c>
      <c r="AJ67" s="19" t="s">
        <v>1790</v>
      </c>
      <c r="AK67" s="14" t="s">
        <v>1791</v>
      </c>
      <c r="AL67" s="14" t="s">
        <v>1792</v>
      </c>
      <c r="AM67" s="14" t="s">
        <v>1793</v>
      </c>
      <c r="AN67" s="17">
        <v>44311.0</v>
      </c>
      <c r="AO67" s="14" t="s">
        <v>1794</v>
      </c>
      <c r="AP67" s="20"/>
      <c r="AQ67" s="14" t="s">
        <v>1795</v>
      </c>
      <c r="AR67" s="14" t="s">
        <v>1796</v>
      </c>
      <c r="AS67" s="14" t="s">
        <v>1797</v>
      </c>
      <c r="AT67" s="14" t="s">
        <v>1798</v>
      </c>
      <c r="AU67" s="14" t="s">
        <v>1799</v>
      </c>
      <c r="AV67" s="12">
        <v>8000.0</v>
      </c>
      <c r="AW67" s="14" t="s">
        <v>164</v>
      </c>
      <c r="AX67" s="12">
        <v>25000.0</v>
      </c>
      <c r="AY67" s="12">
        <v>4.0</v>
      </c>
      <c r="AZ67" s="12">
        <v>60.0</v>
      </c>
      <c r="BA67" s="12">
        <v>12000.0</v>
      </c>
      <c r="BB67" s="12">
        <v>36.0</v>
      </c>
      <c r="BC67" s="21">
        <v>424175.758460323</v>
      </c>
      <c r="BD67" s="12">
        <v>1.0</v>
      </c>
      <c r="BE67" s="12">
        <v>2500.0</v>
      </c>
      <c r="BF67" s="17">
        <v>45119.0</v>
      </c>
      <c r="BG67" s="16" t="s">
        <v>1800</v>
      </c>
      <c r="BH67" s="16" t="s">
        <v>1801</v>
      </c>
      <c r="BI67" s="16" t="s">
        <v>1802</v>
      </c>
      <c r="BJ67" s="22" t="s">
        <v>1803</v>
      </c>
      <c r="BK67" s="23"/>
    </row>
    <row r="68">
      <c r="A68" s="11" t="s">
        <v>62</v>
      </c>
      <c r="B68" s="12">
        <v>2.02500067E8</v>
      </c>
      <c r="C68" s="13">
        <v>45529.0</v>
      </c>
      <c r="D68" s="14" t="s">
        <v>1804</v>
      </c>
      <c r="E68" s="14" t="s">
        <v>1805</v>
      </c>
      <c r="F68" s="15">
        <f>+254348458714</f>
        <v>254348458714</v>
      </c>
      <c r="G68" s="14" t="s">
        <v>1806</v>
      </c>
      <c r="H68" s="12">
        <v>31.0</v>
      </c>
      <c r="I68" s="14" t="s">
        <v>66</v>
      </c>
      <c r="J68" s="14" t="s">
        <v>1807</v>
      </c>
      <c r="K68" s="16" t="s">
        <v>1808</v>
      </c>
      <c r="L68" s="14" t="s">
        <v>173</v>
      </c>
      <c r="M68" s="14" t="s">
        <v>174</v>
      </c>
      <c r="N68" s="14" t="s">
        <v>143</v>
      </c>
      <c r="O68" s="14" t="s">
        <v>334</v>
      </c>
      <c r="P68" s="14" t="s">
        <v>899</v>
      </c>
      <c r="Q68" s="14" t="s">
        <v>1809</v>
      </c>
      <c r="R68" s="14" t="s">
        <v>1810</v>
      </c>
      <c r="S68" s="14" t="s">
        <v>1811</v>
      </c>
      <c r="T68" s="17">
        <v>38936.0</v>
      </c>
      <c r="U68" s="12">
        <v>2600000.0</v>
      </c>
      <c r="V68" s="14" t="s">
        <v>182</v>
      </c>
      <c r="W68" s="14" t="s">
        <v>183</v>
      </c>
      <c r="X68" s="12">
        <v>14.0</v>
      </c>
      <c r="Y68" s="12">
        <v>3.0</v>
      </c>
      <c r="Z68" s="12">
        <v>2.0</v>
      </c>
      <c r="AA68" s="12">
        <v>0.0</v>
      </c>
      <c r="AB68" s="14" t="s">
        <v>1812</v>
      </c>
      <c r="AC68" s="14" t="s">
        <v>249</v>
      </c>
      <c r="AD68" s="14" t="s">
        <v>1806</v>
      </c>
      <c r="AE68" s="14" t="s">
        <v>81</v>
      </c>
      <c r="AF68" s="14" t="s">
        <v>82</v>
      </c>
      <c r="AG68" s="14" t="s">
        <v>1813</v>
      </c>
      <c r="AH68" s="14" t="s">
        <v>1814</v>
      </c>
      <c r="AI68" s="18" t="b">
        <v>1</v>
      </c>
      <c r="AJ68" s="19" t="s">
        <v>1815</v>
      </c>
      <c r="AK68" s="14" t="s">
        <v>1816</v>
      </c>
      <c r="AL68" s="14" t="s">
        <v>1817</v>
      </c>
      <c r="AM68" s="14" t="s">
        <v>1818</v>
      </c>
      <c r="AN68" s="17">
        <v>45433.0</v>
      </c>
      <c r="AO68" s="14" t="s">
        <v>1819</v>
      </c>
      <c r="AP68" s="20">
        <v>7800000.0</v>
      </c>
      <c r="AQ68" s="14" t="s">
        <v>676</v>
      </c>
      <c r="AR68" s="14" t="s">
        <v>92</v>
      </c>
      <c r="AS68" s="14" t="s">
        <v>1820</v>
      </c>
      <c r="AT68" s="14" t="s">
        <v>1821</v>
      </c>
      <c r="AU68" s="14" t="s">
        <v>1822</v>
      </c>
      <c r="AV68" s="12">
        <v>500.0</v>
      </c>
      <c r="AW68" s="14" t="s">
        <v>292</v>
      </c>
      <c r="AX68" s="12">
        <v>0.0</v>
      </c>
      <c r="AY68" s="12">
        <v>0.0</v>
      </c>
      <c r="AZ68" s="12">
        <v>0.0</v>
      </c>
      <c r="BA68" s="12">
        <v>5000.0</v>
      </c>
      <c r="BB68" s="12">
        <v>30.0</v>
      </c>
      <c r="BC68" s="21">
        <v>817990.882935199</v>
      </c>
      <c r="BD68" s="12">
        <v>4.0</v>
      </c>
      <c r="BE68" s="12">
        <v>0.0</v>
      </c>
      <c r="BF68" s="17">
        <v>45041.0</v>
      </c>
      <c r="BG68" s="16" t="s">
        <v>1823</v>
      </c>
      <c r="BH68" s="16" t="s">
        <v>1824</v>
      </c>
      <c r="BI68" s="16" t="s">
        <v>1825</v>
      </c>
      <c r="BJ68" s="22" t="s">
        <v>1826</v>
      </c>
      <c r="BK68" s="23"/>
    </row>
    <row r="69">
      <c r="A69" s="11" t="s">
        <v>62</v>
      </c>
      <c r="B69" s="12">
        <v>2.02500068E8</v>
      </c>
      <c r="C69" s="13">
        <v>45448.0</v>
      </c>
      <c r="D69" s="14" t="s">
        <v>1827</v>
      </c>
      <c r="E69" s="14" t="s">
        <v>1828</v>
      </c>
      <c r="F69" s="15">
        <f>+55323421089</f>
        <v>55323421089</v>
      </c>
      <c r="G69" s="14" t="s">
        <v>1829</v>
      </c>
      <c r="H69" s="12">
        <v>24.0</v>
      </c>
      <c r="I69" s="14" t="s">
        <v>104</v>
      </c>
      <c r="J69" s="14" t="s">
        <v>1830</v>
      </c>
      <c r="K69" s="16" t="s">
        <v>1831</v>
      </c>
      <c r="L69" s="14" t="s">
        <v>389</v>
      </c>
      <c r="M69" s="14" t="s">
        <v>584</v>
      </c>
      <c r="N69" s="14" t="s">
        <v>175</v>
      </c>
      <c r="O69" s="14" t="s">
        <v>72</v>
      </c>
      <c r="P69" s="14" t="s">
        <v>1616</v>
      </c>
      <c r="Q69" s="14" t="s">
        <v>1832</v>
      </c>
      <c r="R69" s="14" t="s">
        <v>1833</v>
      </c>
      <c r="S69" s="14" t="s">
        <v>1834</v>
      </c>
      <c r="T69" s="17">
        <v>43720.0</v>
      </c>
      <c r="U69" s="12">
        <v>9500000.0</v>
      </c>
      <c r="V69" s="14" t="s">
        <v>116</v>
      </c>
      <c r="W69" s="14" t="s">
        <v>536</v>
      </c>
      <c r="X69" s="12">
        <v>8.0</v>
      </c>
      <c r="Y69" s="12">
        <v>2.0</v>
      </c>
      <c r="Z69" s="12">
        <v>1.0</v>
      </c>
      <c r="AA69" s="12">
        <v>0.0</v>
      </c>
      <c r="AB69" s="14" t="s">
        <v>1835</v>
      </c>
      <c r="AC69" s="14" t="s">
        <v>280</v>
      </c>
      <c r="AD69" s="14" t="s">
        <v>1829</v>
      </c>
      <c r="AE69" s="14" t="s">
        <v>81</v>
      </c>
      <c r="AF69" s="14" t="s">
        <v>81</v>
      </c>
      <c r="AG69" s="14" t="s">
        <v>1836</v>
      </c>
      <c r="AH69" s="14" t="s">
        <v>1837</v>
      </c>
      <c r="AI69" s="18" t="b">
        <v>1</v>
      </c>
      <c r="AJ69" s="19" t="s">
        <v>1838</v>
      </c>
      <c r="AK69" s="14" t="s">
        <v>1839</v>
      </c>
      <c r="AL69" s="14" t="s">
        <v>1840</v>
      </c>
      <c r="AM69" s="14" t="s">
        <v>1841</v>
      </c>
      <c r="AN69" s="17">
        <v>43869.0</v>
      </c>
      <c r="AO69" s="14" t="s">
        <v>1842</v>
      </c>
      <c r="AP69" s="20" t="s">
        <v>257</v>
      </c>
      <c r="AQ69" s="14" t="s">
        <v>703</v>
      </c>
      <c r="AR69" s="14" t="s">
        <v>962</v>
      </c>
      <c r="AS69" s="14" t="s">
        <v>1843</v>
      </c>
      <c r="AT69" s="14" t="s">
        <v>1844</v>
      </c>
      <c r="AU69" s="14" t="s">
        <v>1845</v>
      </c>
      <c r="AV69" s="12">
        <v>200.0</v>
      </c>
      <c r="AW69" s="14" t="s">
        <v>164</v>
      </c>
      <c r="AX69" s="12">
        <v>400000.0</v>
      </c>
      <c r="AY69" s="12">
        <v>5.0</v>
      </c>
      <c r="AZ69" s="12">
        <v>50.0</v>
      </c>
      <c r="BA69" s="12">
        <v>9000.0</v>
      </c>
      <c r="BB69" s="12">
        <v>22.0</v>
      </c>
      <c r="BC69" s="21">
        <v>27447.3038620786</v>
      </c>
      <c r="BD69" s="12">
        <v>2.0</v>
      </c>
      <c r="BE69" s="12">
        <v>40000.0</v>
      </c>
      <c r="BF69" s="17">
        <v>45082.0</v>
      </c>
      <c r="BG69" s="16" t="s">
        <v>1846</v>
      </c>
      <c r="BH69" s="16" t="s">
        <v>1847</v>
      </c>
      <c r="BI69" s="16" t="s">
        <v>1848</v>
      </c>
      <c r="BJ69" s="22" t="s">
        <v>1849</v>
      </c>
      <c r="BK69" s="23"/>
    </row>
    <row r="70">
      <c r="A70" s="11" t="s">
        <v>62</v>
      </c>
      <c r="B70" s="12">
        <v>2.02500069E8</v>
      </c>
      <c r="C70" s="13">
        <v>45850.0</v>
      </c>
      <c r="D70" s="14" t="s">
        <v>1850</v>
      </c>
      <c r="E70" s="14" t="s">
        <v>1851</v>
      </c>
      <c r="F70" s="15">
        <f>+27714855245</f>
        <v>27714855245</v>
      </c>
      <c r="G70" s="14" t="s">
        <v>1852</v>
      </c>
      <c r="H70" s="12">
        <v>39.0</v>
      </c>
      <c r="I70" s="14" t="s">
        <v>66</v>
      </c>
      <c r="J70" s="14" t="s">
        <v>1853</v>
      </c>
      <c r="K70" s="16" t="s">
        <v>1854</v>
      </c>
      <c r="L70" s="14" t="s">
        <v>107</v>
      </c>
      <c r="M70" s="14" t="s">
        <v>108</v>
      </c>
      <c r="N70" s="14" t="s">
        <v>71</v>
      </c>
      <c r="O70" s="14" t="s">
        <v>391</v>
      </c>
      <c r="P70" s="14" t="s">
        <v>1101</v>
      </c>
      <c r="Q70" s="14" t="s">
        <v>1855</v>
      </c>
      <c r="R70" s="14" t="s">
        <v>1856</v>
      </c>
      <c r="S70" s="14" t="s">
        <v>1857</v>
      </c>
      <c r="T70" s="17">
        <v>37432.0</v>
      </c>
      <c r="U70" s="12">
        <v>4100000.0</v>
      </c>
      <c r="V70" s="14" t="s">
        <v>77</v>
      </c>
      <c r="W70" s="14" t="s">
        <v>614</v>
      </c>
      <c r="X70" s="12">
        <v>5.0</v>
      </c>
      <c r="Y70" s="12">
        <v>1.0</v>
      </c>
      <c r="Z70" s="12">
        <v>3.0</v>
      </c>
      <c r="AA70" s="12">
        <v>1.0</v>
      </c>
      <c r="AB70" s="14" t="s">
        <v>1858</v>
      </c>
      <c r="AC70" s="14" t="s">
        <v>1859</v>
      </c>
      <c r="AD70" s="14" t="s">
        <v>1852</v>
      </c>
      <c r="AE70" s="14" t="s">
        <v>82</v>
      </c>
      <c r="AF70" s="14" t="s">
        <v>81</v>
      </c>
      <c r="AG70" s="14" t="s">
        <v>1860</v>
      </c>
      <c r="AH70" s="14" t="s">
        <v>1861</v>
      </c>
      <c r="AI70" s="18" t="b">
        <v>1</v>
      </c>
      <c r="AJ70" s="19" t="s">
        <v>1862</v>
      </c>
      <c r="AK70" s="14" t="s">
        <v>1863</v>
      </c>
      <c r="AL70" s="14" t="s">
        <v>1864</v>
      </c>
      <c r="AM70" s="14" t="s">
        <v>1865</v>
      </c>
      <c r="AN70" s="17">
        <v>43426.0</v>
      </c>
      <c r="AO70" s="14" t="s">
        <v>1866</v>
      </c>
      <c r="AP70" s="20">
        <v>2500000.0</v>
      </c>
      <c r="AQ70" s="14" t="s">
        <v>1867</v>
      </c>
      <c r="AR70" s="14" t="s">
        <v>1139</v>
      </c>
      <c r="AS70" s="14" t="s">
        <v>1868</v>
      </c>
      <c r="AT70" s="14" t="s">
        <v>1869</v>
      </c>
      <c r="AU70" s="14" t="s">
        <v>1870</v>
      </c>
      <c r="AV70" s="12">
        <v>1000.0</v>
      </c>
      <c r="AW70" s="14" t="s">
        <v>96</v>
      </c>
      <c r="AX70" s="12">
        <v>30000.0</v>
      </c>
      <c r="AY70" s="12">
        <v>6.0</v>
      </c>
      <c r="AZ70" s="12">
        <v>60.0</v>
      </c>
      <c r="BA70" s="12">
        <v>8000.0</v>
      </c>
      <c r="BB70" s="12">
        <v>12.0</v>
      </c>
      <c r="BC70" s="21" t="s">
        <v>1871</v>
      </c>
      <c r="BD70" s="12">
        <v>0.0</v>
      </c>
      <c r="BE70" s="12">
        <v>3000.0</v>
      </c>
      <c r="BF70" s="17">
        <v>44954.0</v>
      </c>
      <c r="BG70" s="16" t="s">
        <v>1872</v>
      </c>
      <c r="BH70" s="16" t="s">
        <v>1873</v>
      </c>
      <c r="BI70" s="16" t="s">
        <v>1874</v>
      </c>
      <c r="BJ70" s="22" t="s">
        <v>1875</v>
      </c>
      <c r="BK70" s="23"/>
    </row>
    <row r="71">
      <c r="A71" s="11" t="s">
        <v>62</v>
      </c>
      <c r="B71" s="12">
        <v>2.0250007E8</v>
      </c>
      <c r="C71" s="13">
        <v>45647.0</v>
      </c>
      <c r="D71" s="14" t="s">
        <v>1876</v>
      </c>
      <c r="E71" s="14" t="s">
        <v>1877</v>
      </c>
      <c r="F71" s="15">
        <f>+233779806603</f>
        <v>233779806603</v>
      </c>
      <c r="G71" s="14" t="s">
        <v>1878</v>
      </c>
      <c r="H71" s="12">
        <v>30.0</v>
      </c>
      <c r="I71" s="14" t="s">
        <v>66</v>
      </c>
      <c r="J71" s="14" t="s">
        <v>1879</v>
      </c>
      <c r="K71" s="16" t="s">
        <v>1880</v>
      </c>
      <c r="L71" s="14" t="s">
        <v>207</v>
      </c>
      <c r="M71" s="14" t="s">
        <v>1225</v>
      </c>
      <c r="N71" s="14" t="s">
        <v>109</v>
      </c>
      <c r="O71" s="14" t="s">
        <v>531</v>
      </c>
      <c r="P71" s="14" t="s">
        <v>1138</v>
      </c>
      <c r="Q71" s="14" t="s">
        <v>1881</v>
      </c>
      <c r="R71" s="14" t="s">
        <v>1882</v>
      </c>
      <c r="S71" s="14" t="s">
        <v>1883</v>
      </c>
      <c r="T71" s="17">
        <v>42460.0</v>
      </c>
      <c r="U71" s="12">
        <v>600000.0</v>
      </c>
      <c r="V71" s="14" t="s">
        <v>148</v>
      </c>
      <c r="W71" s="14" t="s">
        <v>247</v>
      </c>
      <c r="X71" s="12">
        <v>85.0</v>
      </c>
      <c r="Y71" s="12">
        <v>28.0</v>
      </c>
      <c r="Z71" s="12">
        <v>2.0</v>
      </c>
      <c r="AA71" s="12">
        <v>0.0</v>
      </c>
      <c r="AB71" s="14" t="s">
        <v>1884</v>
      </c>
      <c r="AC71" s="14" t="s">
        <v>249</v>
      </c>
      <c r="AD71" s="14" t="s">
        <v>1878</v>
      </c>
      <c r="AE71" s="14" t="s">
        <v>81</v>
      </c>
      <c r="AF71" s="14" t="s">
        <v>82</v>
      </c>
      <c r="AG71" s="14" t="s">
        <v>1885</v>
      </c>
      <c r="AH71" s="14" t="s">
        <v>1886</v>
      </c>
      <c r="AI71" s="18" t="b">
        <v>1</v>
      </c>
      <c r="AJ71" s="19" t="s">
        <v>1887</v>
      </c>
      <c r="AK71" s="14" t="s">
        <v>1888</v>
      </c>
      <c r="AL71" s="14" t="s">
        <v>1889</v>
      </c>
      <c r="AM71" s="14" t="s">
        <v>1890</v>
      </c>
      <c r="AN71" s="17">
        <v>45030.0</v>
      </c>
      <c r="AO71" s="14" t="s">
        <v>1891</v>
      </c>
      <c r="AP71" s="20">
        <v>3400000.0</v>
      </c>
      <c r="AQ71" s="14" t="s">
        <v>729</v>
      </c>
      <c r="AR71" s="14" t="s">
        <v>407</v>
      </c>
      <c r="AS71" s="14" t="s">
        <v>1892</v>
      </c>
      <c r="AT71" s="14" t="s">
        <v>1893</v>
      </c>
      <c r="AU71" s="14" t="s">
        <v>1894</v>
      </c>
      <c r="AV71" s="12">
        <v>120.0</v>
      </c>
      <c r="AW71" s="14" t="s">
        <v>164</v>
      </c>
      <c r="AX71" s="12">
        <v>0.0</v>
      </c>
      <c r="AY71" s="12">
        <v>3.0</v>
      </c>
      <c r="AZ71" s="12">
        <v>55.0</v>
      </c>
      <c r="BA71" s="12">
        <v>4000.0</v>
      </c>
      <c r="BB71" s="12">
        <v>18.0</v>
      </c>
      <c r="BC71" s="21">
        <v>739131.152753782</v>
      </c>
      <c r="BD71" s="12">
        <v>3.0</v>
      </c>
      <c r="BE71" s="12">
        <v>0.0</v>
      </c>
      <c r="BF71" s="17">
        <v>45125.0</v>
      </c>
      <c r="BG71" s="16" t="s">
        <v>1895</v>
      </c>
      <c r="BH71" s="16" t="s">
        <v>1896</v>
      </c>
      <c r="BI71" s="16" t="s">
        <v>1897</v>
      </c>
      <c r="BJ71" s="22" t="s">
        <v>1898</v>
      </c>
      <c r="BK71" s="23"/>
    </row>
    <row r="72">
      <c r="A72" s="11" t="s">
        <v>62</v>
      </c>
      <c r="B72" s="12">
        <v>2.02500071E8</v>
      </c>
      <c r="C72" s="13">
        <v>45658.0</v>
      </c>
      <c r="D72" s="14" t="s">
        <v>1899</v>
      </c>
      <c r="E72" s="14" t="s">
        <v>1900</v>
      </c>
      <c r="F72" s="15">
        <f>+27911918623</f>
        <v>27911918623</v>
      </c>
      <c r="G72" s="14" t="s">
        <v>1901</v>
      </c>
      <c r="H72" s="12">
        <v>45.0</v>
      </c>
      <c r="I72" s="14" t="s">
        <v>104</v>
      </c>
      <c r="J72" s="14" t="s">
        <v>1902</v>
      </c>
      <c r="K72" s="16" t="s">
        <v>1903</v>
      </c>
      <c r="L72" s="14" t="s">
        <v>107</v>
      </c>
      <c r="M72" s="14" t="s">
        <v>1904</v>
      </c>
      <c r="N72" s="14" t="s">
        <v>209</v>
      </c>
      <c r="O72" s="14" t="s">
        <v>334</v>
      </c>
      <c r="P72" s="14" t="s">
        <v>335</v>
      </c>
      <c r="Q72" s="14" t="s">
        <v>1905</v>
      </c>
      <c r="R72" s="14" t="s">
        <v>1906</v>
      </c>
      <c r="S72" s="14" t="s">
        <v>1907</v>
      </c>
      <c r="T72" s="17">
        <v>40563.0</v>
      </c>
      <c r="U72" s="12">
        <v>5400000.0</v>
      </c>
      <c r="V72" s="14" t="s">
        <v>148</v>
      </c>
      <c r="W72" s="14" t="s">
        <v>1050</v>
      </c>
      <c r="X72" s="12">
        <v>10.0</v>
      </c>
      <c r="Y72" s="12">
        <v>2.0</v>
      </c>
      <c r="Z72" s="12">
        <v>4.0</v>
      </c>
      <c r="AA72" s="12">
        <v>2.0</v>
      </c>
      <c r="AB72" s="14" t="s">
        <v>1908</v>
      </c>
      <c r="AC72" s="14" t="s">
        <v>1052</v>
      </c>
      <c r="AD72" s="14" t="s">
        <v>1901</v>
      </c>
      <c r="AE72" s="14" t="s">
        <v>82</v>
      </c>
      <c r="AF72" s="14" t="s">
        <v>82</v>
      </c>
      <c r="AG72" s="14" t="s">
        <v>1909</v>
      </c>
      <c r="AH72" s="14" t="s">
        <v>1910</v>
      </c>
      <c r="AI72" s="18" t="b">
        <v>1</v>
      </c>
      <c r="AJ72" s="19" t="s">
        <v>1911</v>
      </c>
      <c r="AK72" s="14" t="s">
        <v>1912</v>
      </c>
      <c r="AL72" s="14" t="s">
        <v>1913</v>
      </c>
      <c r="AM72" s="14" t="s">
        <v>1914</v>
      </c>
      <c r="AN72" s="17">
        <v>44800.0</v>
      </c>
      <c r="AO72" s="14" t="s">
        <v>1915</v>
      </c>
      <c r="AP72" s="20">
        <v>3500000.0</v>
      </c>
      <c r="AQ72" s="14" t="s">
        <v>756</v>
      </c>
      <c r="AR72" s="14" t="s">
        <v>92</v>
      </c>
      <c r="AS72" s="14" t="s">
        <v>1916</v>
      </c>
      <c r="AT72" s="14" t="s">
        <v>1917</v>
      </c>
      <c r="AU72" s="14" t="s">
        <v>1918</v>
      </c>
      <c r="AV72" s="12">
        <v>400.0</v>
      </c>
      <c r="AW72" s="14" t="s">
        <v>292</v>
      </c>
      <c r="AX72" s="12">
        <v>200000.0</v>
      </c>
      <c r="AY72" s="12">
        <v>0.0</v>
      </c>
      <c r="AZ72" s="12">
        <v>0.0</v>
      </c>
      <c r="BA72" s="12">
        <v>15000.0</v>
      </c>
      <c r="BB72" s="12">
        <v>25.0</v>
      </c>
      <c r="BC72" s="21">
        <v>0.0</v>
      </c>
      <c r="BD72" s="12">
        <v>4.0</v>
      </c>
      <c r="BE72" s="12">
        <v>20000.0</v>
      </c>
      <c r="BF72" s="17">
        <v>45000.0</v>
      </c>
      <c r="BG72" s="16" t="s">
        <v>1919</v>
      </c>
      <c r="BH72" s="16" t="s">
        <v>1920</v>
      </c>
      <c r="BI72" s="16" t="s">
        <v>1921</v>
      </c>
      <c r="BJ72" s="22" t="s">
        <v>1922</v>
      </c>
      <c r="BK72" s="23"/>
    </row>
    <row r="73">
      <c r="A73" s="11" t="s">
        <v>62</v>
      </c>
      <c r="B73" s="12">
        <v>2.02500072E8</v>
      </c>
      <c r="C73" s="13">
        <v>45501.0</v>
      </c>
      <c r="D73" s="14" t="s">
        <v>1923</v>
      </c>
      <c r="E73" s="14" t="s">
        <v>1924</v>
      </c>
      <c r="F73" s="15">
        <f>+234460666437</f>
        <v>234460666437</v>
      </c>
      <c r="G73" s="14" t="s">
        <v>1925</v>
      </c>
      <c r="H73" s="12">
        <v>26.0</v>
      </c>
      <c r="I73" s="14" t="s">
        <v>66</v>
      </c>
      <c r="J73" s="14" t="s">
        <v>1926</v>
      </c>
      <c r="K73" s="16" t="s">
        <v>1927</v>
      </c>
      <c r="L73" s="14" t="s">
        <v>69</v>
      </c>
      <c r="M73" s="14" t="s">
        <v>716</v>
      </c>
      <c r="N73" s="14" t="s">
        <v>143</v>
      </c>
      <c r="O73" s="14" t="s">
        <v>663</v>
      </c>
      <c r="P73" s="14" t="s">
        <v>1250</v>
      </c>
      <c r="Q73" s="14" t="s">
        <v>1928</v>
      </c>
      <c r="R73" s="14" t="s">
        <v>1929</v>
      </c>
      <c r="S73" s="14" t="s">
        <v>1930</v>
      </c>
      <c r="T73" s="17">
        <v>43966.0</v>
      </c>
      <c r="U73" s="12">
        <v>7000000.0</v>
      </c>
      <c r="V73" s="14" t="s">
        <v>182</v>
      </c>
      <c r="W73" s="14" t="s">
        <v>278</v>
      </c>
      <c r="X73" s="12">
        <v>20.0</v>
      </c>
      <c r="Y73" s="12">
        <v>6.0</v>
      </c>
      <c r="Z73" s="12">
        <v>1.0</v>
      </c>
      <c r="AA73" s="12">
        <v>0.0</v>
      </c>
      <c r="AB73" s="14" t="s">
        <v>1931</v>
      </c>
      <c r="AC73" s="14" t="s">
        <v>119</v>
      </c>
      <c r="AD73" s="14" t="s">
        <v>1925</v>
      </c>
      <c r="AE73" s="14" t="s">
        <v>82</v>
      </c>
      <c r="AF73" s="14" t="s">
        <v>81</v>
      </c>
      <c r="AG73" s="14" t="s">
        <v>1932</v>
      </c>
      <c r="AH73" s="14" t="s">
        <v>1933</v>
      </c>
      <c r="AI73" s="18" t="b">
        <v>0</v>
      </c>
      <c r="AJ73" s="19" t="s">
        <v>1934</v>
      </c>
      <c r="AK73" s="14" t="s">
        <v>1935</v>
      </c>
      <c r="AL73" s="14" t="s">
        <v>1936</v>
      </c>
      <c r="AM73" s="14" t="s">
        <v>1937</v>
      </c>
      <c r="AN73" s="17">
        <v>44203.0</v>
      </c>
      <c r="AO73" s="14" t="s">
        <v>1938</v>
      </c>
      <c r="AP73" s="20">
        <v>4500000.0</v>
      </c>
      <c r="AQ73" s="14" t="s">
        <v>1939</v>
      </c>
      <c r="AR73" s="14" t="s">
        <v>463</v>
      </c>
      <c r="AS73" s="14" t="s">
        <v>1940</v>
      </c>
      <c r="AT73" s="14" t="s">
        <v>1941</v>
      </c>
      <c r="AU73" s="14" t="s">
        <v>1942</v>
      </c>
      <c r="AV73" s="12">
        <v>50.0</v>
      </c>
      <c r="AW73" s="14" t="s">
        <v>164</v>
      </c>
      <c r="AX73" s="12">
        <v>45000.0</v>
      </c>
      <c r="AY73" s="12">
        <v>4.0</v>
      </c>
      <c r="AZ73" s="12">
        <v>58.0</v>
      </c>
      <c r="BA73" s="12">
        <v>12000.0</v>
      </c>
      <c r="BB73" s="12">
        <v>28.0</v>
      </c>
      <c r="BC73" s="21">
        <v>29971.0614606676</v>
      </c>
      <c r="BD73" s="12">
        <v>5.0</v>
      </c>
      <c r="BE73" s="12">
        <v>4500.0</v>
      </c>
      <c r="BF73" s="17">
        <v>45089.0</v>
      </c>
      <c r="BG73" s="16" t="s">
        <v>1943</v>
      </c>
      <c r="BH73" s="16" t="s">
        <v>1944</v>
      </c>
      <c r="BI73" s="16" t="s">
        <v>1945</v>
      </c>
      <c r="BJ73" s="22" t="s">
        <v>1946</v>
      </c>
      <c r="BK73" s="23"/>
    </row>
    <row r="74">
      <c r="A74" s="11" t="s">
        <v>62</v>
      </c>
      <c r="B74" s="12">
        <v>2.02500073E8</v>
      </c>
      <c r="C74" s="13">
        <v>45687.0</v>
      </c>
      <c r="D74" s="14" t="s">
        <v>1947</v>
      </c>
      <c r="E74" s="14" t="s">
        <v>1221</v>
      </c>
      <c r="F74" s="15">
        <f>+49924926932</f>
        <v>49924926932</v>
      </c>
      <c r="G74" s="14" t="s">
        <v>1948</v>
      </c>
      <c r="H74" s="12">
        <v>32.0</v>
      </c>
      <c r="I74" s="14" t="s">
        <v>104</v>
      </c>
      <c r="J74" s="14" t="s">
        <v>531</v>
      </c>
      <c r="K74" s="16" t="s">
        <v>1949</v>
      </c>
      <c r="L74" s="14" t="s">
        <v>239</v>
      </c>
      <c r="M74" s="14" t="s">
        <v>240</v>
      </c>
      <c r="N74" s="14" t="s">
        <v>175</v>
      </c>
      <c r="O74" s="14" t="s">
        <v>391</v>
      </c>
      <c r="P74" s="14" t="s">
        <v>1101</v>
      </c>
      <c r="Q74" s="14" t="s">
        <v>1950</v>
      </c>
      <c r="R74" s="14" t="s">
        <v>1951</v>
      </c>
      <c r="S74" s="14" t="s">
        <v>1952</v>
      </c>
      <c r="T74" s="17">
        <v>39657.0</v>
      </c>
      <c r="U74" s="12">
        <v>3500000.0</v>
      </c>
      <c r="V74" s="14" t="s">
        <v>116</v>
      </c>
      <c r="W74" s="14" t="s">
        <v>396</v>
      </c>
      <c r="X74" s="12">
        <v>150.0</v>
      </c>
      <c r="Y74" s="12">
        <v>45.0</v>
      </c>
      <c r="Z74" s="12">
        <v>3.0</v>
      </c>
      <c r="AA74" s="12">
        <v>1.0</v>
      </c>
      <c r="AB74" s="14" t="s">
        <v>1953</v>
      </c>
      <c r="AC74" s="14" t="s">
        <v>1954</v>
      </c>
      <c r="AD74" s="14" t="s">
        <v>1948</v>
      </c>
      <c r="AE74" s="14" t="s">
        <v>81</v>
      </c>
      <c r="AF74" s="14" t="s">
        <v>81</v>
      </c>
      <c r="AG74" s="14" t="s">
        <v>1955</v>
      </c>
      <c r="AH74" s="14" t="s">
        <v>1956</v>
      </c>
      <c r="AI74" s="18" t="b">
        <v>1</v>
      </c>
      <c r="AJ74" s="19" t="s">
        <v>1957</v>
      </c>
      <c r="AK74" s="14" t="s">
        <v>1958</v>
      </c>
      <c r="AL74" s="14" t="s">
        <v>1959</v>
      </c>
      <c r="AM74" s="14" t="s">
        <v>1960</v>
      </c>
      <c r="AN74" s="17">
        <v>43710.0</v>
      </c>
      <c r="AO74" s="14" t="s">
        <v>1961</v>
      </c>
      <c r="AP74" s="20">
        <v>4700000.0</v>
      </c>
      <c r="AQ74" s="14" t="s">
        <v>1962</v>
      </c>
      <c r="AR74" s="14" t="s">
        <v>785</v>
      </c>
      <c r="AS74" s="14" t="s">
        <v>1963</v>
      </c>
      <c r="AT74" s="14" t="s">
        <v>1964</v>
      </c>
      <c r="AU74" s="14" t="s">
        <v>1965</v>
      </c>
      <c r="AV74" s="12">
        <v>2000.0</v>
      </c>
      <c r="AW74" s="14" t="s">
        <v>261</v>
      </c>
      <c r="AX74" s="12">
        <v>800000.0</v>
      </c>
      <c r="AY74" s="12">
        <v>8.0</v>
      </c>
      <c r="AZ74" s="12">
        <v>65.0</v>
      </c>
      <c r="BA74" s="12">
        <v>0.0</v>
      </c>
      <c r="BB74" s="12">
        <v>15.0</v>
      </c>
      <c r="BC74" s="21">
        <v>545427.274669264</v>
      </c>
      <c r="BD74" s="12">
        <v>1.0</v>
      </c>
      <c r="BE74" s="12">
        <v>80000.0</v>
      </c>
      <c r="BF74" s="17">
        <v>45036.0</v>
      </c>
      <c r="BG74" s="16" t="s">
        <v>1966</v>
      </c>
      <c r="BH74" s="16" t="s">
        <v>1967</v>
      </c>
      <c r="BI74" s="16" t="s">
        <v>1968</v>
      </c>
      <c r="BJ74" s="22" t="s">
        <v>1969</v>
      </c>
      <c r="BK74" s="23"/>
    </row>
    <row r="75">
      <c r="A75" s="11" t="s">
        <v>62</v>
      </c>
      <c r="B75" s="12">
        <v>2.02500074E8</v>
      </c>
      <c r="C75" s="13">
        <v>45481.0</v>
      </c>
      <c r="D75" s="14" t="s">
        <v>1970</v>
      </c>
      <c r="E75" s="14" t="s">
        <v>1971</v>
      </c>
      <c r="F75" s="15">
        <f>+27801234289</f>
        <v>27801234289</v>
      </c>
      <c r="G75" s="14" t="s">
        <v>1972</v>
      </c>
      <c r="H75" s="12">
        <v>34.0</v>
      </c>
      <c r="I75" s="14" t="s">
        <v>66</v>
      </c>
      <c r="J75" s="14" t="s">
        <v>1973</v>
      </c>
      <c r="K75" s="16" t="s">
        <v>1974</v>
      </c>
      <c r="L75" s="14" t="s">
        <v>107</v>
      </c>
      <c r="M75" s="14" t="s">
        <v>108</v>
      </c>
      <c r="N75" s="14" t="s">
        <v>71</v>
      </c>
      <c r="O75" s="14" t="s">
        <v>110</v>
      </c>
      <c r="P75" s="14" t="s">
        <v>111</v>
      </c>
      <c r="Q75" s="14" t="s">
        <v>1975</v>
      </c>
      <c r="R75" s="14" t="s">
        <v>1976</v>
      </c>
      <c r="S75" s="14" t="s">
        <v>1977</v>
      </c>
      <c r="T75" s="17">
        <v>43048.0</v>
      </c>
      <c r="U75" s="12">
        <v>800000.0</v>
      </c>
      <c r="V75" s="14" t="s">
        <v>77</v>
      </c>
      <c r="W75" s="14" t="s">
        <v>78</v>
      </c>
      <c r="X75" s="12">
        <v>7.0</v>
      </c>
      <c r="Y75" s="12">
        <v>1.0</v>
      </c>
      <c r="Z75" s="12">
        <v>2.0</v>
      </c>
      <c r="AA75" s="12">
        <v>0.0</v>
      </c>
      <c r="AB75" s="14" t="s">
        <v>1978</v>
      </c>
      <c r="AC75" s="14" t="s">
        <v>119</v>
      </c>
      <c r="AD75" s="14" t="s">
        <v>1972</v>
      </c>
      <c r="AE75" s="14" t="s">
        <v>81</v>
      </c>
      <c r="AF75" s="14" t="s">
        <v>82</v>
      </c>
      <c r="AG75" s="14" t="s">
        <v>1979</v>
      </c>
      <c r="AH75" s="14" t="s">
        <v>1980</v>
      </c>
      <c r="AI75" s="18" t="b">
        <v>1</v>
      </c>
      <c r="AJ75" s="19" t="s">
        <v>1981</v>
      </c>
      <c r="AK75" s="14" t="s">
        <v>1982</v>
      </c>
      <c r="AL75" s="14" t="s">
        <v>1983</v>
      </c>
      <c r="AM75" s="14" t="s">
        <v>1984</v>
      </c>
      <c r="AN75" s="17">
        <v>45714.0</v>
      </c>
      <c r="AO75" s="14" t="s">
        <v>1985</v>
      </c>
      <c r="AP75" s="20">
        <v>4300000.0</v>
      </c>
      <c r="AQ75" s="14" t="s">
        <v>886</v>
      </c>
      <c r="AR75" s="14" t="s">
        <v>92</v>
      </c>
      <c r="AS75" s="14" t="s">
        <v>1986</v>
      </c>
      <c r="AT75" s="14" t="s">
        <v>1987</v>
      </c>
      <c r="AU75" s="14" t="s">
        <v>1988</v>
      </c>
      <c r="AV75" s="12">
        <v>150.0</v>
      </c>
      <c r="AW75" s="14" t="s">
        <v>131</v>
      </c>
      <c r="AX75" s="12">
        <v>30000.0</v>
      </c>
      <c r="AY75" s="12">
        <v>3.0</v>
      </c>
      <c r="AZ75" s="12">
        <v>55.0</v>
      </c>
      <c r="BA75" s="12">
        <v>15000.0</v>
      </c>
      <c r="BB75" s="12">
        <v>40.0</v>
      </c>
      <c r="BC75" s="21">
        <v>908407.85028179</v>
      </c>
      <c r="BD75" s="12">
        <v>8.0</v>
      </c>
      <c r="BE75" s="12">
        <v>3000.0</v>
      </c>
      <c r="BF75" s="17">
        <v>45108.0</v>
      </c>
      <c r="BG75" s="16" t="s">
        <v>1989</v>
      </c>
      <c r="BH75" s="16" t="s">
        <v>1990</v>
      </c>
      <c r="BI75" s="16" t="s">
        <v>1991</v>
      </c>
      <c r="BJ75" s="22" t="s">
        <v>1992</v>
      </c>
      <c r="BK75" s="23"/>
    </row>
    <row r="76">
      <c r="A76" s="11" t="s">
        <v>62</v>
      </c>
      <c r="B76" s="12">
        <v>2.02500075E8</v>
      </c>
      <c r="C76" s="13">
        <v>45841.0</v>
      </c>
      <c r="D76" s="14" t="s">
        <v>1993</v>
      </c>
      <c r="E76" s="14" t="s">
        <v>1994</v>
      </c>
      <c r="F76" s="15">
        <f>+254339914038</f>
        <v>254339914038</v>
      </c>
      <c r="G76" s="14" t="s">
        <v>1995</v>
      </c>
      <c r="H76" s="12">
        <v>29.0</v>
      </c>
      <c r="I76" s="14" t="s">
        <v>66</v>
      </c>
      <c r="J76" s="14" t="s">
        <v>1996</v>
      </c>
      <c r="K76" s="16" t="s">
        <v>1997</v>
      </c>
      <c r="L76" s="14" t="s">
        <v>173</v>
      </c>
      <c r="M76" s="14" t="s">
        <v>174</v>
      </c>
      <c r="N76" s="14" t="s">
        <v>109</v>
      </c>
      <c r="O76" s="14" t="s">
        <v>72</v>
      </c>
      <c r="P76" s="14" t="s">
        <v>73</v>
      </c>
      <c r="Q76" s="14" t="s">
        <v>1998</v>
      </c>
      <c r="R76" s="14" t="s">
        <v>1999</v>
      </c>
      <c r="S76" s="14" t="s">
        <v>2000</v>
      </c>
      <c r="T76" s="17">
        <v>38252.0</v>
      </c>
      <c r="U76" s="12">
        <v>2000000.0</v>
      </c>
      <c r="V76" s="14" t="s">
        <v>116</v>
      </c>
      <c r="W76" s="14" t="s">
        <v>614</v>
      </c>
      <c r="X76" s="12">
        <v>40.0</v>
      </c>
      <c r="Y76" s="12">
        <v>12.0</v>
      </c>
      <c r="Z76" s="12">
        <v>2.0</v>
      </c>
      <c r="AA76" s="12">
        <v>0.0</v>
      </c>
      <c r="AB76" s="14" t="s">
        <v>2001</v>
      </c>
      <c r="AC76" s="14" t="s">
        <v>249</v>
      </c>
      <c r="AD76" s="14" t="s">
        <v>1995</v>
      </c>
      <c r="AE76" s="14" t="s">
        <v>82</v>
      </c>
      <c r="AF76" s="14" t="s">
        <v>82</v>
      </c>
      <c r="AG76" s="14" t="s">
        <v>2002</v>
      </c>
      <c r="AH76" s="14" t="s">
        <v>2003</v>
      </c>
      <c r="AI76" s="18" t="b">
        <v>1</v>
      </c>
      <c r="AJ76" s="19" t="s">
        <v>2004</v>
      </c>
      <c r="AK76" s="14" t="s">
        <v>2005</v>
      </c>
      <c r="AL76" s="14" t="s">
        <v>2006</v>
      </c>
      <c r="AM76" s="14" t="s">
        <v>2007</v>
      </c>
      <c r="AN76" s="17">
        <v>45491.0</v>
      </c>
      <c r="AO76" s="14" t="s">
        <v>2008</v>
      </c>
      <c r="AP76" s="20">
        <v>1500000.0</v>
      </c>
      <c r="AQ76" s="14" t="s">
        <v>375</v>
      </c>
      <c r="AR76" s="14" t="s">
        <v>962</v>
      </c>
      <c r="AS76" s="14" t="s">
        <v>2009</v>
      </c>
      <c r="AT76" s="14" t="s">
        <v>2010</v>
      </c>
      <c r="AU76" s="14" t="s">
        <v>2011</v>
      </c>
      <c r="AV76" s="12">
        <v>50.0</v>
      </c>
      <c r="AW76" s="14" t="s">
        <v>164</v>
      </c>
      <c r="AX76" s="12">
        <v>0.0</v>
      </c>
      <c r="AY76" s="12">
        <v>0.0</v>
      </c>
      <c r="AZ76" s="12">
        <v>0.0</v>
      </c>
      <c r="BA76" s="12">
        <v>3000.0</v>
      </c>
      <c r="BB76" s="12">
        <v>18.0</v>
      </c>
      <c r="BC76" s="21">
        <v>892412.651793935</v>
      </c>
      <c r="BD76" s="12">
        <v>2.0</v>
      </c>
      <c r="BE76" s="12">
        <v>0.0</v>
      </c>
      <c r="BF76" s="17">
        <v>45064.0</v>
      </c>
      <c r="BG76" s="16" t="s">
        <v>2012</v>
      </c>
      <c r="BH76" s="16" t="s">
        <v>2013</v>
      </c>
      <c r="BI76" s="16" t="s">
        <v>2014</v>
      </c>
      <c r="BJ76" s="22" t="s">
        <v>2015</v>
      </c>
      <c r="BK76" s="23"/>
    </row>
    <row r="77">
      <c r="A77" s="11" t="s">
        <v>62</v>
      </c>
      <c r="B77" s="12">
        <v>2.02500076E8</v>
      </c>
      <c r="C77" s="13">
        <v>45303.0</v>
      </c>
      <c r="D77" s="14" t="s">
        <v>2016</v>
      </c>
      <c r="E77" s="14" t="s">
        <v>2017</v>
      </c>
      <c r="F77" s="15">
        <f>+27404769210</f>
        <v>27404769210</v>
      </c>
      <c r="G77" s="14" t="s">
        <v>2018</v>
      </c>
      <c r="H77" s="12">
        <v>36.0</v>
      </c>
      <c r="I77" s="14" t="s">
        <v>104</v>
      </c>
      <c r="J77" s="14" t="s">
        <v>2019</v>
      </c>
      <c r="K77" s="16" t="s">
        <v>2020</v>
      </c>
      <c r="L77" s="14" t="s">
        <v>107</v>
      </c>
      <c r="M77" s="14" t="s">
        <v>769</v>
      </c>
      <c r="N77" s="14" t="s">
        <v>71</v>
      </c>
      <c r="O77" s="14" t="s">
        <v>663</v>
      </c>
      <c r="P77" s="14" t="s">
        <v>1074</v>
      </c>
      <c r="Q77" s="14" t="s">
        <v>2021</v>
      </c>
      <c r="R77" s="14" t="s">
        <v>2022</v>
      </c>
      <c r="S77" s="14" t="s">
        <v>2023</v>
      </c>
      <c r="T77" s="17">
        <v>41309.0</v>
      </c>
      <c r="U77" s="12">
        <v>6900000.0</v>
      </c>
      <c r="V77" s="14" t="s">
        <v>148</v>
      </c>
      <c r="W77" s="14" t="s">
        <v>877</v>
      </c>
      <c r="X77" s="12">
        <v>18.0</v>
      </c>
      <c r="Y77" s="12">
        <v>4.0</v>
      </c>
      <c r="Z77" s="12">
        <v>3.0</v>
      </c>
      <c r="AA77" s="12">
        <v>1.0</v>
      </c>
      <c r="AB77" s="14" t="s">
        <v>2024</v>
      </c>
      <c r="AC77" s="14" t="s">
        <v>979</v>
      </c>
      <c r="AD77" s="14" t="s">
        <v>2018</v>
      </c>
      <c r="AE77" s="14" t="s">
        <v>81</v>
      </c>
      <c r="AF77" s="14" t="s">
        <v>81</v>
      </c>
      <c r="AG77" s="14" t="s">
        <v>2025</v>
      </c>
      <c r="AH77" s="14" t="s">
        <v>2026</v>
      </c>
      <c r="AI77" s="18" t="b">
        <v>1</v>
      </c>
      <c r="AJ77" s="19" t="s">
        <v>2027</v>
      </c>
      <c r="AK77" s="14" t="s">
        <v>2028</v>
      </c>
      <c r="AL77" s="14" t="s">
        <v>2029</v>
      </c>
      <c r="AM77" s="14" t="s">
        <v>2030</v>
      </c>
      <c r="AN77" s="17">
        <v>44124.0</v>
      </c>
      <c r="AO77" s="14" t="s">
        <v>2031</v>
      </c>
      <c r="AP77" s="20">
        <v>3900000.0</v>
      </c>
      <c r="AQ77" s="14" t="s">
        <v>2032</v>
      </c>
      <c r="AR77" s="14" t="s">
        <v>226</v>
      </c>
      <c r="AS77" s="14" t="s">
        <v>2033</v>
      </c>
      <c r="AT77" s="14" t="s">
        <v>2034</v>
      </c>
      <c r="AU77" s="14" t="s">
        <v>2035</v>
      </c>
      <c r="AV77" s="12">
        <v>800.0</v>
      </c>
      <c r="AW77" s="14" t="s">
        <v>292</v>
      </c>
      <c r="AX77" s="12">
        <v>600000.0</v>
      </c>
      <c r="AY77" s="12">
        <v>5.0</v>
      </c>
      <c r="AZ77" s="12">
        <v>50.0</v>
      </c>
      <c r="BA77" s="12">
        <v>35000.0</v>
      </c>
      <c r="BB77" s="12">
        <v>12.0</v>
      </c>
      <c r="BC77" s="21">
        <v>23479.9143120957</v>
      </c>
      <c r="BD77" s="12">
        <v>0.0</v>
      </c>
      <c r="BE77" s="12">
        <v>60000.0</v>
      </c>
      <c r="BF77" s="17">
        <v>44990.0</v>
      </c>
      <c r="BG77" s="16" t="s">
        <v>2036</v>
      </c>
      <c r="BH77" s="16" t="s">
        <v>2037</v>
      </c>
      <c r="BI77" s="16" t="s">
        <v>2038</v>
      </c>
      <c r="BJ77" s="22" t="s">
        <v>2039</v>
      </c>
      <c r="BK77" s="23"/>
    </row>
    <row r="78">
      <c r="A78" s="11" t="s">
        <v>62</v>
      </c>
      <c r="B78" s="12">
        <v>2.02500077E8</v>
      </c>
      <c r="C78" s="13">
        <v>45803.0</v>
      </c>
      <c r="D78" s="14" t="s">
        <v>2040</v>
      </c>
      <c r="E78" s="14" t="s">
        <v>2041</v>
      </c>
      <c r="F78" s="15">
        <f>+49550476816</f>
        <v>49550476816</v>
      </c>
      <c r="G78" s="14" t="s">
        <v>2042</v>
      </c>
      <c r="H78" s="12">
        <v>27.0</v>
      </c>
      <c r="I78" s="14" t="s">
        <v>66</v>
      </c>
      <c r="J78" s="14" t="s">
        <v>2043</v>
      </c>
      <c r="K78" s="16" t="s">
        <v>2044</v>
      </c>
      <c r="L78" s="14" t="s">
        <v>239</v>
      </c>
      <c r="M78" s="14" t="s">
        <v>420</v>
      </c>
      <c r="N78" s="14" t="s">
        <v>143</v>
      </c>
      <c r="O78" s="14" t="s">
        <v>110</v>
      </c>
      <c r="P78" s="14" t="s">
        <v>2045</v>
      </c>
      <c r="Q78" s="14" t="s">
        <v>2046</v>
      </c>
      <c r="R78" s="14" t="s">
        <v>2047</v>
      </c>
      <c r="S78" s="14" t="s">
        <v>2048</v>
      </c>
      <c r="T78" s="17">
        <v>44548.0</v>
      </c>
      <c r="U78" s="12">
        <v>4600000.0</v>
      </c>
      <c r="V78" s="14" t="s">
        <v>182</v>
      </c>
      <c r="W78" s="14" t="s">
        <v>278</v>
      </c>
      <c r="X78" s="12">
        <v>50.0</v>
      </c>
      <c r="Y78" s="12">
        <v>15.0</v>
      </c>
      <c r="Z78" s="12">
        <v>4.0</v>
      </c>
      <c r="AA78" s="12">
        <v>2.0</v>
      </c>
      <c r="AB78" s="14" t="s">
        <v>2049</v>
      </c>
      <c r="AC78" s="14" t="s">
        <v>119</v>
      </c>
      <c r="AD78" s="14" t="s">
        <v>2042</v>
      </c>
      <c r="AE78" s="14" t="s">
        <v>82</v>
      </c>
      <c r="AF78" s="14" t="s">
        <v>82</v>
      </c>
      <c r="AG78" s="14" t="s">
        <v>2050</v>
      </c>
      <c r="AH78" s="14" t="s">
        <v>2051</v>
      </c>
      <c r="AI78" s="18" t="b">
        <v>1</v>
      </c>
      <c r="AJ78" s="19" t="s">
        <v>2052</v>
      </c>
      <c r="AK78" s="14" t="s">
        <v>2053</v>
      </c>
      <c r="AL78" s="14" t="s">
        <v>2054</v>
      </c>
      <c r="AM78" s="14" t="s">
        <v>2055</v>
      </c>
      <c r="AN78" s="17">
        <v>44742.0</v>
      </c>
      <c r="AO78" s="14" t="s">
        <v>2056</v>
      </c>
      <c r="AP78" s="20">
        <v>1.2E7</v>
      </c>
      <c r="AQ78" s="14" t="s">
        <v>2057</v>
      </c>
      <c r="AR78" s="14" t="s">
        <v>92</v>
      </c>
      <c r="AS78" s="14" t="s">
        <v>2058</v>
      </c>
      <c r="AT78" s="14" t="s">
        <v>2059</v>
      </c>
      <c r="AU78" s="14" t="s">
        <v>2060</v>
      </c>
      <c r="AV78" s="12">
        <v>400.0</v>
      </c>
      <c r="AW78" s="14" t="s">
        <v>164</v>
      </c>
      <c r="AX78" s="12">
        <v>350000.0</v>
      </c>
      <c r="AY78" s="12">
        <v>6.0</v>
      </c>
      <c r="AZ78" s="12">
        <v>60.0</v>
      </c>
      <c r="BA78" s="12">
        <v>12000.0</v>
      </c>
      <c r="BB78" s="12">
        <v>22.0</v>
      </c>
      <c r="BC78" s="21">
        <v>627480.860164918</v>
      </c>
      <c r="BD78" s="12">
        <v>3.0</v>
      </c>
      <c r="BE78" s="12">
        <v>35000.0</v>
      </c>
      <c r="BF78" s="17">
        <v>45102.0</v>
      </c>
      <c r="BG78" s="16" t="s">
        <v>2061</v>
      </c>
      <c r="BH78" s="16" t="s">
        <v>2062</v>
      </c>
      <c r="BI78" s="16" t="s">
        <v>2063</v>
      </c>
      <c r="BJ78" s="22" t="s">
        <v>2064</v>
      </c>
      <c r="BK78" s="23"/>
    </row>
    <row r="79">
      <c r="A79" s="11" t="s">
        <v>62</v>
      </c>
      <c r="B79" s="12">
        <v>2.02500078E8</v>
      </c>
      <c r="C79" s="13">
        <v>45332.0</v>
      </c>
      <c r="D79" s="14" t="s">
        <v>2065</v>
      </c>
      <c r="E79" s="14" t="s">
        <v>2066</v>
      </c>
      <c r="F79" s="15">
        <f>+55546475489</f>
        <v>55546475489</v>
      </c>
      <c r="G79" s="14" t="s">
        <v>2067</v>
      </c>
      <c r="H79" s="12">
        <v>40.0</v>
      </c>
      <c r="I79" s="14" t="s">
        <v>104</v>
      </c>
      <c r="J79" s="14" t="s">
        <v>2068</v>
      </c>
      <c r="K79" s="16" t="s">
        <v>2069</v>
      </c>
      <c r="L79" s="14" t="s">
        <v>389</v>
      </c>
      <c r="M79" s="14" t="s">
        <v>1100</v>
      </c>
      <c r="N79" s="14" t="s">
        <v>175</v>
      </c>
      <c r="O79" s="14" t="s">
        <v>241</v>
      </c>
      <c r="P79" s="14" t="s">
        <v>361</v>
      </c>
      <c r="Q79" s="14" t="s">
        <v>2070</v>
      </c>
      <c r="R79" s="14" t="s">
        <v>2071</v>
      </c>
      <c r="S79" s="14" t="s">
        <v>2072</v>
      </c>
      <c r="T79" s="17">
        <v>36673.0</v>
      </c>
      <c r="U79" s="12">
        <v>1500000.0</v>
      </c>
      <c r="V79" s="14" t="s">
        <v>148</v>
      </c>
      <c r="W79" s="14" t="s">
        <v>536</v>
      </c>
      <c r="X79" s="12">
        <v>90.0</v>
      </c>
      <c r="Y79" s="12">
        <v>25.0</v>
      </c>
      <c r="Z79" s="12">
        <v>3.0</v>
      </c>
      <c r="AA79" s="12">
        <v>1.0</v>
      </c>
      <c r="AB79" s="14" t="s">
        <v>2073</v>
      </c>
      <c r="AC79" s="14" t="s">
        <v>425</v>
      </c>
      <c r="AD79" s="14" t="s">
        <v>2067</v>
      </c>
      <c r="AE79" s="14" t="s">
        <v>81</v>
      </c>
      <c r="AF79" s="14" t="s">
        <v>81</v>
      </c>
      <c r="AG79" s="14" t="s">
        <v>2074</v>
      </c>
      <c r="AH79" s="14" t="s">
        <v>2075</v>
      </c>
      <c r="AI79" s="18" t="b">
        <v>1</v>
      </c>
      <c r="AJ79" s="19" t="s">
        <v>2076</v>
      </c>
      <c r="AK79" s="14" t="s">
        <v>2077</v>
      </c>
      <c r="AL79" s="14" t="s">
        <v>2078</v>
      </c>
      <c r="AM79" s="14" t="s">
        <v>2079</v>
      </c>
      <c r="AN79" s="17">
        <v>43239.0</v>
      </c>
      <c r="AO79" s="14" t="s">
        <v>2080</v>
      </c>
      <c r="AP79" s="20">
        <v>6100000.0</v>
      </c>
      <c r="AQ79" s="14" t="s">
        <v>756</v>
      </c>
      <c r="AR79" s="14" t="s">
        <v>407</v>
      </c>
      <c r="AS79" s="14" t="s">
        <v>2081</v>
      </c>
      <c r="AT79" s="14" t="s">
        <v>2082</v>
      </c>
      <c r="AU79" s="14" t="s">
        <v>2083</v>
      </c>
      <c r="AV79" s="12">
        <v>500.0</v>
      </c>
      <c r="AW79" s="14" t="s">
        <v>96</v>
      </c>
      <c r="AX79" s="12">
        <v>25000.0</v>
      </c>
      <c r="AY79" s="12">
        <v>10.0</v>
      </c>
      <c r="AZ79" s="12">
        <v>70.0</v>
      </c>
      <c r="BA79" s="12">
        <v>10000.0</v>
      </c>
      <c r="BB79" s="12">
        <v>24.0</v>
      </c>
      <c r="BC79" s="21">
        <v>0.0</v>
      </c>
      <c r="BD79" s="12">
        <v>4.0</v>
      </c>
      <c r="BE79" s="12">
        <v>2500.0</v>
      </c>
      <c r="BF79" s="17">
        <v>44948.0</v>
      </c>
      <c r="BG79" s="16" t="s">
        <v>2084</v>
      </c>
      <c r="BH79" s="16" t="s">
        <v>2085</v>
      </c>
      <c r="BI79" s="16" t="s">
        <v>2086</v>
      </c>
      <c r="BJ79" s="22" t="s">
        <v>2087</v>
      </c>
      <c r="BK79" s="23"/>
    </row>
    <row r="80">
      <c r="A80" s="11" t="s">
        <v>62</v>
      </c>
      <c r="B80" s="12">
        <v>2.02500079E8</v>
      </c>
      <c r="C80" s="13">
        <v>45528.0</v>
      </c>
      <c r="D80" s="14" t="s">
        <v>2088</v>
      </c>
      <c r="E80" s="14" t="s">
        <v>2089</v>
      </c>
      <c r="F80" s="15">
        <f>+1697093170</f>
        <v>1697093170</v>
      </c>
      <c r="G80" s="14" t="s">
        <v>2090</v>
      </c>
      <c r="H80" s="12">
        <v>28.0</v>
      </c>
      <c r="I80" s="14" t="s">
        <v>66</v>
      </c>
      <c r="J80" s="14" t="s">
        <v>2057</v>
      </c>
      <c r="K80" s="16" t="s">
        <v>2091</v>
      </c>
      <c r="L80" s="14" t="s">
        <v>448</v>
      </c>
      <c r="M80" s="14" t="s">
        <v>2092</v>
      </c>
      <c r="N80" s="14" t="s">
        <v>209</v>
      </c>
      <c r="O80" s="14" t="s">
        <v>176</v>
      </c>
      <c r="P80" s="14" t="s">
        <v>210</v>
      </c>
      <c r="Q80" s="14" t="s">
        <v>2093</v>
      </c>
      <c r="R80" s="14" t="s">
        <v>2094</v>
      </c>
      <c r="S80" s="14" t="s">
        <v>2095</v>
      </c>
      <c r="T80" s="17">
        <v>41922.0</v>
      </c>
      <c r="U80" s="12">
        <v>9700000.0</v>
      </c>
      <c r="V80" s="14" t="s">
        <v>77</v>
      </c>
      <c r="W80" s="14" t="s">
        <v>247</v>
      </c>
      <c r="X80" s="12">
        <v>3.0</v>
      </c>
      <c r="Y80" s="12">
        <v>1.0</v>
      </c>
      <c r="Z80" s="12">
        <v>1.0</v>
      </c>
      <c r="AA80" s="12">
        <v>0.0</v>
      </c>
      <c r="AB80" s="14" t="s">
        <v>2096</v>
      </c>
      <c r="AC80" s="14" t="s">
        <v>119</v>
      </c>
      <c r="AD80" s="14" t="s">
        <v>2090</v>
      </c>
      <c r="AE80" s="14" t="s">
        <v>82</v>
      </c>
      <c r="AF80" s="14" t="s">
        <v>82</v>
      </c>
      <c r="AG80" s="14" t="s">
        <v>2097</v>
      </c>
      <c r="AH80" s="14" t="s">
        <v>2098</v>
      </c>
      <c r="AI80" s="18" t="b">
        <v>1</v>
      </c>
      <c r="AJ80" s="19" t="s">
        <v>2099</v>
      </c>
      <c r="AK80" s="14" t="s">
        <v>2100</v>
      </c>
      <c r="AL80" s="14" t="s">
        <v>2101</v>
      </c>
      <c r="AM80" s="14" t="s">
        <v>2102</v>
      </c>
      <c r="AN80" s="17">
        <v>44478.0</v>
      </c>
      <c r="AO80" s="14" t="s">
        <v>2103</v>
      </c>
      <c r="AP80" s="20">
        <v>5600000.0</v>
      </c>
      <c r="AQ80" s="14" t="s">
        <v>2104</v>
      </c>
      <c r="AR80" s="14" t="s">
        <v>92</v>
      </c>
      <c r="AS80" s="14" t="s">
        <v>2105</v>
      </c>
      <c r="AT80" s="14" t="s">
        <v>2106</v>
      </c>
      <c r="AU80" s="14" t="s">
        <v>2107</v>
      </c>
      <c r="AV80" s="12">
        <v>100.0</v>
      </c>
      <c r="AW80" s="14" t="s">
        <v>164</v>
      </c>
      <c r="AX80" s="12">
        <v>700000.0</v>
      </c>
      <c r="AY80" s="12">
        <v>4.0</v>
      </c>
      <c r="AZ80" s="12">
        <v>58.0</v>
      </c>
      <c r="BA80" s="12">
        <v>25000.0</v>
      </c>
      <c r="BB80" s="12">
        <v>30.0</v>
      </c>
      <c r="BC80" s="21">
        <v>26354.8358997728</v>
      </c>
      <c r="BD80" s="12">
        <v>6.0</v>
      </c>
      <c r="BE80" s="12">
        <v>70000.0</v>
      </c>
      <c r="BF80" s="17">
        <v>45122.0</v>
      </c>
      <c r="BG80" s="16" t="s">
        <v>2108</v>
      </c>
      <c r="BH80" s="16" t="s">
        <v>2109</v>
      </c>
      <c r="BI80" s="16" t="s">
        <v>2110</v>
      </c>
      <c r="BJ80" s="22" t="s">
        <v>2111</v>
      </c>
      <c r="BK80" s="23"/>
    </row>
    <row r="81">
      <c r="A81" s="11" t="s">
        <v>62</v>
      </c>
      <c r="B81" s="12">
        <v>2.0250008E8</v>
      </c>
      <c r="C81" s="13">
        <v>45672.0</v>
      </c>
      <c r="D81" s="14" t="s">
        <v>2112</v>
      </c>
      <c r="E81" s="14" t="s">
        <v>2113</v>
      </c>
      <c r="F81" s="15">
        <f>+233076597595</f>
        <v>233076597595</v>
      </c>
      <c r="G81" s="14" t="s">
        <v>2114</v>
      </c>
      <c r="H81" s="12">
        <v>25.0</v>
      </c>
      <c r="I81" s="14" t="s">
        <v>104</v>
      </c>
      <c r="J81" s="14" t="s">
        <v>2115</v>
      </c>
      <c r="K81" s="16" t="s">
        <v>2116</v>
      </c>
      <c r="L81" s="14" t="s">
        <v>207</v>
      </c>
      <c r="M81" s="14" t="s">
        <v>333</v>
      </c>
      <c r="N81" s="14" t="s">
        <v>71</v>
      </c>
      <c r="O81" s="14" t="s">
        <v>663</v>
      </c>
      <c r="P81" s="14" t="s">
        <v>1250</v>
      </c>
      <c r="Q81" s="14" t="s">
        <v>2117</v>
      </c>
      <c r="R81" s="14" t="s">
        <v>2118</v>
      </c>
      <c r="S81" s="14" t="s">
        <v>2119</v>
      </c>
      <c r="T81" s="17">
        <v>43622.0</v>
      </c>
      <c r="U81" s="12">
        <v>3900000.0</v>
      </c>
      <c r="V81" s="14" t="s">
        <v>116</v>
      </c>
      <c r="W81" s="14" t="s">
        <v>149</v>
      </c>
      <c r="X81" s="12">
        <v>25.0</v>
      </c>
      <c r="Y81" s="12">
        <v>7.0</v>
      </c>
      <c r="Z81" s="12">
        <v>2.0</v>
      </c>
      <c r="AA81" s="12">
        <v>1.0</v>
      </c>
      <c r="AB81" s="14" t="s">
        <v>2120</v>
      </c>
      <c r="AC81" s="14" t="s">
        <v>481</v>
      </c>
      <c r="AD81" s="14" t="s">
        <v>2114</v>
      </c>
      <c r="AE81" s="14" t="s">
        <v>82</v>
      </c>
      <c r="AF81" s="14" t="s">
        <v>81</v>
      </c>
      <c r="AG81" s="14" t="s">
        <v>2121</v>
      </c>
      <c r="AH81" s="14" t="s">
        <v>2122</v>
      </c>
      <c r="AI81" s="18" t="b">
        <v>1</v>
      </c>
      <c r="AJ81" s="19" t="s">
        <v>2123</v>
      </c>
      <c r="AK81" s="14" t="s">
        <v>2124</v>
      </c>
      <c r="AL81" s="14" t="s">
        <v>2125</v>
      </c>
      <c r="AM81" s="14" t="s">
        <v>2126</v>
      </c>
      <c r="AN81" s="17">
        <v>44960.0</v>
      </c>
      <c r="AO81" s="14" t="s">
        <v>2127</v>
      </c>
      <c r="AP81" s="20">
        <v>710000.0</v>
      </c>
      <c r="AQ81" s="14" t="s">
        <v>2128</v>
      </c>
      <c r="AR81" s="14" t="s">
        <v>730</v>
      </c>
      <c r="AS81" s="14" t="s">
        <v>2129</v>
      </c>
      <c r="AT81" s="14" t="s">
        <v>2130</v>
      </c>
      <c r="AU81" s="14" t="s">
        <v>2131</v>
      </c>
      <c r="AV81" s="12">
        <v>2000.0</v>
      </c>
      <c r="AW81" s="14" t="s">
        <v>292</v>
      </c>
      <c r="AX81" s="12">
        <v>0.0</v>
      </c>
      <c r="AY81" s="12">
        <v>0.0</v>
      </c>
      <c r="AZ81" s="12">
        <v>0.0</v>
      </c>
      <c r="BA81" s="12">
        <v>5000.0</v>
      </c>
      <c r="BB81" s="12">
        <v>28.0</v>
      </c>
      <c r="BC81" s="21">
        <v>820306.156229754</v>
      </c>
      <c r="BD81" s="12">
        <v>5.0</v>
      </c>
      <c r="BE81" s="12">
        <v>0.0</v>
      </c>
      <c r="BF81" s="17">
        <v>45015.0</v>
      </c>
      <c r="BG81" s="16" t="s">
        <v>2132</v>
      </c>
      <c r="BH81" s="16" t="s">
        <v>2133</v>
      </c>
      <c r="BI81" s="16" t="s">
        <v>2134</v>
      </c>
      <c r="BJ81" s="22" t="s">
        <v>2135</v>
      </c>
      <c r="BK81" s="23"/>
    </row>
    <row r="82">
      <c r="A82" s="11" t="s">
        <v>62</v>
      </c>
      <c r="B82" s="12">
        <v>2.02500081E8</v>
      </c>
      <c r="C82" s="13">
        <v>45720.0</v>
      </c>
      <c r="D82" s="14" t="s">
        <v>2136</v>
      </c>
      <c r="E82" s="14" t="s">
        <v>2137</v>
      </c>
      <c r="F82" s="15">
        <f>+254345337220</f>
        <v>254345337220</v>
      </c>
      <c r="G82" s="14" t="s">
        <v>2138</v>
      </c>
      <c r="H82" s="12">
        <v>38.0</v>
      </c>
      <c r="I82" s="14" t="s">
        <v>66</v>
      </c>
      <c r="J82" s="14" t="s">
        <v>2139</v>
      </c>
      <c r="K82" s="16" t="s">
        <v>2140</v>
      </c>
      <c r="L82" s="14" t="s">
        <v>173</v>
      </c>
      <c r="M82" s="14" t="s">
        <v>1350</v>
      </c>
      <c r="N82" s="14" t="s">
        <v>109</v>
      </c>
      <c r="O82" s="14" t="s">
        <v>531</v>
      </c>
      <c r="P82" s="14" t="s">
        <v>2141</v>
      </c>
      <c r="Q82" s="14" t="s">
        <v>2142</v>
      </c>
      <c r="R82" s="14" t="s">
        <v>2143</v>
      </c>
      <c r="S82" s="14" t="s">
        <v>2144</v>
      </c>
      <c r="T82" s="17">
        <v>39111.0</v>
      </c>
      <c r="U82" s="12">
        <v>2500000.0</v>
      </c>
      <c r="V82" s="14" t="s">
        <v>148</v>
      </c>
      <c r="W82" s="14" t="s">
        <v>78</v>
      </c>
      <c r="X82" s="12">
        <v>12.0</v>
      </c>
      <c r="Y82" s="12">
        <v>3.0</v>
      </c>
      <c r="Z82" s="12">
        <v>3.0</v>
      </c>
      <c r="AA82" s="12">
        <v>1.0</v>
      </c>
      <c r="AB82" s="14" t="s">
        <v>2145</v>
      </c>
      <c r="AC82" s="14" t="s">
        <v>249</v>
      </c>
      <c r="AD82" s="14" t="s">
        <v>2138</v>
      </c>
      <c r="AE82" s="14" t="s">
        <v>81</v>
      </c>
      <c r="AF82" s="14" t="s">
        <v>82</v>
      </c>
      <c r="AG82" s="14" t="s">
        <v>2146</v>
      </c>
      <c r="AH82" s="14" t="s">
        <v>2147</v>
      </c>
      <c r="AI82" s="18" t="b">
        <v>0</v>
      </c>
      <c r="AJ82" s="19" t="s">
        <v>2148</v>
      </c>
      <c r="AK82" s="14" t="s">
        <v>2149</v>
      </c>
      <c r="AL82" s="14" t="s">
        <v>2150</v>
      </c>
      <c r="AM82" s="14" t="s">
        <v>2151</v>
      </c>
      <c r="AN82" s="17">
        <v>43611.0</v>
      </c>
      <c r="AO82" s="14" t="s">
        <v>2152</v>
      </c>
      <c r="AP82" s="20">
        <v>4500000.0</v>
      </c>
      <c r="AQ82" s="14" t="s">
        <v>1087</v>
      </c>
      <c r="AR82" s="14" t="s">
        <v>92</v>
      </c>
      <c r="AS82" s="14" t="s">
        <v>2153</v>
      </c>
      <c r="AT82" s="14" t="s">
        <v>2154</v>
      </c>
      <c r="AU82" s="14" t="s">
        <v>2155</v>
      </c>
      <c r="AV82" s="12">
        <v>50.0</v>
      </c>
      <c r="AW82" s="14" t="s">
        <v>164</v>
      </c>
      <c r="AX82" s="12">
        <v>400000.0</v>
      </c>
      <c r="AY82" s="12">
        <v>9.0</v>
      </c>
      <c r="AZ82" s="12">
        <v>72.0</v>
      </c>
      <c r="BA82" s="12">
        <v>20000.0</v>
      </c>
      <c r="BB82" s="12">
        <v>20.0</v>
      </c>
      <c r="BC82" s="21">
        <v>19427.0133067743</v>
      </c>
      <c r="BD82" s="12">
        <v>2.0</v>
      </c>
      <c r="BE82" s="12">
        <v>40000.0</v>
      </c>
      <c r="BF82" s="17">
        <v>45082.0</v>
      </c>
      <c r="BG82" s="16" t="s">
        <v>2156</v>
      </c>
      <c r="BH82" s="16" t="s">
        <v>2157</v>
      </c>
      <c r="BI82" s="16" t="s">
        <v>2158</v>
      </c>
      <c r="BJ82" s="22" t="s">
        <v>2159</v>
      </c>
      <c r="BK82" s="23"/>
    </row>
    <row r="83">
      <c r="A83" s="11" t="s">
        <v>62</v>
      </c>
      <c r="B83" s="12">
        <v>2.02500082E8</v>
      </c>
      <c r="C83" s="13">
        <v>45377.0</v>
      </c>
      <c r="D83" s="14" t="s">
        <v>2160</v>
      </c>
      <c r="E83" s="14" t="s">
        <v>2161</v>
      </c>
      <c r="F83" s="15">
        <f>+27515263840</f>
        <v>27515263840</v>
      </c>
      <c r="G83" s="14" t="s">
        <v>2162</v>
      </c>
      <c r="H83" s="12">
        <v>31.0</v>
      </c>
      <c r="I83" s="14" t="s">
        <v>104</v>
      </c>
      <c r="J83" s="14" t="s">
        <v>2163</v>
      </c>
      <c r="K83" s="16" t="s">
        <v>2164</v>
      </c>
      <c r="L83" s="14" t="s">
        <v>107</v>
      </c>
      <c r="M83" s="14" t="s">
        <v>108</v>
      </c>
      <c r="N83" s="14" t="s">
        <v>71</v>
      </c>
      <c r="O83" s="14" t="s">
        <v>531</v>
      </c>
      <c r="P83" s="14" t="s">
        <v>2141</v>
      </c>
      <c r="Q83" s="14" t="s">
        <v>2165</v>
      </c>
      <c r="R83" s="14" t="s">
        <v>2166</v>
      </c>
      <c r="S83" s="14" t="s">
        <v>2167</v>
      </c>
      <c r="T83" s="17">
        <v>41134.0</v>
      </c>
      <c r="U83" s="12">
        <v>7300000.0</v>
      </c>
      <c r="V83" s="14" t="s">
        <v>182</v>
      </c>
      <c r="W83" s="14" t="s">
        <v>278</v>
      </c>
      <c r="X83" s="12">
        <v>45.0</v>
      </c>
      <c r="Y83" s="12">
        <v>10.0</v>
      </c>
      <c r="Z83" s="12">
        <v>4.0</v>
      </c>
      <c r="AA83" s="12">
        <v>2.0</v>
      </c>
      <c r="AB83" s="14" t="s">
        <v>2168</v>
      </c>
      <c r="AC83" s="14" t="s">
        <v>1079</v>
      </c>
      <c r="AD83" s="14" t="s">
        <v>2162</v>
      </c>
      <c r="AE83" s="14" t="s">
        <v>81</v>
      </c>
      <c r="AF83" s="14" t="s">
        <v>82</v>
      </c>
      <c r="AG83" s="14" t="s">
        <v>2169</v>
      </c>
      <c r="AH83" s="14" t="s">
        <v>2170</v>
      </c>
      <c r="AI83" s="18" t="b">
        <v>1</v>
      </c>
      <c r="AJ83" s="19" t="s">
        <v>2171</v>
      </c>
      <c r="AK83" s="14" t="s">
        <v>2172</v>
      </c>
      <c r="AL83" s="14" t="s">
        <v>2173</v>
      </c>
      <c r="AM83" s="14" t="s">
        <v>2174</v>
      </c>
      <c r="AN83" s="17">
        <v>45832.0</v>
      </c>
      <c r="AO83" s="14" t="s">
        <v>2175</v>
      </c>
      <c r="AP83" s="20">
        <v>4100000.0</v>
      </c>
      <c r="AQ83" s="14" t="s">
        <v>676</v>
      </c>
      <c r="AR83" s="14" t="s">
        <v>650</v>
      </c>
      <c r="AS83" s="14" t="s">
        <v>2176</v>
      </c>
      <c r="AT83" s="14" t="s">
        <v>2177</v>
      </c>
      <c r="AU83" s="14" t="s">
        <v>2178</v>
      </c>
      <c r="AV83" s="12">
        <v>1000.0</v>
      </c>
      <c r="AW83" s="14" t="s">
        <v>261</v>
      </c>
      <c r="AX83" s="12">
        <v>45000.0</v>
      </c>
      <c r="AY83" s="12">
        <v>0.0</v>
      </c>
      <c r="AZ83" s="12">
        <v>0.0</v>
      </c>
      <c r="BA83" s="12">
        <v>12000.0</v>
      </c>
      <c r="BB83" s="12">
        <v>25.0</v>
      </c>
      <c r="BC83" s="21">
        <v>28865.8939302939</v>
      </c>
      <c r="BD83" s="12">
        <v>3.0</v>
      </c>
      <c r="BE83" s="12">
        <v>4500.0</v>
      </c>
      <c r="BF83" s="17">
        <v>45028.0</v>
      </c>
      <c r="BG83" s="16" t="s">
        <v>2179</v>
      </c>
      <c r="BH83" s="16" t="s">
        <v>2180</v>
      </c>
      <c r="BI83" s="16" t="s">
        <v>2181</v>
      </c>
      <c r="BJ83" s="22" t="s">
        <v>2182</v>
      </c>
      <c r="BK83" s="23"/>
    </row>
    <row r="84">
      <c r="A84" s="11" t="s">
        <v>62</v>
      </c>
      <c r="B84" s="12">
        <v>2.02500083E8</v>
      </c>
      <c r="C84" s="13">
        <v>45414.0</v>
      </c>
      <c r="D84" s="14" t="s">
        <v>2183</v>
      </c>
      <c r="E84" s="14" t="s">
        <v>2184</v>
      </c>
      <c r="F84" s="15">
        <f>+44320330162</f>
        <v>44320330162</v>
      </c>
      <c r="G84" s="14" t="s">
        <v>2185</v>
      </c>
      <c r="H84" s="12">
        <v>33.0</v>
      </c>
      <c r="I84" s="14" t="s">
        <v>66</v>
      </c>
      <c r="J84" s="14" t="s">
        <v>2186</v>
      </c>
      <c r="K84" s="16" t="s">
        <v>2187</v>
      </c>
      <c r="L84" s="14" t="s">
        <v>141</v>
      </c>
      <c r="M84" s="14" t="s">
        <v>1176</v>
      </c>
      <c r="N84" s="14" t="s">
        <v>143</v>
      </c>
      <c r="O84" s="14" t="s">
        <v>531</v>
      </c>
      <c r="P84" s="14" t="s">
        <v>2141</v>
      </c>
      <c r="Q84" s="14" t="s">
        <v>2188</v>
      </c>
      <c r="R84" s="14" t="s">
        <v>2189</v>
      </c>
      <c r="S84" s="14" t="s">
        <v>2190</v>
      </c>
      <c r="T84" s="17">
        <v>39904.0</v>
      </c>
      <c r="U84" s="12">
        <v>850000.0</v>
      </c>
      <c r="V84" s="14" t="s">
        <v>116</v>
      </c>
      <c r="W84" s="14" t="s">
        <v>310</v>
      </c>
      <c r="X84" s="12">
        <v>70.0</v>
      </c>
      <c r="Y84" s="12">
        <v>18.0</v>
      </c>
      <c r="Z84" s="12">
        <v>2.0</v>
      </c>
      <c r="AA84" s="12">
        <v>0.0</v>
      </c>
      <c r="AB84" s="14" t="s">
        <v>2191</v>
      </c>
      <c r="AC84" s="14" t="s">
        <v>119</v>
      </c>
      <c r="AD84" s="14" t="s">
        <v>2185</v>
      </c>
      <c r="AE84" s="14" t="s">
        <v>82</v>
      </c>
      <c r="AF84" s="14" t="s">
        <v>81</v>
      </c>
      <c r="AG84" s="14" t="s">
        <v>2192</v>
      </c>
      <c r="AH84" s="14" t="s">
        <v>2193</v>
      </c>
      <c r="AI84" s="18" t="b">
        <v>1</v>
      </c>
      <c r="AJ84" s="19" t="s">
        <v>2194</v>
      </c>
      <c r="AK84" s="14" t="s">
        <v>2195</v>
      </c>
      <c r="AL84" s="14" t="s">
        <v>2196</v>
      </c>
      <c r="AM84" s="14" t="s">
        <v>2197</v>
      </c>
      <c r="AN84" s="17">
        <v>43902.0</v>
      </c>
      <c r="AO84" s="14" t="s">
        <v>2198</v>
      </c>
      <c r="AP84" s="20">
        <v>3800000.0</v>
      </c>
      <c r="AQ84" s="14" t="s">
        <v>1771</v>
      </c>
      <c r="AR84" s="14" t="s">
        <v>226</v>
      </c>
      <c r="AS84" s="14" t="s">
        <v>2199</v>
      </c>
      <c r="AT84" s="14" t="s">
        <v>2200</v>
      </c>
      <c r="AU84" s="14" t="s">
        <v>2201</v>
      </c>
      <c r="AV84" s="12">
        <v>250.0</v>
      </c>
      <c r="AW84" s="14" t="s">
        <v>131</v>
      </c>
      <c r="AX84" s="12">
        <v>900000.0</v>
      </c>
      <c r="AY84" s="12">
        <v>10.0</v>
      </c>
      <c r="AZ84" s="12">
        <v>69.0</v>
      </c>
      <c r="BA84" s="12">
        <v>35000.0</v>
      </c>
      <c r="BB84" s="12">
        <v>12.0</v>
      </c>
      <c r="BC84" s="21">
        <v>735627.538241021</v>
      </c>
      <c r="BD84" s="12">
        <v>0.0</v>
      </c>
      <c r="BE84" s="12">
        <v>90000.0</v>
      </c>
      <c r="BF84" s="17">
        <v>45117.0</v>
      </c>
      <c r="BG84" s="16" t="s">
        <v>2202</v>
      </c>
      <c r="BH84" s="16" t="s">
        <v>2203</v>
      </c>
      <c r="BI84" s="16" t="s">
        <v>2204</v>
      </c>
      <c r="BJ84" s="22" t="s">
        <v>2205</v>
      </c>
      <c r="BK84" s="23"/>
    </row>
    <row r="85">
      <c r="A85" s="11" t="s">
        <v>62</v>
      </c>
      <c r="B85" s="12">
        <v>2.02500084E8</v>
      </c>
      <c r="C85" s="13">
        <v>45729.0</v>
      </c>
      <c r="D85" s="14" t="s">
        <v>2206</v>
      </c>
      <c r="E85" s="14" t="s">
        <v>2207</v>
      </c>
      <c r="F85" s="15">
        <f>+233557820190</f>
        <v>233557820190</v>
      </c>
      <c r="G85" s="14" t="s">
        <v>2208</v>
      </c>
      <c r="H85" s="12">
        <v>29.0</v>
      </c>
      <c r="I85" s="14" t="s">
        <v>66</v>
      </c>
      <c r="J85" s="14" t="s">
        <v>2209</v>
      </c>
      <c r="K85" s="16" t="s">
        <v>2210</v>
      </c>
      <c r="L85" s="14" t="s">
        <v>207</v>
      </c>
      <c r="M85" s="14" t="s">
        <v>333</v>
      </c>
      <c r="N85" s="14" t="s">
        <v>175</v>
      </c>
      <c r="O85" s="14" t="s">
        <v>663</v>
      </c>
      <c r="P85" s="14" t="s">
        <v>664</v>
      </c>
      <c r="Q85" s="14" t="s">
        <v>2211</v>
      </c>
      <c r="R85" s="14" t="s">
        <v>2212</v>
      </c>
      <c r="S85" s="14" t="s">
        <v>2213</v>
      </c>
      <c r="T85" s="17">
        <v>44772.0</v>
      </c>
      <c r="U85" s="12">
        <v>5600000.0</v>
      </c>
      <c r="V85" s="14" t="s">
        <v>148</v>
      </c>
      <c r="W85" s="14" t="s">
        <v>215</v>
      </c>
      <c r="X85" s="12">
        <v>6.0</v>
      </c>
      <c r="Y85" s="12">
        <v>2.0</v>
      </c>
      <c r="Z85" s="12">
        <v>2.0</v>
      </c>
      <c r="AA85" s="12">
        <v>1.0</v>
      </c>
      <c r="AB85" s="14" t="s">
        <v>2214</v>
      </c>
      <c r="AC85" s="14" t="s">
        <v>721</v>
      </c>
      <c r="AD85" s="14" t="s">
        <v>2208</v>
      </c>
      <c r="AE85" s="14" t="s">
        <v>81</v>
      </c>
      <c r="AF85" s="14" t="s">
        <v>82</v>
      </c>
      <c r="AG85" s="14" t="s">
        <v>2215</v>
      </c>
      <c r="AH85" s="14" t="s">
        <v>2216</v>
      </c>
      <c r="AI85" s="18" t="b">
        <v>1</v>
      </c>
      <c r="AJ85" s="19" t="s">
        <v>2217</v>
      </c>
      <c r="AK85" s="14" t="s">
        <v>2218</v>
      </c>
      <c r="AL85" s="14" t="s">
        <v>2219</v>
      </c>
      <c r="AM85" s="14" t="s">
        <v>2220</v>
      </c>
      <c r="AN85" s="17">
        <v>45607.0</v>
      </c>
      <c r="AO85" s="14" t="s">
        <v>2221</v>
      </c>
      <c r="AP85" s="20">
        <v>4300000.0</v>
      </c>
      <c r="AQ85" s="14" t="s">
        <v>1867</v>
      </c>
      <c r="AR85" s="14" t="s">
        <v>288</v>
      </c>
      <c r="AS85" s="14" t="s">
        <v>2222</v>
      </c>
      <c r="AT85" s="14" t="s">
        <v>2223</v>
      </c>
      <c r="AU85" s="14" t="s">
        <v>2224</v>
      </c>
      <c r="AV85" s="12">
        <v>120.0</v>
      </c>
      <c r="AW85" s="14" t="s">
        <v>164</v>
      </c>
      <c r="AX85" s="12">
        <v>500000.0</v>
      </c>
      <c r="AY85" s="12">
        <v>5.0</v>
      </c>
      <c r="AZ85" s="12">
        <v>62.0</v>
      </c>
      <c r="BA85" s="12">
        <v>15000.0</v>
      </c>
      <c r="BB85" s="12">
        <v>18.0</v>
      </c>
      <c r="BC85" s="21">
        <v>772896.570162399</v>
      </c>
      <c r="BD85" s="12">
        <v>2.0</v>
      </c>
      <c r="BE85" s="12">
        <v>50000.0</v>
      </c>
      <c r="BF85" s="17">
        <v>45051.0</v>
      </c>
      <c r="BG85" s="16" t="s">
        <v>2225</v>
      </c>
      <c r="BH85" s="16" t="s">
        <v>2226</v>
      </c>
      <c r="BI85" s="16" t="s">
        <v>2227</v>
      </c>
      <c r="BJ85" s="22" t="s">
        <v>2228</v>
      </c>
      <c r="BK85" s="23"/>
    </row>
    <row r="86">
      <c r="A86" s="11" t="s">
        <v>62</v>
      </c>
      <c r="B86" s="12">
        <v>2.02500085E8</v>
      </c>
      <c r="C86" s="13">
        <v>45573.0</v>
      </c>
      <c r="D86" s="14" t="s">
        <v>2229</v>
      </c>
      <c r="E86" s="14" t="s">
        <v>2230</v>
      </c>
      <c r="F86" s="15">
        <f>+44826691362</f>
        <v>44826691362</v>
      </c>
      <c r="G86" s="14" t="s">
        <v>2231</v>
      </c>
      <c r="H86" s="12">
        <v>37.0</v>
      </c>
      <c r="I86" s="14" t="s">
        <v>104</v>
      </c>
      <c r="J86" s="14" t="s">
        <v>2232</v>
      </c>
      <c r="K86" s="16" t="s">
        <v>2233</v>
      </c>
      <c r="L86" s="14" t="s">
        <v>141</v>
      </c>
      <c r="M86" s="14" t="s">
        <v>2234</v>
      </c>
      <c r="N86" s="14" t="s">
        <v>71</v>
      </c>
      <c r="O86" s="14" t="s">
        <v>663</v>
      </c>
      <c r="P86" s="14" t="s">
        <v>1074</v>
      </c>
      <c r="Q86" s="14" t="s">
        <v>2235</v>
      </c>
      <c r="R86" s="14" t="s">
        <v>2236</v>
      </c>
      <c r="S86" s="14" t="s">
        <v>2237</v>
      </c>
      <c r="T86" s="17">
        <v>36965.0</v>
      </c>
      <c r="U86" s="12">
        <v>4700000.0</v>
      </c>
      <c r="V86" s="14" t="s">
        <v>77</v>
      </c>
      <c r="W86" s="14" t="s">
        <v>78</v>
      </c>
      <c r="X86" s="12">
        <v>11.0</v>
      </c>
      <c r="Y86" s="12">
        <v>3.0</v>
      </c>
      <c r="Z86" s="12">
        <v>3.0</v>
      </c>
      <c r="AA86" s="12">
        <v>1.0</v>
      </c>
      <c r="AB86" s="14" t="s">
        <v>2238</v>
      </c>
      <c r="AC86" s="14" t="s">
        <v>249</v>
      </c>
      <c r="AD86" s="14" t="s">
        <v>2231</v>
      </c>
      <c r="AE86" s="14" t="s">
        <v>82</v>
      </c>
      <c r="AF86" s="14" t="s">
        <v>81</v>
      </c>
      <c r="AG86" s="14" t="s">
        <v>2239</v>
      </c>
      <c r="AH86" s="14" t="s">
        <v>2240</v>
      </c>
      <c r="AI86" s="18" t="b">
        <v>1</v>
      </c>
      <c r="AJ86" s="19" t="s">
        <v>2241</v>
      </c>
      <c r="AK86" s="14" t="s">
        <v>2242</v>
      </c>
      <c r="AL86" s="14" t="s">
        <v>2243</v>
      </c>
      <c r="AM86" s="14" t="s">
        <v>2244</v>
      </c>
      <c r="AN86" s="17">
        <v>44566.0</v>
      </c>
      <c r="AO86" s="14" t="s">
        <v>2245</v>
      </c>
      <c r="AP86" s="20">
        <v>8500000.0</v>
      </c>
      <c r="AQ86" s="14" t="s">
        <v>2246</v>
      </c>
      <c r="AR86" s="14" t="s">
        <v>92</v>
      </c>
      <c r="AS86" s="14" t="s">
        <v>2247</v>
      </c>
      <c r="AT86" s="14" t="s">
        <v>2248</v>
      </c>
      <c r="AU86" s="14" t="s">
        <v>2249</v>
      </c>
      <c r="AV86" s="12">
        <v>500.0</v>
      </c>
      <c r="AW86" s="14" t="s">
        <v>292</v>
      </c>
      <c r="AX86" s="12">
        <v>30000.0</v>
      </c>
      <c r="AY86" s="12">
        <v>11.0</v>
      </c>
      <c r="AZ86" s="12">
        <v>75.0</v>
      </c>
      <c r="BA86" s="12">
        <v>10000.0</v>
      </c>
      <c r="BB86" s="12">
        <v>24.0</v>
      </c>
      <c r="BC86" s="21">
        <v>130817.143353838</v>
      </c>
      <c r="BD86" s="12">
        <v>4.0</v>
      </c>
      <c r="BE86" s="12">
        <v>3000.0</v>
      </c>
      <c r="BF86" s="17">
        <v>45003.0</v>
      </c>
      <c r="BG86" s="16" t="s">
        <v>2250</v>
      </c>
      <c r="BH86" s="16" t="s">
        <v>2251</v>
      </c>
      <c r="BI86" s="16" t="s">
        <v>2252</v>
      </c>
      <c r="BJ86" s="22" t="s">
        <v>2253</v>
      </c>
      <c r="BK86" s="23"/>
    </row>
    <row r="87">
      <c r="A87" s="11" t="s">
        <v>62</v>
      </c>
      <c r="B87" s="12">
        <v>2.02500086E8</v>
      </c>
      <c r="C87" s="13">
        <v>45305.0</v>
      </c>
      <c r="D87" s="14" t="s">
        <v>2254</v>
      </c>
      <c r="E87" s="14" t="s">
        <v>2255</v>
      </c>
      <c r="F87" s="15">
        <f>+234365774491</f>
        <v>234365774491</v>
      </c>
      <c r="G87" s="14" t="s">
        <v>2256</v>
      </c>
      <c r="H87" s="12">
        <v>26.0</v>
      </c>
      <c r="I87" s="14" t="s">
        <v>66</v>
      </c>
      <c r="J87" s="14" t="s">
        <v>2257</v>
      </c>
      <c r="K87" s="16" t="s">
        <v>2258</v>
      </c>
      <c r="L87" s="14" t="s">
        <v>69</v>
      </c>
      <c r="M87" s="14" t="s">
        <v>716</v>
      </c>
      <c r="N87" s="14" t="s">
        <v>209</v>
      </c>
      <c r="O87" s="14" t="s">
        <v>334</v>
      </c>
      <c r="P87" s="14" t="s">
        <v>335</v>
      </c>
      <c r="Q87" s="14" t="s">
        <v>2259</v>
      </c>
      <c r="R87" s="14" t="s">
        <v>2260</v>
      </c>
      <c r="S87" s="14" t="s">
        <v>2261</v>
      </c>
      <c r="T87" s="17">
        <v>42701.0</v>
      </c>
      <c r="U87" s="12">
        <v>1200000.0</v>
      </c>
      <c r="V87" s="14" t="s">
        <v>182</v>
      </c>
      <c r="W87" s="14" t="s">
        <v>396</v>
      </c>
      <c r="X87" s="12">
        <v>28.0</v>
      </c>
      <c r="Y87" s="12">
        <v>7.0</v>
      </c>
      <c r="Z87" s="12">
        <v>4.0</v>
      </c>
      <c r="AA87" s="12">
        <v>2.0</v>
      </c>
      <c r="AB87" s="14" t="s">
        <v>2262</v>
      </c>
      <c r="AC87" s="14" t="s">
        <v>185</v>
      </c>
      <c r="AD87" s="14" t="s">
        <v>2256</v>
      </c>
      <c r="AE87" s="14" t="s">
        <v>81</v>
      </c>
      <c r="AF87" s="14" t="s">
        <v>82</v>
      </c>
      <c r="AG87" s="14" t="s">
        <v>2263</v>
      </c>
      <c r="AH87" s="14" t="s">
        <v>2264</v>
      </c>
      <c r="AI87" s="18" t="b">
        <v>1</v>
      </c>
      <c r="AJ87" s="19" t="s">
        <v>2265</v>
      </c>
      <c r="AK87" s="14" t="s">
        <v>2266</v>
      </c>
      <c r="AL87" s="14" t="s">
        <v>2267</v>
      </c>
      <c r="AM87" s="14" t="s">
        <v>2268</v>
      </c>
      <c r="AN87" s="17">
        <v>45198.0</v>
      </c>
      <c r="AO87" s="14" t="s">
        <v>2269</v>
      </c>
      <c r="AP87" s="20">
        <v>5200000.0</v>
      </c>
      <c r="AQ87" s="14" t="s">
        <v>2270</v>
      </c>
      <c r="AR87" s="14" t="s">
        <v>962</v>
      </c>
      <c r="AS87" s="14" t="s">
        <v>2271</v>
      </c>
      <c r="AT87" s="14" t="s">
        <v>2272</v>
      </c>
      <c r="AU87" s="14" t="s">
        <v>2273</v>
      </c>
      <c r="AV87" s="12">
        <v>100.0</v>
      </c>
      <c r="AW87" s="14" t="s">
        <v>164</v>
      </c>
      <c r="AX87" s="12">
        <v>650000.0</v>
      </c>
      <c r="AY87" s="12">
        <v>6.0</v>
      </c>
      <c r="AZ87" s="12">
        <v>60.0</v>
      </c>
      <c r="BA87" s="12">
        <v>18000.0</v>
      </c>
      <c r="BB87" s="12">
        <v>30.0</v>
      </c>
      <c r="BC87" s="21">
        <v>543949.894156419</v>
      </c>
      <c r="BD87" s="12">
        <v>6.0</v>
      </c>
      <c r="BE87" s="12">
        <v>65000.0</v>
      </c>
      <c r="BF87" s="17">
        <v>45092.0</v>
      </c>
      <c r="BG87" s="16" t="s">
        <v>2274</v>
      </c>
      <c r="BH87" s="16" t="s">
        <v>2275</v>
      </c>
      <c r="BI87" s="16" t="s">
        <v>2276</v>
      </c>
      <c r="BJ87" s="22" t="s">
        <v>2277</v>
      </c>
      <c r="BK87" s="23"/>
    </row>
    <row r="88">
      <c r="A88" s="11" t="s">
        <v>62</v>
      </c>
      <c r="B88" s="12">
        <v>2.02500087E8</v>
      </c>
      <c r="C88" s="13">
        <v>45719.0</v>
      </c>
      <c r="D88" s="14" t="s">
        <v>2278</v>
      </c>
      <c r="E88" s="14" t="s">
        <v>2279</v>
      </c>
      <c r="F88" s="15">
        <f>+254072348389</f>
        <v>254072348389</v>
      </c>
      <c r="G88" s="14" t="s">
        <v>2280</v>
      </c>
      <c r="H88" s="12">
        <v>35.0</v>
      </c>
      <c r="I88" s="14" t="s">
        <v>104</v>
      </c>
      <c r="J88" s="14" t="s">
        <v>2281</v>
      </c>
      <c r="K88" s="16" t="s">
        <v>2282</v>
      </c>
      <c r="L88" s="14" t="s">
        <v>173</v>
      </c>
      <c r="M88" s="14" t="s">
        <v>530</v>
      </c>
      <c r="N88" s="14" t="s">
        <v>109</v>
      </c>
      <c r="O88" s="14" t="s">
        <v>72</v>
      </c>
      <c r="P88" s="14" t="s">
        <v>1616</v>
      </c>
      <c r="Q88" s="14" t="s">
        <v>2283</v>
      </c>
      <c r="R88" s="14" t="s">
        <v>2284</v>
      </c>
      <c r="S88" s="14" t="s">
        <v>2285</v>
      </c>
      <c r="T88" s="17">
        <v>38401.0</v>
      </c>
      <c r="U88" s="12">
        <v>8900000.0</v>
      </c>
      <c r="V88" s="14" t="s">
        <v>116</v>
      </c>
      <c r="W88" s="14" t="s">
        <v>278</v>
      </c>
      <c r="X88" s="12">
        <v>120.0</v>
      </c>
      <c r="Y88" s="12">
        <v>40.0</v>
      </c>
      <c r="Z88" s="12">
        <v>2.0</v>
      </c>
      <c r="AA88" s="12">
        <v>0.0</v>
      </c>
      <c r="AB88" s="14" t="s">
        <v>2286</v>
      </c>
      <c r="AC88" s="14" t="s">
        <v>1329</v>
      </c>
      <c r="AD88" s="14" t="s">
        <v>2280</v>
      </c>
      <c r="AE88" s="14" t="s">
        <v>81</v>
      </c>
      <c r="AF88" s="14" t="s">
        <v>82</v>
      </c>
      <c r="AG88" s="14" t="s">
        <v>2287</v>
      </c>
      <c r="AH88" s="14" t="s">
        <v>2288</v>
      </c>
      <c r="AI88" s="18" t="b">
        <v>0</v>
      </c>
      <c r="AJ88" s="19" t="s">
        <v>2289</v>
      </c>
      <c r="AK88" s="14" t="s">
        <v>2290</v>
      </c>
      <c r="AL88" s="14" t="s">
        <v>2291</v>
      </c>
      <c r="AM88" s="14" t="s">
        <v>2292</v>
      </c>
      <c r="AN88" s="17">
        <v>44400.0</v>
      </c>
      <c r="AO88" s="14" t="s">
        <v>2293</v>
      </c>
      <c r="AP88" s="20" t="s">
        <v>2294</v>
      </c>
      <c r="AQ88" s="14" t="s">
        <v>462</v>
      </c>
      <c r="AR88" s="14" t="s">
        <v>407</v>
      </c>
      <c r="AS88" s="14" t="s">
        <v>2295</v>
      </c>
      <c r="AT88" s="14" t="s">
        <v>2296</v>
      </c>
      <c r="AU88" s="14" t="s">
        <v>2297</v>
      </c>
      <c r="AV88" s="12">
        <v>1500.0</v>
      </c>
      <c r="AW88" s="14" t="s">
        <v>96</v>
      </c>
      <c r="AX88" s="12">
        <v>25000.0</v>
      </c>
      <c r="AY88" s="12">
        <v>3.0</v>
      </c>
      <c r="AZ88" s="12">
        <v>55.0</v>
      </c>
      <c r="BA88" s="12">
        <v>5000.0</v>
      </c>
      <c r="BB88" s="12">
        <v>15.0</v>
      </c>
      <c r="BC88" s="21">
        <v>18557.9754426081</v>
      </c>
      <c r="BD88" s="12">
        <v>1.0</v>
      </c>
      <c r="BE88" s="12">
        <v>2500.0</v>
      </c>
      <c r="BF88" s="17">
        <v>45024.0</v>
      </c>
      <c r="BG88" s="16" t="s">
        <v>2298</v>
      </c>
      <c r="BH88" s="16" t="s">
        <v>2299</v>
      </c>
      <c r="BI88" s="16" t="s">
        <v>2300</v>
      </c>
      <c r="BJ88" s="22" t="s">
        <v>2301</v>
      </c>
      <c r="BK88" s="23"/>
    </row>
    <row r="89">
      <c r="A89" s="11" t="s">
        <v>62</v>
      </c>
      <c r="B89" s="12">
        <v>2.02500088E8</v>
      </c>
      <c r="C89" s="13">
        <v>45814.0</v>
      </c>
      <c r="D89" s="14" t="s">
        <v>2302</v>
      </c>
      <c r="E89" s="14" t="s">
        <v>1395</v>
      </c>
      <c r="F89" s="15">
        <f>+234016440373</f>
        <v>234016440373</v>
      </c>
      <c r="G89" s="14" t="s">
        <v>2303</v>
      </c>
      <c r="H89" s="12">
        <v>30.0</v>
      </c>
      <c r="I89" s="14" t="s">
        <v>66</v>
      </c>
      <c r="J89" s="14" t="s">
        <v>2304</v>
      </c>
      <c r="K89" s="16" t="s">
        <v>2305</v>
      </c>
      <c r="L89" s="14" t="s">
        <v>69</v>
      </c>
      <c r="M89" s="14" t="s">
        <v>70</v>
      </c>
      <c r="N89" s="14" t="s">
        <v>71</v>
      </c>
      <c r="O89" s="14" t="s">
        <v>531</v>
      </c>
      <c r="P89" s="14" t="s">
        <v>2306</v>
      </c>
      <c r="Q89" s="14" t="s">
        <v>2307</v>
      </c>
      <c r="R89" s="14" t="s">
        <v>2308</v>
      </c>
      <c r="S89" s="14" t="s">
        <v>2309</v>
      </c>
      <c r="T89" s="17">
        <v>40444.0</v>
      </c>
      <c r="U89" s="12">
        <v>2800000.0</v>
      </c>
      <c r="V89" s="14" t="s">
        <v>182</v>
      </c>
      <c r="W89" s="14" t="s">
        <v>536</v>
      </c>
      <c r="X89" s="12">
        <v>15.0</v>
      </c>
      <c r="Y89" s="12">
        <v>5.0</v>
      </c>
      <c r="Z89" s="12">
        <v>3.0</v>
      </c>
      <c r="AA89" s="12">
        <v>1.0</v>
      </c>
      <c r="AB89" s="14" t="s">
        <v>2310</v>
      </c>
      <c r="AC89" s="14" t="s">
        <v>119</v>
      </c>
      <c r="AD89" s="14" t="s">
        <v>2303</v>
      </c>
      <c r="AE89" s="14" t="s">
        <v>82</v>
      </c>
      <c r="AF89" s="14" t="s">
        <v>81</v>
      </c>
      <c r="AG89" s="14" t="s">
        <v>2311</v>
      </c>
      <c r="AH89" s="14" t="s">
        <v>2312</v>
      </c>
      <c r="AI89" s="18" t="b">
        <v>1</v>
      </c>
      <c r="AJ89" s="19" t="s">
        <v>2313</v>
      </c>
      <c r="AK89" s="14" t="s">
        <v>2314</v>
      </c>
      <c r="AL89" s="14" t="s">
        <v>2315</v>
      </c>
      <c r="AM89" s="14" t="s">
        <v>2316</v>
      </c>
      <c r="AN89" s="17">
        <v>43327.0</v>
      </c>
      <c r="AO89" s="14" t="s">
        <v>2317</v>
      </c>
      <c r="AP89" s="20">
        <v>4800000.0</v>
      </c>
      <c r="AQ89" s="14" t="s">
        <v>729</v>
      </c>
      <c r="AR89" s="14" t="s">
        <v>226</v>
      </c>
      <c r="AS89" s="14" t="s">
        <v>2318</v>
      </c>
      <c r="AT89" s="14" t="s">
        <v>2319</v>
      </c>
      <c r="AU89" s="14" t="s">
        <v>2320</v>
      </c>
      <c r="AV89" s="12">
        <v>300.0</v>
      </c>
      <c r="AW89" s="14" t="s">
        <v>131</v>
      </c>
      <c r="AX89" s="12">
        <v>0.0</v>
      </c>
      <c r="AY89" s="12">
        <v>7.0</v>
      </c>
      <c r="AZ89" s="12">
        <v>67.0</v>
      </c>
      <c r="BA89" s="12">
        <v>8000.0</v>
      </c>
      <c r="BB89" s="12">
        <v>25.0</v>
      </c>
      <c r="BC89" s="21">
        <v>627839.273017368</v>
      </c>
      <c r="BD89" s="12">
        <v>3.0</v>
      </c>
      <c r="BE89" s="12">
        <v>0.0</v>
      </c>
      <c r="BF89" s="17">
        <v>45119.0</v>
      </c>
      <c r="BG89" s="16" t="s">
        <v>2321</v>
      </c>
      <c r="BH89" s="16" t="s">
        <v>2322</v>
      </c>
      <c r="BI89" s="16" t="s">
        <v>2323</v>
      </c>
      <c r="BJ89" s="22" t="s">
        <v>2324</v>
      </c>
      <c r="BK89" s="23"/>
    </row>
    <row r="90">
      <c r="A90" s="11" t="s">
        <v>62</v>
      </c>
      <c r="B90" s="12">
        <v>2.02500089E8</v>
      </c>
      <c r="C90" s="13">
        <v>45874.0</v>
      </c>
      <c r="D90" s="14" t="s">
        <v>2325</v>
      </c>
      <c r="E90" s="14" t="s">
        <v>2326</v>
      </c>
      <c r="F90" s="15">
        <f>+233001248255</f>
        <v>233001248255</v>
      </c>
      <c r="G90" s="14" t="s">
        <v>2327</v>
      </c>
      <c r="H90" s="12">
        <v>41.0</v>
      </c>
      <c r="I90" s="14" t="s">
        <v>104</v>
      </c>
      <c r="J90" s="14" t="s">
        <v>2328</v>
      </c>
      <c r="K90" s="16" t="s">
        <v>2329</v>
      </c>
      <c r="L90" s="14" t="s">
        <v>207</v>
      </c>
      <c r="M90" s="14" t="s">
        <v>1225</v>
      </c>
      <c r="N90" s="14" t="s">
        <v>175</v>
      </c>
      <c r="O90" s="14" t="s">
        <v>334</v>
      </c>
      <c r="P90" s="14" t="s">
        <v>691</v>
      </c>
      <c r="Q90" s="14" t="s">
        <v>2330</v>
      </c>
      <c r="R90" s="14" t="s">
        <v>2331</v>
      </c>
      <c r="S90" s="14" t="s">
        <v>2332</v>
      </c>
      <c r="T90" s="17">
        <v>43231.0</v>
      </c>
      <c r="U90" s="12">
        <v>3100000.0</v>
      </c>
      <c r="V90" s="14" t="s">
        <v>148</v>
      </c>
      <c r="W90" s="14" t="s">
        <v>877</v>
      </c>
      <c r="X90" s="12">
        <v>55.0</v>
      </c>
      <c r="Y90" s="12">
        <v>15.0</v>
      </c>
      <c r="Z90" s="12">
        <v>1.0</v>
      </c>
      <c r="AA90" s="12">
        <v>0.0</v>
      </c>
      <c r="AB90" s="14" t="s">
        <v>2333</v>
      </c>
      <c r="AC90" s="14" t="s">
        <v>2334</v>
      </c>
      <c r="AD90" s="14" t="s">
        <v>2327</v>
      </c>
      <c r="AE90" s="14" t="s">
        <v>81</v>
      </c>
      <c r="AF90" s="14" t="s">
        <v>82</v>
      </c>
      <c r="AG90" s="14" t="s">
        <v>2335</v>
      </c>
      <c r="AH90" s="14" t="s">
        <v>2336</v>
      </c>
      <c r="AI90" s="18" t="b">
        <v>1</v>
      </c>
      <c r="AJ90" s="19" t="s">
        <v>2337</v>
      </c>
      <c r="AK90" s="14" t="s">
        <v>2338</v>
      </c>
      <c r="AL90" s="14" t="s">
        <v>2339</v>
      </c>
      <c r="AM90" s="14" t="s">
        <v>2340</v>
      </c>
      <c r="AN90" s="17">
        <v>43777.0</v>
      </c>
      <c r="AO90" s="14" t="s">
        <v>2341</v>
      </c>
      <c r="AP90" s="20">
        <v>4200000.0</v>
      </c>
      <c r="AQ90" s="14" t="s">
        <v>1386</v>
      </c>
      <c r="AR90" s="14" t="s">
        <v>92</v>
      </c>
      <c r="AS90" s="14" t="s">
        <v>2342</v>
      </c>
      <c r="AT90" s="14" t="s">
        <v>2343</v>
      </c>
      <c r="AU90" s="14" t="s">
        <v>2344</v>
      </c>
      <c r="AV90" s="12">
        <v>200.0</v>
      </c>
      <c r="AW90" s="14" t="s">
        <v>164</v>
      </c>
      <c r="AX90" s="12">
        <v>700000.0</v>
      </c>
      <c r="AY90" s="12">
        <v>0.0</v>
      </c>
      <c r="AZ90" s="12">
        <v>0.0</v>
      </c>
      <c r="BA90" s="12">
        <v>2500.0</v>
      </c>
      <c r="BB90" s="12">
        <v>18.0</v>
      </c>
      <c r="BC90" s="21">
        <v>0.0</v>
      </c>
      <c r="BD90" s="12">
        <v>2.0</v>
      </c>
      <c r="BE90" s="12">
        <v>70000.0</v>
      </c>
      <c r="BF90" s="17">
        <v>44956.0</v>
      </c>
      <c r="BG90" s="16" t="s">
        <v>2345</v>
      </c>
      <c r="BH90" s="16" t="s">
        <v>2346</v>
      </c>
      <c r="BI90" s="16" t="s">
        <v>2347</v>
      </c>
      <c r="BJ90" s="22" t="s">
        <v>2348</v>
      </c>
      <c r="BK90" s="23"/>
    </row>
    <row r="91">
      <c r="A91" s="11" t="s">
        <v>62</v>
      </c>
      <c r="B91" s="12">
        <v>2.0250009E8</v>
      </c>
      <c r="C91" s="13">
        <v>45366.0</v>
      </c>
      <c r="D91" s="14" t="s">
        <v>2349</v>
      </c>
      <c r="E91" s="14" t="s">
        <v>2350</v>
      </c>
      <c r="F91" s="15">
        <f>+55321551305</f>
        <v>55321551305</v>
      </c>
      <c r="G91" s="14" t="s">
        <v>2351</v>
      </c>
      <c r="H91" s="12">
        <v>27.0</v>
      </c>
      <c r="I91" s="14" t="s">
        <v>66</v>
      </c>
      <c r="J91" s="14" t="s">
        <v>2352</v>
      </c>
      <c r="K91" s="16" t="s">
        <v>2353</v>
      </c>
      <c r="L91" s="14" t="s">
        <v>389</v>
      </c>
      <c r="M91" s="14" t="s">
        <v>1100</v>
      </c>
      <c r="N91" s="14" t="s">
        <v>143</v>
      </c>
      <c r="O91" s="14" t="s">
        <v>663</v>
      </c>
      <c r="P91" s="14" t="s">
        <v>664</v>
      </c>
      <c r="Q91" s="14" t="s">
        <v>2354</v>
      </c>
      <c r="R91" s="14" t="s">
        <v>2355</v>
      </c>
      <c r="S91" s="14" t="s">
        <v>2356</v>
      </c>
      <c r="T91" s="17">
        <v>37962.0</v>
      </c>
      <c r="U91" s="12">
        <v>9300000.0</v>
      </c>
      <c r="V91" s="14" t="s">
        <v>116</v>
      </c>
      <c r="W91" s="14" t="s">
        <v>149</v>
      </c>
      <c r="X91" s="12">
        <v>9.0</v>
      </c>
      <c r="Y91" s="12">
        <v>2.0</v>
      </c>
      <c r="Z91" s="12">
        <v>2.0</v>
      </c>
      <c r="AA91" s="12">
        <v>0.0</v>
      </c>
      <c r="AB91" s="14" t="s">
        <v>2357</v>
      </c>
      <c r="AC91" s="14" t="s">
        <v>119</v>
      </c>
      <c r="AD91" s="14" t="s">
        <v>2351</v>
      </c>
      <c r="AE91" s="14" t="s">
        <v>82</v>
      </c>
      <c r="AF91" s="14" t="s">
        <v>81</v>
      </c>
      <c r="AG91" s="14" t="s">
        <v>2358</v>
      </c>
      <c r="AH91" s="14" t="s">
        <v>2359</v>
      </c>
      <c r="AI91" s="18" t="b">
        <v>1</v>
      </c>
      <c r="AJ91" s="19" t="s">
        <v>2360</v>
      </c>
      <c r="AK91" s="14" t="s">
        <v>2361</v>
      </c>
      <c r="AL91" s="14" t="s">
        <v>2362</v>
      </c>
      <c r="AM91" s="14" t="s">
        <v>2363</v>
      </c>
      <c r="AN91" s="17">
        <v>45688.0</v>
      </c>
      <c r="AO91" s="14" t="s">
        <v>2364</v>
      </c>
      <c r="AP91" s="20">
        <v>4800000.0</v>
      </c>
      <c r="AQ91" s="14" t="s">
        <v>2365</v>
      </c>
      <c r="AR91" s="14" t="s">
        <v>435</v>
      </c>
      <c r="AS91" s="14" t="s">
        <v>2366</v>
      </c>
      <c r="AT91" s="14" t="s">
        <v>2367</v>
      </c>
      <c r="AU91" s="14" t="s">
        <v>2368</v>
      </c>
      <c r="AV91" s="12">
        <v>500.0</v>
      </c>
      <c r="AW91" s="14" t="s">
        <v>292</v>
      </c>
      <c r="AX91" s="12">
        <v>0.0</v>
      </c>
      <c r="AY91" s="12">
        <v>4.0</v>
      </c>
      <c r="AZ91" s="12">
        <v>58.0</v>
      </c>
      <c r="BA91" s="12">
        <v>40000.0</v>
      </c>
      <c r="BB91" s="12">
        <v>12.0</v>
      </c>
      <c r="BC91" s="21">
        <v>0.0</v>
      </c>
      <c r="BD91" s="12">
        <v>0.0</v>
      </c>
      <c r="BE91" s="12">
        <v>0.0</v>
      </c>
      <c r="BF91" s="17">
        <v>45099.0</v>
      </c>
      <c r="BG91" s="16" t="s">
        <v>2369</v>
      </c>
      <c r="BH91" s="16" t="s">
        <v>2370</v>
      </c>
      <c r="BI91" s="16" t="s">
        <v>2371</v>
      </c>
      <c r="BJ91" s="22" t="s">
        <v>2372</v>
      </c>
      <c r="BK91" s="23"/>
    </row>
    <row r="92">
      <c r="A92" s="11" t="s">
        <v>62</v>
      </c>
      <c r="B92" s="12">
        <v>2.02500091E8</v>
      </c>
      <c r="C92" s="13">
        <v>45429.0</v>
      </c>
      <c r="D92" s="14" t="s">
        <v>2373</v>
      </c>
      <c r="E92" s="14" t="s">
        <v>2374</v>
      </c>
      <c r="F92" s="15">
        <f>+49560832004</f>
        <v>49560832004</v>
      </c>
      <c r="G92" s="14" t="s">
        <v>2375</v>
      </c>
      <c r="H92" s="12">
        <v>32.0</v>
      </c>
      <c r="I92" s="14" t="s">
        <v>1322</v>
      </c>
      <c r="J92" s="14" t="s">
        <v>2376</v>
      </c>
      <c r="K92" s="16" t="s">
        <v>2377</v>
      </c>
      <c r="L92" s="14" t="s">
        <v>239</v>
      </c>
      <c r="M92" s="14" t="s">
        <v>2378</v>
      </c>
      <c r="N92" s="14" t="s">
        <v>71</v>
      </c>
      <c r="O92" s="14" t="s">
        <v>241</v>
      </c>
      <c r="P92" s="14" t="s">
        <v>361</v>
      </c>
      <c r="Q92" s="14" t="s">
        <v>2379</v>
      </c>
      <c r="R92" s="14" t="s">
        <v>2380</v>
      </c>
      <c r="S92" s="14" t="s">
        <v>2381</v>
      </c>
      <c r="T92" s="17">
        <v>42114.0</v>
      </c>
      <c r="U92" s="12">
        <v>1800000.0</v>
      </c>
      <c r="V92" s="14" t="s">
        <v>309</v>
      </c>
      <c r="W92" s="14" t="s">
        <v>247</v>
      </c>
      <c r="X92" s="12">
        <v>10.0</v>
      </c>
      <c r="Y92" s="12">
        <v>3.0</v>
      </c>
      <c r="Z92" s="12">
        <v>4.0</v>
      </c>
      <c r="AA92" s="12">
        <v>2.0</v>
      </c>
      <c r="AB92" s="14" t="s">
        <v>2382</v>
      </c>
      <c r="AC92" s="14" t="s">
        <v>2383</v>
      </c>
      <c r="AD92" s="14" t="s">
        <v>2375</v>
      </c>
      <c r="AE92" s="14" t="s">
        <v>81</v>
      </c>
      <c r="AF92" s="14" t="s">
        <v>82</v>
      </c>
      <c r="AG92" s="14" t="s">
        <v>2384</v>
      </c>
      <c r="AH92" s="14" t="s">
        <v>2385</v>
      </c>
      <c r="AI92" s="18" t="b">
        <v>1</v>
      </c>
      <c r="AJ92" s="19" t="s">
        <v>2386</v>
      </c>
      <c r="AK92" s="14" t="s">
        <v>2387</v>
      </c>
      <c r="AL92" s="14" t="s">
        <v>2388</v>
      </c>
      <c r="AM92" s="14" t="s">
        <v>2389</v>
      </c>
      <c r="AN92" s="17">
        <v>43983.0</v>
      </c>
      <c r="AO92" s="14" t="s">
        <v>2390</v>
      </c>
      <c r="AP92" s="20"/>
      <c r="AQ92" s="14" t="s">
        <v>2128</v>
      </c>
      <c r="AR92" s="14" t="s">
        <v>962</v>
      </c>
      <c r="AS92" s="14" t="s">
        <v>2391</v>
      </c>
      <c r="AT92" s="14" t="s">
        <v>2392</v>
      </c>
      <c r="AU92" s="14" t="s">
        <v>2393</v>
      </c>
      <c r="AV92" s="12">
        <v>1500.0</v>
      </c>
      <c r="AW92" s="14" t="s">
        <v>164</v>
      </c>
      <c r="AX92" s="12">
        <v>800000.0</v>
      </c>
      <c r="AY92" s="12">
        <v>5.0</v>
      </c>
      <c r="AZ92" s="12">
        <v>60.0</v>
      </c>
      <c r="BA92" s="12">
        <v>15000.0</v>
      </c>
      <c r="BB92" s="12">
        <v>22.0</v>
      </c>
      <c r="BC92" s="21">
        <v>46919.2030850069</v>
      </c>
      <c r="BD92" s="12">
        <v>3.0</v>
      </c>
      <c r="BE92" s="12">
        <v>80000.0</v>
      </c>
      <c r="BF92" s="17">
        <v>45056.0</v>
      </c>
      <c r="BG92" s="16" t="s">
        <v>2394</v>
      </c>
      <c r="BH92" s="16" t="s">
        <v>2395</v>
      </c>
      <c r="BI92" s="16" t="s">
        <v>2396</v>
      </c>
      <c r="BJ92" s="22" t="s">
        <v>2397</v>
      </c>
      <c r="BK92" s="23"/>
    </row>
    <row r="93">
      <c r="A93" s="11" t="s">
        <v>62</v>
      </c>
      <c r="B93" s="12">
        <v>2.02500092E8</v>
      </c>
      <c r="C93" s="13">
        <v>45425.0</v>
      </c>
      <c r="D93" s="14" t="s">
        <v>1395</v>
      </c>
      <c r="E93" s="14" t="s">
        <v>2398</v>
      </c>
      <c r="F93" s="15">
        <f>+233248155420</f>
        <v>233248155420</v>
      </c>
      <c r="G93" s="14" t="s">
        <v>2399</v>
      </c>
      <c r="H93" s="12">
        <v>28.0</v>
      </c>
      <c r="I93" s="14" t="s">
        <v>104</v>
      </c>
      <c r="J93" s="14" t="s">
        <v>2400</v>
      </c>
      <c r="K93" s="16" t="s">
        <v>2401</v>
      </c>
      <c r="L93" s="14" t="s">
        <v>207</v>
      </c>
      <c r="M93" s="14" t="s">
        <v>333</v>
      </c>
      <c r="N93" s="14" t="s">
        <v>109</v>
      </c>
      <c r="O93" s="14" t="s">
        <v>176</v>
      </c>
      <c r="P93" s="14" t="s">
        <v>177</v>
      </c>
      <c r="Q93" s="14" t="s">
        <v>2402</v>
      </c>
      <c r="R93" s="14" t="s">
        <v>2403</v>
      </c>
      <c r="S93" s="14" t="s">
        <v>2404</v>
      </c>
      <c r="T93" s="17">
        <v>44410.0</v>
      </c>
      <c r="U93" s="12">
        <v>6400000.0</v>
      </c>
      <c r="V93" s="14" t="s">
        <v>148</v>
      </c>
      <c r="W93" s="14" t="s">
        <v>278</v>
      </c>
      <c r="X93" s="12">
        <v>30.0</v>
      </c>
      <c r="Y93" s="12">
        <v>8.0</v>
      </c>
      <c r="Z93" s="12">
        <v>3.0</v>
      </c>
      <c r="AA93" s="12">
        <v>1.0</v>
      </c>
      <c r="AB93" s="14" t="s">
        <v>2405</v>
      </c>
      <c r="AC93" s="14" t="s">
        <v>249</v>
      </c>
      <c r="AD93" s="14" t="s">
        <v>2399</v>
      </c>
      <c r="AE93" s="14" t="s">
        <v>82</v>
      </c>
      <c r="AF93" s="14" t="s">
        <v>81</v>
      </c>
      <c r="AG93" s="14" t="s">
        <v>2406</v>
      </c>
      <c r="AH93" s="14" t="s">
        <v>2407</v>
      </c>
      <c r="AI93" s="18" t="b">
        <v>1</v>
      </c>
      <c r="AJ93" s="19" t="s">
        <v>2408</v>
      </c>
      <c r="AK93" s="14" t="s">
        <v>2409</v>
      </c>
      <c r="AL93" s="14" t="s">
        <v>2410</v>
      </c>
      <c r="AM93" s="14" t="s">
        <v>2411</v>
      </c>
      <c r="AN93" s="17">
        <v>45407.0</v>
      </c>
      <c r="AO93" s="14" t="s">
        <v>2412</v>
      </c>
      <c r="AP93" s="20">
        <v>5100000.0</v>
      </c>
      <c r="AQ93" s="14" t="s">
        <v>1939</v>
      </c>
      <c r="AR93" s="14" t="s">
        <v>92</v>
      </c>
      <c r="AS93" s="14" t="s">
        <v>2413</v>
      </c>
      <c r="AT93" s="14" t="s">
        <v>2414</v>
      </c>
      <c r="AU93" s="14" t="s">
        <v>2415</v>
      </c>
      <c r="AV93" s="12">
        <v>100.0</v>
      </c>
      <c r="AW93" s="14" t="s">
        <v>261</v>
      </c>
      <c r="AX93" s="12">
        <v>45000.0</v>
      </c>
      <c r="AY93" s="12">
        <v>10.0</v>
      </c>
      <c r="AZ93" s="12">
        <v>70.0</v>
      </c>
      <c r="BA93" s="12">
        <v>12000.0</v>
      </c>
      <c r="BB93" s="12">
        <v>20.0</v>
      </c>
      <c r="BC93" s="21"/>
      <c r="BD93" s="12">
        <v>4.0</v>
      </c>
      <c r="BE93" s="12">
        <v>4500.0</v>
      </c>
      <c r="BF93" s="17">
        <v>45010.0</v>
      </c>
      <c r="BG93" s="16" t="s">
        <v>2416</v>
      </c>
      <c r="BH93" s="16" t="s">
        <v>2417</v>
      </c>
      <c r="BI93" s="16" t="s">
        <v>2418</v>
      </c>
      <c r="BJ93" s="22" t="s">
        <v>2419</v>
      </c>
      <c r="BK93" s="23"/>
    </row>
    <row r="94">
      <c r="A94" s="11" t="s">
        <v>62</v>
      </c>
      <c r="B94" s="12">
        <v>2.02500093E8</v>
      </c>
      <c r="C94" s="13">
        <v>45507.0</v>
      </c>
      <c r="D94" s="14" t="s">
        <v>2420</v>
      </c>
      <c r="E94" s="14" t="s">
        <v>2421</v>
      </c>
      <c r="F94" s="15">
        <f>+1899499197</f>
        <v>1899499197</v>
      </c>
      <c r="G94" s="14" t="s">
        <v>2422</v>
      </c>
      <c r="H94" s="12">
        <v>44.0</v>
      </c>
      <c r="I94" s="14" t="s">
        <v>66</v>
      </c>
      <c r="J94" s="14" t="s">
        <v>2423</v>
      </c>
      <c r="K94" s="16" t="s">
        <v>2424</v>
      </c>
      <c r="L94" s="14" t="s">
        <v>271</v>
      </c>
      <c r="M94" s="14" t="s">
        <v>690</v>
      </c>
      <c r="N94" s="14" t="s">
        <v>209</v>
      </c>
      <c r="O94" s="14" t="s">
        <v>558</v>
      </c>
      <c r="P94" s="14" t="s">
        <v>770</v>
      </c>
      <c r="Q94" s="14" t="s">
        <v>2425</v>
      </c>
      <c r="R94" s="14" t="s">
        <v>2426</v>
      </c>
      <c r="S94" s="14" t="s">
        <v>2427</v>
      </c>
      <c r="T94" s="17">
        <v>38748.0</v>
      </c>
      <c r="U94" s="12">
        <v>5900000.0</v>
      </c>
      <c r="V94" s="14" t="s">
        <v>182</v>
      </c>
      <c r="W94" s="14" t="s">
        <v>614</v>
      </c>
      <c r="X94" s="12">
        <v>8.0</v>
      </c>
      <c r="Y94" s="12">
        <v>2.0</v>
      </c>
      <c r="Z94" s="12">
        <v>2.0</v>
      </c>
      <c r="AA94" s="12">
        <v>0.0</v>
      </c>
      <c r="AB94" s="14" t="s">
        <v>2428</v>
      </c>
      <c r="AC94" s="14" t="s">
        <v>1052</v>
      </c>
      <c r="AD94" s="14" t="s">
        <v>2422</v>
      </c>
      <c r="AE94" s="14" t="s">
        <v>81</v>
      </c>
      <c r="AF94" s="14" t="s">
        <v>81</v>
      </c>
      <c r="AG94" s="14" t="s">
        <v>2429</v>
      </c>
      <c r="AH94" s="14" t="s">
        <v>2430</v>
      </c>
      <c r="AI94" s="18" t="b">
        <v>1</v>
      </c>
      <c r="AJ94" s="19" t="s">
        <v>2431</v>
      </c>
      <c r="AK94" s="14" t="s">
        <v>2432</v>
      </c>
      <c r="AL94" s="14" t="s">
        <v>2433</v>
      </c>
      <c r="AM94" s="14" t="s">
        <v>2434</v>
      </c>
      <c r="AN94" s="17">
        <v>44816.0</v>
      </c>
      <c r="AO94" s="14" t="s">
        <v>2435</v>
      </c>
      <c r="AP94" s="20">
        <v>3500000.0</v>
      </c>
      <c r="AQ94" s="14" t="s">
        <v>2436</v>
      </c>
      <c r="AR94" s="14" t="s">
        <v>463</v>
      </c>
      <c r="AS94" s="14" t="s">
        <v>2437</v>
      </c>
      <c r="AT94" s="14" t="s">
        <v>2438</v>
      </c>
      <c r="AU94" s="14" t="s">
        <v>2439</v>
      </c>
      <c r="AV94" s="12">
        <v>50.0</v>
      </c>
      <c r="AW94" s="14" t="s">
        <v>131</v>
      </c>
      <c r="AX94" s="12">
        <v>900000.0</v>
      </c>
      <c r="AY94" s="12">
        <v>0.0</v>
      </c>
      <c r="AZ94" s="12">
        <v>0.0</v>
      </c>
      <c r="BA94" s="12">
        <v>20000.0</v>
      </c>
      <c r="BB94" s="12">
        <v>28.0</v>
      </c>
      <c r="BC94" s="21">
        <v>26148.0308916903</v>
      </c>
      <c r="BD94" s="12">
        <v>2.0</v>
      </c>
      <c r="BE94" s="12">
        <v>90000.0</v>
      </c>
      <c r="BF94" s="17">
        <v>45108.0</v>
      </c>
      <c r="BG94" s="16" t="s">
        <v>2440</v>
      </c>
      <c r="BH94" s="16" t="s">
        <v>2441</v>
      </c>
      <c r="BI94" s="16" t="s">
        <v>2442</v>
      </c>
      <c r="BJ94" s="22" t="s">
        <v>2443</v>
      </c>
      <c r="BK94" s="23"/>
    </row>
    <row r="95">
      <c r="A95" s="11" t="s">
        <v>62</v>
      </c>
      <c r="B95" s="12">
        <v>2.02500094E8</v>
      </c>
      <c r="C95" s="13">
        <v>45546.0</v>
      </c>
      <c r="D95" s="14" t="s">
        <v>2444</v>
      </c>
      <c r="E95" s="14" t="s">
        <v>2445</v>
      </c>
      <c r="F95" s="15">
        <f>+91592361337</f>
        <v>91592361337</v>
      </c>
      <c r="G95" s="14" t="s">
        <v>2446</v>
      </c>
      <c r="H95" s="12">
        <v>29.0</v>
      </c>
      <c r="I95" s="14" t="s">
        <v>104</v>
      </c>
      <c r="J95" s="14" t="s">
        <v>2447</v>
      </c>
      <c r="K95" s="16" t="s">
        <v>2448</v>
      </c>
      <c r="L95" s="14" t="s">
        <v>797</v>
      </c>
      <c r="M95" s="14" t="s">
        <v>1422</v>
      </c>
      <c r="N95" s="14" t="s">
        <v>175</v>
      </c>
      <c r="O95" s="14" t="s">
        <v>531</v>
      </c>
      <c r="P95" s="14" t="s">
        <v>2141</v>
      </c>
      <c r="Q95" s="14" t="s">
        <v>2449</v>
      </c>
      <c r="R95" s="14" t="s">
        <v>2450</v>
      </c>
      <c r="S95" s="14" t="s">
        <v>2451</v>
      </c>
      <c r="T95" s="17">
        <v>40699.0</v>
      </c>
      <c r="U95" s="12">
        <v>2200000.0</v>
      </c>
      <c r="V95" s="14" t="s">
        <v>77</v>
      </c>
      <c r="W95" s="14" t="s">
        <v>78</v>
      </c>
      <c r="X95" s="12">
        <v>160.0</v>
      </c>
      <c r="Y95" s="12">
        <v>50.0</v>
      </c>
      <c r="Z95" s="12">
        <v>2.0</v>
      </c>
      <c r="AA95" s="12">
        <v>1.0</v>
      </c>
      <c r="AB95" s="14" t="s">
        <v>2452</v>
      </c>
      <c r="AC95" s="14" t="s">
        <v>119</v>
      </c>
      <c r="AD95" s="14" t="s">
        <v>2446</v>
      </c>
      <c r="AE95" s="14" t="s">
        <v>81</v>
      </c>
      <c r="AF95" s="14" t="s">
        <v>82</v>
      </c>
      <c r="AG95" s="14" t="s">
        <v>2453</v>
      </c>
      <c r="AH95" s="14" t="s">
        <v>2454</v>
      </c>
      <c r="AI95" s="18" t="b">
        <v>1</v>
      </c>
      <c r="AJ95" s="19" t="s">
        <v>2455</v>
      </c>
      <c r="AK95" s="14" t="s">
        <v>2456</v>
      </c>
      <c r="AL95" s="14" t="s">
        <v>2457</v>
      </c>
      <c r="AM95" s="14" t="s">
        <v>2458</v>
      </c>
      <c r="AN95" s="17">
        <v>45126.0</v>
      </c>
      <c r="AO95" s="14" t="s">
        <v>2459</v>
      </c>
      <c r="AP95" s="20">
        <v>6700000.0</v>
      </c>
      <c r="AQ95" s="14" t="s">
        <v>516</v>
      </c>
      <c r="AR95" s="14" t="s">
        <v>92</v>
      </c>
      <c r="AS95" s="14" t="s">
        <v>2460</v>
      </c>
      <c r="AT95" s="14" t="s">
        <v>2461</v>
      </c>
      <c r="AU95" s="14" t="s">
        <v>2462</v>
      </c>
      <c r="AV95" s="12">
        <v>2000.0</v>
      </c>
      <c r="AW95" s="14" t="s">
        <v>164</v>
      </c>
      <c r="AX95" s="12">
        <v>350000.0</v>
      </c>
      <c r="AY95" s="12">
        <v>9.0</v>
      </c>
      <c r="AZ95" s="12">
        <v>69.0</v>
      </c>
      <c r="BA95" s="12">
        <v>3000.0</v>
      </c>
      <c r="BB95" s="12">
        <v>15.0</v>
      </c>
      <c r="BC95" s="21">
        <v>869561.644473476</v>
      </c>
      <c r="BD95" s="12">
        <v>1.0</v>
      </c>
      <c r="BE95" s="12">
        <v>35000.0</v>
      </c>
      <c r="BF95" s="17">
        <v>45034.0</v>
      </c>
      <c r="BG95" s="16" t="s">
        <v>2463</v>
      </c>
      <c r="BH95" s="16" t="s">
        <v>2464</v>
      </c>
      <c r="BI95" s="16" t="s">
        <v>2465</v>
      </c>
      <c r="BJ95" s="22" t="s">
        <v>2466</v>
      </c>
      <c r="BK95" s="23"/>
    </row>
    <row r="96">
      <c r="A96" s="11" t="s">
        <v>62</v>
      </c>
      <c r="B96" s="12">
        <v>2.02500095E8</v>
      </c>
      <c r="C96" s="13">
        <v>45730.0</v>
      </c>
      <c r="D96" s="14" t="s">
        <v>869</v>
      </c>
      <c r="E96" s="14" t="s">
        <v>1418</v>
      </c>
      <c r="F96" s="15">
        <f>+1774625916</f>
        <v>1774625916</v>
      </c>
      <c r="G96" s="14" t="s">
        <v>2467</v>
      </c>
      <c r="H96" s="12">
        <v>36.0</v>
      </c>
      <c r="I96" s="14" t="s">
        <v>66</v>
      </c>
      <c r="J96" s="14" t="s">
        <v>2468</v>
      </c>
      <c r="K96" s="16" t="s">
        <v>2469</v>
      </c>
      <c r="L96" s="14" t="s">
        <v>448</v>
      </c>
      <c r="M96" s="14" t="s">
        <v>2470</v>
      </c>
      <c r="N96" s="14" t="s">
        <v>71</v>
      </c>
      <c r="O96" s="14" t="s">
        <v>72</v>
      </c>
      <c r="P96" s="14" t="s">
        <v>73</v>
      </c>
      <c r="Q96" s="14" t="s">
        <v>2471</v>
      </c>
      <c r="R96" s="14" t="s">
        <v>2472</v>
      </c>
      <c r="S96" s="14" t="s">
        <v>2473</v>
      </c>
      <c r="T96" s="17">
        <v>39534.0</v>
      </c>
      <c r="U96" s="12">
        <v>7600000.0</v>
      </c>
      <c r="V96" s="14" t="s">
        <v>148</v>
      </c>
      <c r="W96" s="14" t="s">
        <v>310</v>
      </c>
      <c r="X96" s="12">
        <v>200.0</v>
      </c>
      <c r="Y96" s="12">
        <v>60.0</v>
      </c>
      <c r="Z96" s="12">
        <v>3.0</v>
      </c>
      <c r="AA96" s="12">
        <v>1.0</v>
      </c>
      <c r="AB96" s="14" t="s">
        <v>2474</v>
      </c>
      <c r="AC96" s="14" t="s">
        <v>425</v>
      </c>
      <c r="AD96" s="14" t="s">
        <v>2467</v>
      </c>
      <c r="AE96" s="14" t="s">
        <v>82</v>
      </c>
      <c r="AF96" s="14" t="s">
        <v>81</v>
      </c>
      <c r="AG96" s="14" t="s">
        <v>2475</v>
      </c>
      <c r="AH96" s="14" t="s">
        <v>2476</v>
      </c>
      <c r="AI96" s="18" t="b">
        <v>1</v>
      </c>
      <c r="AJ96" s="19" t="s">
        <v>2477</v>
      </c>
      <c r="AK96" s="14" t="s">
        <v>2478</v>
      </c>
      <c r="AL96" s="14" t="s">
        <v>2479</v>
      </c>
      <c r="AM96" s="14" t="s">
        <v>2480</v>
      </c>
      <c r="AN96" s="17">
        <v>43554.0</v>
      </c>
      <c r="AO96" s="14" t="s">
        <v>2481</v>
      </c>
      <c r="AP96" s="20" t="s">
        <v>257</v>
      </c>
      <c r="AQ96" s="14" t="s">
        <v>2482</v>
      </c>
      <c r="AR96" s="14" t="s">
        <v>288</v>
      </c>
      <c r="AS96" s="14" t="s">
        <v>2483</v>
      </c>
      <c r="AT96" s="14" t="s">
        <v>2484</v>
      </c>
      <c r="AU96" s="14" t="s">
        <v>2485</v>
      </c>
      <c r="AV96" s="12">
        <v>120.0</v>
      </c>
      <c r="AW96" s="14" t="s">
        <v>2486</v>
      </c>
      <c r="AX96" s="12">
        <v>25000.0</v>
      </c>
      <c r="AY96" s="12">
        <v>6.0</v>
      </c>
      <c r="AZ96" s="12">
        <v>62.0</v>
      </c>
      <c r="BA96" s="12">
        <v>25000.0</v>
      </c>
      <c r="BB96" s="12">
        <v>18.0</v>
      </c>
      <c r="BC96" s="21"/>
      <c r="BD96" s="12">
        <v>5.0</v>
      </c>
      <c r="BE96" s="12">
        <v>2500.0</v>
      </c>
      <c r="BF96" s="15"/>
      <c r="BG96" s="16" t="s">
        <v>2487</v>
      </c>
      <c r="BH96" s="16" t="s">
        <v>2488</v>
      </c>
      <c r="BI96" s="16" t="s">
        <v>2489</v>
      </c>
      <c r="BJ96" s="22" t="s">
        <v>2490</v>
      </c>
      <c r="BK96" s="23"/>
    </row>
    <row r="97">
      <c r="A97" s="11" t="s">
        <v>62</v>
      </c>
      <c r="B97" s="12">
        <v>2.02500096E8</v>
      </c>
      <c r="C97" s="13">
        <v>45354.0</v>
      </c>
      <c r="D97" s="14" t="s">
        <v>2491</v>
      </c>
      <c r="E97" s="14" t="s">
        <v>2492</v>
      </c>
      <c r="F97" s="15">
        <f>+1457927147</f>
        <v>1457927147</v>
      </c>
      <c r="G97" s="14" t="s">
        <v>2493</v>
      </c>
      <c r="H97" s="12">
        <v>25.0</v>
      </c>
      <c r="I97" s="14" t="s">
        <v>104</v>
      </c>
      <c r="J97" s="14" t="s">
        <v>2494</v>
      </c>
      <c r="K97" s="16" t="s">
        <v>2495</v>
      </c>
      <c r="L97" s="14" t="s">
        <v>448</v>
      </c>
      <c r="M97" s="14" t="s">
        <v>2092</v>
      </c>
      <c r="N97" s="14" t="s">
        <v>143</v>
      </c>
      <c r="O97" s="14" t="s">
        <v>531</v>
      </c>
      <c r="P97" s="14" t="s">
        <v>532</v>
      </c>
      <c r="Q97" s="14" t="s">
        <v>2496</v>
      </c>
      <c r="R97" s="14" t="s">
        <v>2497</v>
      </c>
      <c r="S97" s="14" t="s">
        <v>2498</v>
      </c>
      <c r="T97" s="17">
        <v>43813.0</v>
      </c>
      <c r="U97" s="12">
        <v>3200000.0</v>
      </c>
      <c r="V97" s="14" t="s">
        <v>309</v>
      </c>
      <c r="W97" s="14" t="s">
        <v>536</v>
      </c>
      <c r="X97" s="12">
        <v>18.0</v>
      </c>
      <c r="Y97" s="12">
        <v>6.0</v>
      </c>
      <c r="Z97" s="12">
        <v>4.0</v>
      </c>
      <c r="AA97" s="12">
        <v>2.0</v>
      </c>
      <c r="AB97" s="14" t="s">
        <v>2499</v>
      </c>
      <c r="AC97" s="14" t="s">
        <v>119</v>
      </c>
      <c r="AD97" s="14" t="s">
        <v>2493</v>
      </c>
      <c r="AE97" s="14" t="s">
        <v>81</v>
      </c>
      <c r="AF97" s="14" t="s">
        <v>82</v>
      </c>
      <c r="AG97" s="14" t="s">
        <v>2500</v>
      </c>
      <c r="AH97" s="14" t="s">
        <v>2501</v>
      </c>
      <c r="AI97" s="18" t="b">
        <v>0</v>
      </c>
      <c r="AJ97" s="19" t="s">
        <v>2502</v>
      </c>
      <c r="AK97" s="14" t="s">
        <v>2503</v>
      </c>
      <c r="AL97" s="14" t="s">
        <v>2504</v>
      </c>
      <c r="AM97" s="14" t="s">
        <v>2505</v>
      </c>
      <c r="AN97" s="17">
        <v>44319.0</v>
      </c>
      <c r="AO97" s="14" t="s">
        <v>2506</v>
      </c>
      <c r="AP97" s="20" t="s">
        <v>2507</v>
      </c>
      <c r="AQ97" s="14" t="s">
        <v>703</v>
      </c>
      <c r="AR97" s="14" t="s">
        <v>517</v>
      </c>
      <c r="AS97" s="14" t="s">
        <v>2508</v>
      </c>
      <c r="AT97" s="14" t="s">
        <v>2509</v>
      </c>
      <c r="AU97" s="14" t="s">
        <v>2510</v>
      </c>
      <c r="AV97" s="12">
        <v>80.0</v>
      </c>
      <c r="AW97" s="14" t="s">
        <v>2511</v>
      </c>
      <c r="AX97" s="12">
        <v>600000.0</v>
      </c>
      <c r="AY97" s="12">
        <v>3.0</v>
      </c>
      <c r="AZ97" s="12">
        <v>55.0</v>
      </c>
      <c r="BA97" s="12">
        <v>15000.0</v>
      </c>
      <c r="BB97" s="12">
        <v>25.0</v>
      </c>
      <c r="BC97" s="21">
        <v>3361901.83726802</v>
      </c>
      <c r="BD97" s="12">
        <v>0.0</v>
      </c>
      <c r="BE97" s="12">
        <v>60000.0</v>
      </c>
      <c r="BF97" s="13">
        <v>45673.0</v>
      </c>
      <c r="BG97" s="16" t="s">
        <v>2512</v>
      </c>
      <c r="BH97" s="16" t="s">
        <v>2513</v>
      </c>
      <c r="BI97" s="16" t="s">
        <v>2514</v>
      </c>
      <c r="BJ97" s="22" t="s">
        <v>2515</v>
      </c>
      <c r="BK97" s="23"/>
    </row>
    <row r="98">
      <c r="A98" s="11" t="s">
        <v>62</v>
      </c>
      <c r="B98" s="12">
        <v>2.02500097E8</v>
      </c>
      <c r="C98" s="13">
        <v>45434.0</v>
      </c>
      <c r="D98" s="14" t="s">
        <v>2516</v>
      </c>
      <c r="E98" s="14" t="s">
        <v>2517</v>
      </c>
      <c r="F98" s="15">
        <f>+233175585177</f>
        <v>233175585177</v>
      </c>
      <c r="G98" s="14" t="s">
        <v>2518</v>
      </c>
      <c r="H98" s="12">
        <v>39.0</v>
      </c>
      <c r="I98" s="14" t="s">
        <v>66</v>
      </c>
      <c r="J98" s="14" t="s">
        <v>2519</v>
      </c>
      <c r="K98" s="16" t="s">
        <v>2520</v>
      </c>
      <c r="L98" s="14" t="s">
        <v>207</v>
      </c>
      <c r="M98" s="14" t="s">
        <v>208</v>
      </c>
      <c r="N98" s="14" t="s">
        <v>109</v>
      </c>
      <c r="O98" s="14" t="s">
        <v>663</v>
      </c>
      <c r="P98" s="14" t="s">
        <v>1074</v>
      </c>
      <c r="Q98" s="14" t="s">
        <v>2521</v>
      </c>
      <c r="R98" s="14" t="s">
        <v>2522</v>
      </c>
      <c r="S98" s="14" t="s">
        <v>2523</v>
      </c>
      <c r="T98" s="17">
        <v>37561.0</v>
      </c>
      <c r="U98" s="12">
        <v>4400000.0</v>
      </c>
      <c r="V98" s="14" t="s">
        <v>116</v>
      </c>
      <c r="W98" s="14" t="s">
        <v>278</v>
      </c>
      <c r="X98" s="12">
        <v>6.0</v>
      </c>
      <c r="Y98" s="12">
        <v>1.0</v>
      </c>
      <c r="Z98" s="12">
        <v>2.0</v>
      </c>
      <c r="AA98" s="12">
        <v>0.0</v>
      </c>
      <c r="AB98" s="14" t="s">
        <v>2524</v>
      </c>
      <c r="AC98" s="14" t="s">
        <v>1571</v>
      </c>
      <c r="AD98" s="14" t="s">
        <v>2518</v>
      </c>
      <c r="AE98" s="14" t="s">
        <v>82</v>
      </c>
      <c r="AF98" s="14" t="s">
        <v>82</v>
      </c>
      <c r="AG98" s="14" t="s">
        <v>2525</v>
      </c>
      <c r="AH98" s="14" t="s">
        <v>2526</v>
      </c>
      <c r="AI98" s="18" t="b">
        <v>1</v>
      </c>
      <c r="AJ98" s="19" t="s">
        <v>2527</v>
      </c>
      <c r="AK98" s="14" t="s">
        <v>2528</v>
      </c>
      <c r="AL98" s="14" t="s">
        <v>2529</v>
      </c>
      <c r="AM98" s="14" t="s">
        <v>2530</v>
      </c>
      <c r="AN98" s="17">
        <v>45737.0</v>
      </c>
      <c r="AO98" s="14" t="s">
        <v>2531</v>
      </c>
      <c r="AP98" s="20" t="s">
        <v>2532</v>
      </c>
      <c r="AQ98" s="14" t="s">
        <v>2533</v>
      </c>
      <c r="AR98" s="14" t="s">
        <v>407</v>
      </c>
      <c r="AS98" s="14" t="s">
        <v>2534</v>
      </c>
      <c r="AT98" s="14" t="s">
        <v>2535</v>
      </c>
      <c r="AU98" s="14" t="s">
        <v>2536</v>
      </c>
      <c r="AV98" s="12">
        <v>5000.0</v>
      </c>
      <c r="AW98" s="14" t="s">
        <v>2486</v>
      </c>
      <c r="AX98" s="12">
        <v>50000.0</v>
      </c>
      <c r="AY98" s="12">
        <v>8.0</v>
      </c>
      <c r="AZ98" s="12">
        <v>68.0</v>
      </c>
      <c r="BA98" s="12">
        <v>8000.0</v>
      </c>
      <c r="BB98" s="12">
        <v>12.0</v>
      </c>
      <c r="BC98" s="21" t="s">
        <v>257</v>
      </c>
      <c r="BD98" s="12">
        <v>3.0</v>
      </c>
      <c r="BE98" s="12">
        <v>5000.0</v>
      </c>
      <c r="BF98" s="13">
        <v>43526.0</v>
      </c>
      <c r="BG98" s="16" t="s">
        <v>2537</v>
      </c>
      <c r="BH98" s="16" t="s">
        <v>2538</v>
      </c>
      <c r="BI98" s="16" t="s">
        <v>2539</v>
      </c>
      <c r="BJ98" s="22" t="s">
        <v>2540</v>
      </c>
      <c r="BK98" s="23"/>
    </row>
    <row r="99">
      <c r="A99" s="11" t="s">
        <v>62</v>
      </c>
      <c r="B99" s="12">
        <v>2.02500098E8</v>
      </c>
      <c r="C99" s="13">
        <v>45853.0</v>
      </c>
      <c r="D99" s="14" t="s">
        <v>2541</v>
      </c>
      <c r="E99" s="14" t="s">
        <v>2542</v>
      </c>
      <c r="F99" s="15">
        <f>+1344883842</f>
        <v>1344883842</v>
      </c>
      <c r="G99" s="14" t="s">
        <v>2543</v>
      </c>
      <c r="H99" s="12">
        <v>31.0</v>
      </c>
      <c r="I99" s="14" t="s">
        <v>104</v>
      </c>
      <c r="J99" s="14" t="s">
        <v>2544</v>
      </c>
      <c r="K99" s="16" t="s">
        <v>2545</v>
      </c>
      <c r="L99" s="14" t="s">
        <v>448</v>
      </c>
      <c r="M99" s="14" t="s">
        <v>449</v>
      </c>
      <c r="N99" s="14" t="s">
        <v>71</v>
      </c>
      <c r="O99" s="14" t="s">
        <v>72</v>
      </c>
      <c r="P99" s="14" t="s">
        <v>1616</v>
      </c>
      <c r="Q99" s="14" t="s">
        <v>2546</v>
      </c>
      <c r="R99" s="14" t="s">
        <v>2547</v>
      </c>
      <c r="S99" s="14" t="s">
        <v>2548</v>
      </c>
      <c r="T99" s="17">
        <v>42934.0</v>
      </c>
      <c r="U99" s="12">
        <v>900000.0</v>
      </c>
      <c r="V99" s="14" t="s">
        <v>182</v>
      </c>
      <c r="W99" s="14" t="s">
        <v>247</v>
      </c>
      <c r="X99" s="12">
        <v>12.0</v>
      </c>
      <c r="Y99" s="12">
        <v>2.0</v>
      </c>
      <c r="Z99" s="12">
        <v>3.0</v>
      </c>
      <c r="AA99" s="12">
        <v>1.0</v>
      </c>
      <c r="AB99" s="14" t="s">
        <v>2549</v>
      </c>
      <c r="AC99" s="14" t="s">
        <v>249</v>
      </c>
      <c r="AD99" s="14" t="s">
        <v>2543</v>
      </c>
      <c r="AE99" s="14" t="s">
        <v>81</v>
      </c>
      <c r="AF99" s="14" t="s">
        <v>81</v>
      </c>
      <c r="AG99" s="14" t="s">
        <v>2550</v>
      </c>
      <c r="AH99" s="14" t="s">
        <v>2551</v>
      </c>
      <c r="AI99" s="18" t="b">
        <v>1</v>
      </c>
      <c r="AJ99" s="19" t="s">
        <v>2552</v>
      </c>
      <c r="AK99" s="14" t="s">
        <v>2553</v>
      </c>
      <c r="AL99" s="14" t="s">
        <v>2554</v>
      </c>
      <c r="AM99" s="14" t="s">
        <v>2555</v>
      </c>
      <c r="AN99" s="17">
        <v>44071.0</v>
      </c>
      <c r="AO99" s="14" t="s">
        <v>2556</v>
      </c>
      <c r="AP99" s="20">
        <v>7100000.0</v>
      </c>
      <c r="AQ99" s="14" t="s">
        <v>676</v>
      </c>
      <c r="AR99" s="14" t="s">
        <v>226</v>
      </c>
      <c r="AS99" s="14" t="s">
        <v>2557</v>
      </c>
      <c r="AT99" s="14" t="s">
        <v>2558</v>
      </c>
      <c r="AU99" s="14" t="s">
        <v>2559</v>
      </c>
      <c r="AV99" s="12">
        <v>200.0</v>
      </c>
      <c r="AW99" s="14" t="s">
        <v>96</v>
      </c>
      <c r="AX99" s="12">
        <v>750000.0</v>
      </c>
      <c r="AY99" s="12">
        <v>5.0</v>
      </c>
      <c r="AZ99" s="12">
        <v>63.0</v>
      </c>
      <c r="BA99" s="12">
        <v>12000.0</v>
      </c>
      <c r="BB99" s="12">
        <v>30.0</v>
      </c>
      <c r="BC99" s="21">
        <v>795910.244425207</v>
      </c>
      <c r="BD99" s="12">
        <v>4.0</v>
      </c>
      <c r="BE99" s="12">
        <v>75000.0</v>
      </c>
      <c r="BF99" s="13">
        <v>45701.0</v>
      </c>
      <c r="BG99" s="16" t="s">
        <v>2560</v>
      </c>
      <c r="BH99" s="16" t="s">
        <v>2561</v>
      </c>
      <c r="BI99" s="16" t="s">
        <v>2562</v>
      </c>
      <c r="BJ99" s="22" t="s">
        <v>2563</v>
      </c>
      <c r="BK99" s="23"/>
    </row>
    <row r="100">
      <c r="A100" s="11" t="s">
        <v>62</v>
      </c>
      <c r="B100" s="12">
        <v>2.02500099E8</v>
      </c>
      <c r="C100" s="13">
        <v>45400.0</v>
      </c>
      <c r="D100" s="14" t="s">
        <v>2564</v>
      </c>
      <c r="E100" s="14" t="s">
        <v>2565</v>
      </c>
      <c r="F100" s="15">
        <f>+1784290292</f>
        <v>1784290292</v>
      </c>
      <c r="G100" s="14" t="s">
        <v>2566</v>
      </c>
      <c r="H100" s="12">
        <v>26.0</v>
      </c>
      <c r="I100" s="14" t="s">
        <v>66</v>
      </c>
      <c r="J100" s="14" t="s">
        <v>2567</v>
      </c>
      <c r="K100" s="16" t="s">
        <v>2568</v>
      </c>
      <c r="L100" s="14" t="s">
        <v>271</v>
      </c>
      <c r="M100" s="14" t="s">
        <v>690</v>
      </c>
      <c r="N100" s="14" t="s">
        <v>175</v>
      </c>
      <c r="O100" s="14" t="s">
        <v>303</v>
      </c>
      <c r="P100" s="14" t="s">
        <v>636</v>
      </c>
      <c r="Q100" s="14" t="s">
        <v>2569</v>
      </c>
      <c r="R100" s="14" t="s">
        <v>2570</v>
      </c>
      <c r="S100" s="14" t="s">
        <v>2571</v>
      </c>
      <c r="T100" s="17">
        <v>38116.0</v>
      </c>
      <c r="U100" s="12">
        <v>1.0E7</v>
      </c>
      <c r="V100" s="14" t="s">
        <v>148</v>
      </c>
      <c r="W100" s="14" t="s">
        <v>614</v>
      </c>
      <c r="X100" s="12">
        <v>95.0</v>
      </c>
      <c r="Y100" s="12">
        <v>30.0</v>
      </c>
      <c r="Z100" s="12">
        <v>1.0</v>
      </c>
      <c r="AA100" s="12">
        <v>0.0</v>
      </c>
      <c r="AB100" s="14" t="s">
        <v>2572</v>
      </c>
      <c r="AC100" s="14" t="s">
        <v>280</v>
      </c>
      <c r="AD100" s="14" t="s">
        <v>2566</v>
      </c>
      <c r="AE100" s="14" t="s">
        <v>82</v>
      </c>
      <c r="AF100" s="14" t="s">
        <v>81</v>
      </c>
      <c r="AG100" s="14" t="s">
        <v>2573</v>
      </c>
      <c r="AH100" s="14" t="s">
        <v>2574</v>
      </c>
      <c r="AI100" s="18" t="b">
        <v>1</v>
      </c>
      <c r="AJ100" s="19" t="s">
        <v>2575</v>
      </c>
      <c r="AK100" s="14" t="s">
        <v>2576</v>
      </c>
      <c r="AL100" s="14" t="s">
        <v>2577</v>
      </c>
      <c r="AM100" s="14" t="s">
        <v>2578</v>
      </c>
      <c r="AN100" s="17">
        <v>44895.0</v>
      </c>
      <c r="AO100" s="14" t="s">
        <v>2579</v>
      </c>
      <c r="AP100" s="20" t="s">
        <v>90</v>
      </c>
      <c r="AQ100" s="14" t="s">
        <v>676</v>
      </c>
      <c r="AR100" s="14" t="s">
        <v>913</v>
      </c>
      <c r="AS100" s="14" t="s">
        <v>2580</v>
      </c>
      <c r="AT100" s="14" t="s">
        <v>2581</v>
      </c>
      <c r="AU100" s="14" t="s">
        <v>2582</v>
      </c>
      <c r="AV100" s="12">
        <v>400.0</v>
      </c>
      <c r="AW100" s="14" t="s">
        <v>2511</v>
      </c>
      <c r="AX100" s="12">
        <v>986000.0</v>
      </c>
      <c r="AY100" s="12">
        <v>8.51</v>
      </c>
      <c r="AZ100" s="12">
        <v>37.15</v>
      </c>
      <c r="BA100" s="12">
        <v>157600.0</v>
      </c>
      <c r="BB100" s="12">
        <v>18.0</v>
      </c>
      <c r="BC100" s="21">
        <v>946941.308751041</v>
      </c>
      <c r="BD100" s="12">
        <v>2.0</v>
      </c>
      <c r="BE100" s="12">
        <v>112530.0</v>
      </c>
      <c r="BF100" s="13">
        <v>43511.0</v>
      </c>
      <c r="BG100" s="16" t="s">
        <v>2583</v>
      </c>
      <c r="BH100" s="16" t="s">
        <v>2584</v>
      </c>
      <c r="BI100" s="16" t="s">
        <v>2585</v>
      </c>
      <c r="BJ100" s="22" t="s">
        <v>2586</v>
      </c>
      <c r="BK100" s="23"/>
    </row>
    <row r="101">
      <c r="A101" s="11" t="s">
        <v>62</v>
      </c>
      <c r="B101" s="12">
        <v>2.025001E8</v>
      </c>
      <c r="C101" s="13">
        <v>45644.0</v>
      </c>
      <c r="D101" s="14" t="s">
        <v>2587</v>
      </c>
      <c r="E101" s="14" t="s">
        <v>2588</v>
      </c>
      <c r="F101" s="15">
        <f>+234937775691</f>
        <v>234937775691</v>
      </c>
      <c r="G101" s="14" t="s">
        <v>2589</v>
      </c>
      <c r="H101" s="12">
        <v>34.0</v>
      </c>
      <c r="I101" s="14" t="s">
        <v>1640</v>
      </c>
      <c r="J101" s="14" t="s">
        <v>2590</v>
      </c>
      <c r="K101" s="16" t="s">
        <v>2591</v>
      </c>
      <c r="L101" s="14" t="s">
        <v>69</v>
      </c>
      <c r="M101" s="14" t="s">
        <v>70</v>
      </c>
      <c r="N101" s="14" t="s">
        <v>209</v>
      </c>
      <c r="O101" s="14" t="s">
        <v>391</v>
      </c>
      <c r="P101" s="14" t="s">
        <v>1101</v>
      </c>
      <c r="Q101" s="14" t="s">
        <v>2592</v>
      </c>
      <c r="R101" s="14" t="s">
        <v>2593</v>
      </c>
      <c r="S101" s="14" t="s">
        <v>2594</v>
      </c>
      <c r="T101" s="17">
        <v>41542.0</v>
      </c>
      <c r="U101" s="12">
        <v>850000.0</v>
      </c>
      <c r="V101" s="14" t="s">
        <v>77</v>
      </c>
      <c r="W101" s="14" t="s">
        <v>877</v>
      </c>
      <c r="X101" s="12">
        <v>20.0</v>
      </c>
      <c r="Y101" s="12">
        <v>8.0</v>
      </c>
      <c r="Z101" s="12">
        <v>2.0</v>
      </c>
      <c r="AA101" s="12">
        <v>1.0</v>
      </c>
      <c r="AB101" s="14" t="s">
        <v>2595</v>
      </c>
      <c r="AC101" s="14" t="s">
        <v>1052</v>
      </c>
      <c r="AD101" s="14" t="s">
        <v>2589</v>
      </c>
      <c r="AE101" s="14" t="s">
        <v>81</v>
      </c>
      <c r="AF101" s="14" t="s">
        <v>82</v>
      </c>
      <c r="AG101" s="14" t="s">
        <v>2596</v>
      </c>
      <c r="AH101" s="14" t="s">
        <v>2597</v>
      </c>
      <c r="AI101" s="18" t="b">
        <v>1</v>
      </c>
      <c r="AJ101" s="19" t="s">
        <v>2598</v>
      </c>
      <c r="AK101" s="14" t="s">
        <v>2599</v>
      </c>
      <c r="AL101" s="14" t="s">
        <v>2600</v>
      </c>
      <c r="AM101" s="14" t="s">
        <v>2601</v>
      </c>
      <c r="AN101" s="17">
        <v>45313.0</v>
      </c>
      <c r="AO101" s="14" t="s">
        <v>2602</v>
      </c>
      <c r="AP101" s="20">
        <v>6400000.0</v>
      </c>
      <c r="AQ101" s="14" t="s">
        <v>1212</v>
      </c>
      <c r="AR101" s="14" t="s">
        <v>92</v>
      </c>
      <c r="AS101" s="14" t="s">
        <v>2603</v>
      </c>
      <c r="AT101" s="14" t="s">
        <v>2604</v>
      </c>
      <c r="AU101" s="14" t="s">
        <v>2605</v>
      </c>
      <c r="AV101" s="12">
        <v>50.0</v>
      </c>
      <c r="AW101" s="14" t="s">
        <v>96</v>
      </c>
      <c r="AX101" s="12">
        <v>0.0</v>
      </c>
      <c r="AY101" s="12">
        <v>0.0</v>
      </c>
      <c r="AZ101" s="12">
        <v>0.0</v>
      </c>
      <c r="BA101" s="12">
        <v>273500.0</v>
      </c>
      <c r="BB101" s="12">
        <v>20.0</v>
      </c>
      <c r="BC101" s="21">
        <v>31650.7969401666</v>
      </c>
      <c r="BD101" s="12">
        <v>6.0</v>
      </c>
      <c r="BE101" s="12">
        <v>711650.0</v>
      </c>
      <c r="BF101" s="13">
        <v>44504.0</v>
      </c>
      <c r="BG101" s="16" t="s">
        <v>2606</v>
      </c>
      <c r="BH101" s="16" t="s">
        <v>2607</v>
      </c>
      <c r="BI101" s="16" t="s">
        <v>2608</v>
      </c>
      <c r="BJ101" s="22" t="s">
        <v>2609</v>
      </c>
      <c r="BK101" s="23"/>
    </row>
    <row r="102">
      <c r="U102" s="25"/>
      <c r="AP102" s="26"/>
      <c r="BC102" s="27"/>
      <c r="BJ102" s="28"/>
    </row>
    <row r="103">
      <c r="U103" s="25"/>
      <c r="AP103" s="26"/>
      <c r="BC103" s="27"/>
      <c r="BJ103" s="28"/>
    </row>
    <row r="104">
      <c r="U104" s="25"/>
      <c r="AP104" s="26"/>
      <c r="BC104" s="27"/>
      <c r="BJ104" s="28"/>
    </row>
    <row r="105">
      <c r="U105" s="25"/>
      <c r="AP105" s="26"/>
      <c r="BC105" s="27"/>
      <c r="BJ105" s="28"/>
    </row>
    <row r="106">
      <c r="U106" s="25"/>
      <c r="AP106" s="26"/>
      <c r="BC106" s="27"/>
      <c r="BJ106" s="28"/>
    </row>
    <row r="107">
      <c r="U107" s="25"/>
      <c r="AP107" s="26"/>
      <c r="BC107" s="27"/>
      <c r="BJ107" s="28"/>
    </row>
    <row r="108">
      <c r="U108" s="25"/>
      <c r="AP108" s="26"/>
      <c r="BC108" s="27"/>
      <c r="BJ108" s="28"/>
    </row>
    <row r="109">
      <c r="U109" s="25"/>
      <c r="AP109" s="26"/>
      <c r="BC109" s="27"/>
      <c r="BJ109" s="28"/>
    </row>
    <row r="110">
      <c r="U110" s="25"/>
      <c r="AP110" s="26"/>
      <c r="BC110" s="27"/>
      <c r="BJ110" s="28"/>
    </row>
    <row r="111">
      <c r="U111" s="25"/>
      <c r="AP111" s="26"/>
      <c r="BC111" s="27"/>
      <c r="BJ111" s="28"/>
    </row>
    <row r="112">
      <c r="U112" s="25"/>
      <c r="AP112" s="26"/>
      <c r="BC112" s="27"/>
      <c r="BJ112" s="28"/>
    </row>
    <row r="113">
      <c r="U113" s="25"/>
      <c r="AP113" s="26"/>
      <c r="BC113" s="27"/>
      <c r="BJ113" s="28"/>
    </row>
    <row r="114">
      <c r="U114" s="25"/>
      <c r="AP114" s="26"/>
      <c r="BC114" s="27"/>
      <c r="BJ114" s="28"/>
    </row>
    <row r="115">
      <c r="U115" s="25"/>
      <c r="AP115" s="26"/>
      <c r="BC115" s="27"/>
      <c r="BJ115" s="28"/>
    </row>
    <row r="116">
      <c r="U116" s="25"/>
      <c r="AP116" s="26"/>
      <c r="BC116" s="27"/>
      <c r="BJ116" s="28"/>
    </row>
    <row r="117">
      <c r="U117" s="25"/>
      <c r="AP117" s="26"/>
      <c r="BC117" s="27"/>
      <c r="BJ117" s="28"/>
    </row>
    <row r="118">
      <c r="U118" s="25"/>
      <c r="AP118" s="26"/>
      <c r="BC118" s="27"/>
      <c r="BJ118" s="28"/>
    </row>
    <row r="119">
      <c r="U119" s="25"/>
      <c r="AP119" s="26"/>
      <c r="BC119" s="27"/>
      <c r="BJ119" s="28"/>
    </row>
    <row r="120">
      <c r="U120" s="25"/>
      <c r="AP120" s="26"/>
      <c r="BC120" s="27"/>
      <c r="BJ120" s="28"/>
    </row>
    <row r="121">
      <c r="U121" s="25"/>
      <c r="AP121" s="26"/>
      <c r="BC121" s="27"/>
      <c r="BJ121" s="28"/>
    </row>
    <row r="122">
      <c r="U122" s="25"/>
      <c r="AP122" s="26"/>
      <c r="BC122" s="27"/>
      <c r="BJ122" s="28"/>
    </row>
    <row r="123">
      <c r="U123" s="25"/>
      <c r="AP123" s="26"/>
      <c r="BC123" s="27"/>
      <c r="BJ123" s="28"/>
    </row>
    <row r="124">
      <c r="U124" s="25"/>
      <c r="AP124" s="26"/>
      <c r="BC124" s="27"/>
      <c r="BJ124" s="28"/>
    </row>
    <row r="125">
      <c r="U125" s="25"/>
      <c r="AP125" s="26"/>
      <c r="BC125" s="27"/>
      <c r="BJ125" s="28"/>
    </row>
    <row r="126">
      <c r="U126" s="25"/>
      <c r="AP126" s="26"/>
      <c r="BC126" s="27"/>
      <c r="BJ126" s="28"/>
    </row>
    <row r="127">
      <c r="U127" s="25"/>
      <c r="AP127" s="26"/>
      <c r="BC127" s="27"/>
      <c r="BJ127" s="28"/>
    </row>
    <row r="128">
      <c r="U128" s="25"/>
      <c r="AP128" s="26"/>
      <c r="BC128" s="27"/>
      <c r="BJ128" s="28"/>
    </row>
    <row r="129">
      <c r="U129" s="25"/>
      <c r="AP129" s="26"/>
      <c r="BC129" s="27"/>
      <c r="BJ129" s="28"/>
    </row>
    <row r="130">
      <c r="U130" s="25"/>
      <c r="AP130" s="26"/>
      <c r="BC130" s="27"/>
      <c r="BJ130" s="28"/>
    </row>
    <row r="131">
      <c r="U131" s="25"/>
      <c r="AP131" s="26"/>
      <c r="BC131" s="27"/>
      <c r="BJ131" s="28"/>
    </row>
    <row r="132">
      <c r="U132" s="25"/>
      <c r="AP132" s="26"/>
      <c r="BC132" s="27"/>
      <c r="BJ132" s="28"/>
    </row>
    <row r="133">
      <c r="U133" s="25"/>
      <c r="AP133" s="26"/>
      <c r="BC133" s="27"/>
      <c r="BJ133" s="28"/>
    </row>
    <row r="134">
      <c r="U134" s="25"/>
      <c r="AP134" s="26"/>
      <c r="BC134" s="27"/>
      <c r="BJ134" s="28"/>
    </row>
    <row r="135">
      <c r="U135" s="25"/>
      <c r="AP135" s="26"/>
      <c r="BC135" s="27"/>
      <c r="BJ135" s="28"/>
    </row>
    <row r="136">
      <c r="U136" s="25"/>
      <c r="AP136" s="26"/>
      <c r="BC136" s="27"/>
      <c r="BJ136" s="28"/>
    </row>
    <row r="137">
      <c r="U137" s="25"/>
      <c r="AP137" s="26"/>
      <c r="BC137" s="27"/>
      <c r="BJ137" s="28"/>
    </row>
    <row r="138">
      <c r="U138" s="25"/>
      <c r="AP138" s="26"/>
      <c r="BC138" s="27"/>
      <c r="BJ138" s="28"/>
    </row>
    <row r="139">
      <c r="U139" s="25"/>
      <c r="AP139" s="26"/>
      <c r="BC139" s="27"/>
      <c r="BJ139" s="28"/>
    </row>
    <row r="140">
      <c r="U140" s="25"/>
      <c r="AP140" s="26"/>
      <c r="BC140" s="27"/>
      <c r="BJ140" s="28"/>
    </row>
    <row r="141">
      <c r="U141" s="25"/>
      <c r="AP141" s="26"/>
      <c r="BC141" s="27"/>
      <c r="BJ141" s="28"/>
    </row>
    <row r="142">
      <c r="U142" s="25"/>
      <c r="AP142" s="26"/>
      <c r="BC142" s="27"/>
      <c r="BJ142" s="28"/>
    </row>
    <row r="143">
      <c r="U143" s="25"/>
      <c r="AP143" s="26"/>
      <c r="BC143" s="27"/>
      <c r="BJ143" s="28"/>
    </row>
    <row r="144">
      <c r="U144" s="25"/>
      <c r="AP144" s="26"/>
      <c r="BC144" s="27"/>
      <c r="BJ144" s="28"/>
    </row>
    <row r="145">
      <c r="U145" s="25"/>
      <c r="AP145" s="26"/>
      <c r="BC145" s="27"/>
      <c r="BJ145" s="28"/>
    </row>
    <row r="146">
      <c r="U146" s="25"/>
      <c r="AP146" s="26"/>
      <c r="BC146" s="27"/>
      <c r="BJ146" s="28"/>
    </row>
    <row r="147">
      <c r="U147" s="25"/>
      <c r="AP147" s="26"/>
      <c r="BC147" s="27"/>
      <c r="BJ147" s="28"/>
    </row>
    <row r="148">
      <c r="U148" s="25"/>
      <c r="AP148" s="26"/>
      <c r="BC148" s="27"/>
      <c r="BJ148" s="28"/>
    </row>
    <row r="149">
      <c r="U149" s="25"/>
      <c r="AP149" s="26"/>
      <c r="BC149" s="27"/>
      <c r="BJ149" s="28"/>
    </row>
    <row r="150">
      <c r="U150" s="25"/>
      <c r="AP150" s="26"/>
      <c r="BC150" s="27"/>
      <c r="BJ150" s="28"/>
    </row>
    <row r="151">
      <c r="U151" s="25"/>
      <c r="AP151" s="26"/>
      <c r="BC151" s="27"/>
      <c r="BJ151" s="28"/>
    </row>
    <row r="152">
      <c r="U152" s="25"/>
      <c r="AP152" s="26"/>
      <c r="BC152" s="27"/>
      <c r="BJ152" s="28"/>
    </row>
    <row r="153">
      <c r="U153" s="25"/>
      <c r="AP153" s="26"/>
      <c r="BC153" s="27"/>
      <c r="BJ153" s="28"/>
    </row>
    <row r="154">
      <c r="U154" s="25"/>
      <c r="AP154" s="26"/>
      <c r="BC154" s="27"/>
      <c r="BJ154" s="28"/>
    </row>
    <row r="155">
      <c r="U155" s="25"/>
      <c r="AP155" s="26"/>
      <c r="BC155" s="27"/>
      <c r="BJ155" s="28"/>
    </row>
    <row r="156">
      <c r="U156" s="25"/>
      <c r="AP156" s="26"/>
      <c r="BC156" s="27"/>
      <c r="BJ156" s="28"/>
    </row>
    <row r="157">
      <c r="U157" s="25"/>
      <c r="AP157" s="26"/>
      <c r="BC157" s="27"/>
      <c r="BJ157" s="28"/>
    </row>
    <row r="158">
      <c r="U158" s="25"/>
      <c r="AP158" s="26"/>
      <c r="BC158" s="27"/>
      <c r="BJ158" s="28"/>
    </row>
    <row r="159">
      <c r="U159" s="25"/>
      <c r="AP159" s="26"/>
      <c r="BC159" s="27"/>
      <c r="BJ159" s="28"/>
    </row>
    <row r="160">
      <c r="U160" s="25"/>
      <c r="AP160" s="26"/>
      <c r="BC160" s="27"/>
      <c r="BJ160" s="28"/>
    </row>
    <row r="161">
      <c r="U161" s="25"/>
      <c r="AP161" s="26"/>
      <c r="BC161" s="27"/>
      <c r="BJ161" s="28"/>
    </row>
    <row r="162">
      <c r="U162" s="25"/>
      <c r="AP162" s="26"/>
      <c r="BC162" s="27"/>
      <c r="BJ162" s="28"/>
    </row>
    <row r="163">
      <c r="U163" s="25"/>
      <c r="AP163" s="26"/>
      <c r="BC163" s="27"/>
      <c r="BJ163" s="28"/>
    </row>
    <row r="164">
      <c r="U164" s="25"/>
      <c r="AP164" s="26"/>
      <c r="BC164" s="27"/>
      <c r="BJ164" s="28"/>
    </row>
    <row r="165">
      <c r="U165" s="25"/>
      <c r="AP165" s="26"/>
      <c r="BC165" s="27"/>
      <c r="BJ165" s="28"/>
    </row>
    <row r="166">
      <c r="U166" s="25"/>
      <c r="AP166" s="26"/>
      <c r="BC166" s="27"/>
      <c r="BJ166" s="28"/>
    </row>
    <row r="167">
      <c r="U167" s="25"/>
      <c r="AP167" s="26"/>
      <c r="BC167" s="27"/>
      <c r="BJ167" s="28"/>
    </row>
    <row r="168">
      <c r="U168" s="25"/>
      <c r="AP168" s="26"/>
      <c r="BC168" s="27"/>
      <c r="BJ168" s="28"/>
    </row>
    <row r="169">
      <c r="U169" s="25"/>
      <c r="AP169" s="26"/>
      <c r="BC169" s="27"/>
      <c r="BJ169" s="28"/>
    </row>
    <row r="170">
      <c r="U170" s="25"/>
      <c r="AP170" s="26"/>
      <c r="BC170" s="27"/>
      <c r="BJ170" s="28"/>
    </row>
    <row r="171">
      <c r="U171" s="25"/>
      <c r="AP171" s="26"/>
      <c r="BC171" s="27"/>
      <c r="BJ171" s="28"/>
    </row>
    <row r="172">
      <c r="U172" s="25"/>
      <c r="AP172" s="26"/>
      <c r="BC172" s="27"/>
      <c r="BJ172" s="28"/>
    </row>
    <row r="173">
      <c r="U173" s="25"/>
      <c r="AP173" s="26"/>
      <c r="BC173" s="27"/>
      <c r="BJ173" s="28"/>
    </row>
    <row r="174">
      <c r="U174" s="25"/>
      <c r="AP174" s="26"/>
      <c r="BC174" s="27"/>
      <c r="BJ174" s="28"/>
    </row>
    <row r="175">
      <c r="U175" s="25"/>
      <c r="AP175" s="26"/>
      <c r="BC175" s="27"/>
      <c r="BJ175" s="28"/>
    </row>
    <row r="176">
      <c r="U176" s="25"/>
      <c r="AP176" s="26"/>
      <c r="BC176" s="27"/>
      <c r="BJ176" s="28"/>
    </row>
    <row r="177">
      <c r="U177" s="25"/>
      <c r="AP177" s="26"/>
      <c r="BC177" s="27"/>
      <c r="BJ177" s="28"/>
    </row>
    <row r="178">
      <c r="U178" s="25"/>
      <c r="AP178" s="26"/>
      <c r="BC178" s="27"/>
      <c r="BJ178" s="28"/>
    </row>
    <row r="179">
      <c r="U179" s="25"/>
      <c r="AP179" s="26"/>
      <c r="BC179" s="27"/>
      <c r="BJ179" s="28"/>
    </row>
    <row r="180">
      <c r="U180" s="25"/>
      <c r="AP180" s="26"/>
      <c r="BC180" s="27"/>
      <c r="BJ180" s="28"/>
    </row>
    <row r="181">
      <c r="U181" s="25"/>
      <c r="AP181" s="26"/>
      <c r="BC181" s="27"/>
      <c r="BJ181" s="28"/>
    </row>
    <row r="182">
      <c r="U182" s="25"/>
      <c r="AP182" s="26"/>
      <c r="BC182" s="27"/>
      <c r="BJ182" s="28"/>
    </row>
    <row r="183">
      <c r="U183" s="25"/>
      <c r="AP183" s="26"/>
      <c r="BC183" s="27"/>
      <c r="BJ183" s="28"/>
    </row>
    <row r="184">
      <c r="U184" s="25"/>
      <c r="AP184" s="26"/>
      <c r="BC184" s="27"/>
      <c r="BJ184" s="28"/>
    </row>
    <row r="185">
      <c r="U185" s="25"/>
      <c r="AP185" s="26"/>
      <c r="BC185" s="27"/>
      <c r="BJ185" s="28"/>
    </row>
    <row r="186">
      <c r="U186" s="25"/>
      <c r="AP186" s="26"/>
      <c r="BC186" s="27"/>
      <c r="BJ186" s="28"/>
    </row>
    <row r="187">
      <c r="U187" s="25"/>
      <c r="AP187" s="26"/>
      <c r="BC187" s="27"/>
      <c r="BJ187" s="28"/>
    </row>
    <row r="188">
      <c r="U188" s="25"/>
      <c r="AP188" s="26"/>
      <c r="BC188" s="27"/>
      <c r="BJ188" s="28"/>
    </row>
    <row r="189">
      <c r="U189" s="25"/>
      <c r="AP189" s="26"/>
      <c r="BC189" s="27"/>
      <c r="BJ189" s="28"/>
    </row>
    <row r="190">
      <c r="U190" s="25"/>
      <c r="AP190" s="26"/>
      <c r="BC190" s="27"/>
      <c r="BJ190" s="28"/>
    </row>
    <row r="191">
      <c r="U191" s="25"/>
      <c r="AP191" s="26"/>
      <c r="BC191" s="27"/>
      <c r="BJ191" s="28"/>
    </row>
    <row r="192">
      <c r="U192" s="25"/>
      <c r="AP192" s="26"/>
      <c r="BC192" s="27"/>
      <c r="BJ192" s="28"/>
    </row>
    <row r="193">
      <c r="U193" s="25"/>
      <c r="AP193" s="26"/>
      <c r="BC193" s="27"/>
      <c r="BJ193" s="28"/>
    </row>
    <row r="194">
      <c r="U194" s="25"/>
      <c r="AP194" s="26"/>
      <c r="BC194" s="27"/>
      <c r="BJ194" s="28"/>
    </row>
    <row r="195">
      <c r="U195" s="25"/>
      <c r="AP195" s="26"/>
      <c r="BC195" s="27"/>
      <c r="BJ195" s="28"/>
    </row>
    <row r="196">
      <c r="U196" s="25"/>
      <c r="AP196" s="26"/>
      <c r="BC196" s="27"/>
      <c r="BJ196" s="28"/>
    </row>
    <row r="197">
      <c r="U197" s="25"/>
      <c r="AP197" s="26"/>
      <c r="BC197" s="27"/>
      <c r="BJ197" s="28"/>
    </row>
    <row r="198">
      <c r="U198" s="25"/>
      <c r="AP198" s="26"/>
      <c r="BC198" s="27"/>
      <c r="BJ198" s="28"/>
    </row>
    <row r="199">
      <c r="U199" s="25"/>
      <c r="AP199" s="26"/>
      <c r="BC199" s="27"/>
      <c r="BJ199" s="28"/>
    </row>
    <row r="200">
      <c r="U200" s="25"/>
      <c r="AP200" s="26"/>
      <c r="BC200" s="27"/>
      <c r="BJ200" s="28"/>
    </row>
    <row r="201">
      <c r="U201" s="25"/>
      <c r="AP201" s="26"/>
      <c r="BC201" s="27"/>
      <c r="BJ201" s="28"/>
    </row>
    <row r="202">
      <c r="U202" s="25"/>
      <c r="AP202" s="26"/>
      <c r="BC202" s="27"/>
      <c r="BJ202" s="28"/>
    </row>
    <row r="203">
      <c r="U203" s="25"/>
      <c r="AP203" s="26"/>
      <c r="BC203" s="27"/>
      <c r="BJ203" s="28"/>
    </row>
    <row r="204">
      <c r="U204" s="25"/>
      <c r="AP204" s="26"/>
      <c r="BC204" s="27"/>
      <c r="BJ204" s="28"/>
    </row>
    <row r="205">
      <c r="U205" s="25"/>
      <c r="AP205" s="26"/>
      <c r="BC205" s="27"/>
      <c r="BJ205" s="28"/>
    </row>
    <row r="206">
      <c r="U206" s="25"/>
      <c r="AP206" s="26"/>
      <c r="BC206" s="27"/>
      <c r="BJ206" s="28"/>
    </row>
    <row r="207">
      <c r="U207" s="25"/>
      <c r="AP207" s="26"/>
      <c r="BC207" s="27"/>
      <c r="BJ207" s="28"/>
    </row>
    <row r="208">
      <c r="U208" s="25"/>
      <c r="AP208" s="26"/>
      <c r="BC208" s="27"/>
      <c r="BJ208" s="28"/>
    </row>
    <row r="209">
      <c r="U209" s="25"/>
      <c r="AP209" s="26"/>
      <c r="BC209" s="27"/>
      <c r="BJ209" s="28"/>
    </row>
    <row r="210">
      <c r="U210" s="25"/>
      <c r="AP210" s="26"/>
      <c r="BC210" s="27"/>
      <c r="BJ210" s="28"/>
    </row>
    <row r="211">
      <c r="U211" s="25"/>
      <c r="AP211" s="26"/>
      <c r="BC211" s="27"/>
      <c r="BJ211" s="28"/>
    </row>
    <row r="212">
      <c r="U212" s="25"/>
      <c r="AP212" s="26"/>
      <c r="BC212" s="27"/>
      <c r="BJ212" s="28"/>
    </row>
    <row r="213">
      <c r="U213" s="25"/>
      <c r="AP213" s="26"/>
      <c r="BC213" s="27"/>
      <c r="BJ213" s="28"/>
    </row>
    <row r="214">
      <c r="U214" s="25"/>
      <c r="AP214" s="26"/>
      <c r="BC214" s="27"/>
      <c r="BJ214" s="28"/>
    </row>
    <row r="215">
      <c r="U215" s="25"/>
      <c r="AP215" s="26"/>
      <c r="BC215" s="27"/>
      <c r="BJ215" s="28"/>
    </row>
    <row r="216">
      <c r="U216" s="25"/>
      <c r="AP216" s="26"/>
      <c r="BC216" s="27"/>
      <c r="BJ216" s="28"/>
    </row>
    <row r="217">
      <c r="U217" s="25"/>
      <c r="AP217" s="26"/>
      <c r="BC217" s="27"/>
      <c r="BJ217" s="28"/>
    </row>
    <row r="218">
      <c r="U218" s="25"/>
      <c r="AP218" s="26"/>
      <c r="BC218" s="27"/>
      <c r="BJ218" s="28"/>
    </row>
    <row r="219">
      <c r="U219" s="25"/>
      <c r="AP219" s="26"/>
      <c r="BC219" s="27"/>
      <c r="BJ219" s="28"/>
    </row>
    <row r="220">
      <c r="U220" s="25"/>
      <c r="AP220" s="26"/>
      <c r="BC220" s="27"/>
      <c r="BJ220" s="28"/>
    </row>
    <row r="221">
      <c r="U221" s="25"/>
      <c r="AP221" s="26"/>
      <c r="BC221" s="27"/>
      <c r="BJ221" s="28"/>
    </row>
    <row r="222">
      <c r="U222" s="25"/>
      <c r="AP222" s="26"/>
      <c r="BC222" s="27"/>
      <c r="BJ222" s="28"/>
    </row>
    <row r="223">
      <c r="U223" s="25"/>
      <c r="AP223" s="26"/>
      <c r="BC223" s="27"/>
      <c r="BJ223" s="28"/>
    </row>
    <row r="224">
      <c r="U224" s="25"/>
      <c r="AP224" s="26"/>
      <c r="BC224" s="27"/>
      <c r="BJ224" s="28"/>
    </row>
    <row r="225">
      <c r="U225" s="25"/>
      <c r="AP225" s="26"/>
      <c r="BC225" s="27"/>
      <c r="BJ225" s="28"/>
    </row>
    <row r="226">
      <c r="U226" s="25"/>
      <c r="AP226" s="26"/>
      <c r="BC226" s="27"/>
      <c r="BJ226" s="28"/>
    </row>
    <row r="227">
      <c r="U227" s="25"/>
      <c r="AP227" s="26"/>
      <c r="BC227" s="27"/>
      <c r="BJ227" s="28"/>
    </row>
    <row r="228">
      <c r="U228" s="25"/>
      <c r="AP228" s="26"/>
      <c r="BC228" s="27"/>
      <c r="BJ228" s="28"/>
    </row>
    <row r="229">
      <c r="U229" s="25"/>
      <c r="AP229" s="26"/>
      <c r="BC229" s="27"/>
      <c r="BJ229" s="28"/>
    </row>
    <row r="230">
      <c r="U230" s="25"/>
      <c r="AP230" s="26"/>
      <c r="BC230" s="27"/>
      <c r="BJ230" s="28"/>
    </row>
    <row r="231">
      <c r="U231" s="25"/>
      <c r="AP231" s="26"/>
      <c r="BC231" s="27"/>
      <c r="BJ231" s="28"/>
    </row>
    <row r="232">
      <c r="U232" s="25"/>
      <c r="AP232" s="26"/>
      <c r="BC232" s="27"/>
      <c r="BJ232" s="28"/>
    </row>
    <row r="233">
      <c r="U233" s="25"/>
      <c r="AP233" s="26"/>
      <c r="BC233" s="27"/>
      <c r="BJ233" s="28"/>
    </row>
    <row r="234">
      <c r="U234" s="25"/>
      <c r="AP234" s="26"/>
      <c r="BC234" s="27"/>
      <c r="BJ234" s="28"/>
    </row>
    <row r="235">
      <c r="U235" s="25"/>
      <c r="AP235" s="26"/>
      <c r="BC235" s="27"/>
      <c r="BJ235" s="28"/>
    </row>
    <row r="236">
      <c r="U236" s="25"/>
      <c r="AP236" s="26"/>
      <c r="BC236" s="27"/>
      <c r="BJ236" s="28"/>
    </row>
    <row r="237">
      <c r="U237" s="25"/>
      <c r="AP237" s="26"/>
      <c r="BC237" s="27"/>
      <c r="BJ237" s="28"/>
    </row>
    <row r="238">
      <c r="U238" s="25"/>
      <c r="AP238" s="26"/>
      <c r="BC238" s="27"/>
      <c r="BJ238" s="28"/>
    </row>
    <row r="239">
      <c r="U239" s="25"/>
      <c r="AP239" s="26"/>
      <c r="BC239" s="27"/>
      <c r="BJ239" s="28"/>
    </row>
    <row r="240">
      <c r="U240" s="25"/>
      <c r="AP240" s="26"/>
      <c r="BC240" s="27"/>
      <c r="BJ240" s="28"/>
    </row>
    <row r="241">
      <c r="U241" s="25"/>
      <c r="AP241" s="26"/>
      <c r="BC241" s="27"/>
      <c r="BJ241" s="28"/>
    </row>
    <row r="242">
      <c r="U242" s="25"/>
      <c r="AP242" s="26"/>
      <c r="BC242" s="27"/>
      <c r="BJ242" s="28"/>
    </row>
    <row r="243">
      <c r="U243" s="25"/>
      <c r="AP243" s="26"/>
      <c r="BC243" s="27"/>
      <c r="BJ243" s="28"/>
    </row>
    <row r="244">
      <c r="U244" s="25"/>
      <c r="AP244" s="26"/>
      <c r="BC244" s="27"/>
      <c r="BJ244" s="28"/>
    </row>
    <row r="245">
      <c r="U245" s="25"/>
      <c r="AP245" s="26"/>
      <c r="BC245" s="27"/>
      <c r="BJ245" s="28"/>
    </row>
    <row r="246">
      <c r="U246" s="25"/>
      <c r="AP246" s="26"/>
      <c r="BC246" s="27"/>
      <c r="BJ246" s="28"/>
    </row>
    <row r="247">
      <c r="U247" s="25"/>
      <c r="AP247" s="26"/>
      <c r="BC247" s="27"/>
      <c r="BJ247" s="28"/>
    </row>
    <row r="248">
      <c r="U248" s="25"/>
      <c r="AP248" s="26"/>
      <c r="BC248" s="27"/>
      <c r="BJ248" s="28"/>
    </row>
    <row r="249">
      <c r="U249" s="25"/>
      <c r="AP249" s="26"/>
      <c r="BC249" s="27"/>
      <c r="BJ249" s="28"/>
    </row>
    <row r="250">
      <c r="U250" s="25"/>
      <c r="AP250" s="26"/>
      <c r="BC250" s="27"/>
      <c r="BJ250" s="28"/>
    </row>
    <row r="251">
      <c r="U251" s="25"/>
      <c r="AP251" s="26"/>
      <c r="BC251" s="27"/>
      <c r="BJ251" s="28"/>
    </row>
    <row r="252">
      <c r="U252" s="25"/>
      <c r="AP252" s="26"/>
      <c r="BC252" s="27"/>
      <c r="BJ252" s="28"/>
    </row>
    <row r="253">
      <c r="U253" s="25"/>
      <c r="AP253" s="26"/>
      <c r="BC253" s="27"/>
      <c r="BJ253" s="28"/>
    </row>
    <row r="254">
      <c r="U254" s="25"/>
      <c r="AP254" s="26"/>
      <c r="BC254" s="27"/>
      <c r="BJ254" s="28"/>
    </row>
    <row r="255">
      <c r="U255" s="25"/>
      <c r="AP255" s="26"/>
      <c r="BC255" s="27"/>
      <c r="BJ255" s="28"/>
    </row>
    <row r="256">
      <c r="U256" s="25"/>
      <c r="AP256" s="26"/>
      <c r="BC256" s="27"/>
      <c r="BJ256" s="28"/>
    </row>
    <row r="257">
      <c r="U257" s="25"/>
      <c r="AP257" s="26"/>
      <c r="BC257" s="27"/>
      <c r="BJ257" s="28"/>
    </row>
    <row r="258">
      <c r="U258" s="25"/>
      <c r="AP258" s="26"/>
      <c r="BC258" s="27"/>
      <c r="BJ258" s="28"/>
    </row>
    <row r="259">
      <c r="U259" s="25"/>
      <c r="AP259" s="26"/>
      <c r="BC259" s="27"/>
      <c r="BJ259" s="28"/>
    </row>
    <row r="260">
      <c r="U260" s="25"/>
      <c r="AP260" s="26"/>
      <c r="BC260" s="27"/>
      <c r="BJ260" s="28"/>
    </row>
    <row r="261">
      <c r="U261" s="25"/>
      <c r="AP261" s="26"/>
      <c r="BC261" s="27"/>
      <c r="BJ261" s="28"/>
    </row>
    <row r="262">
      <c r="U262" s="25"/>
      <c r="AP262" s="26"/>
      <c r="BC262" s="27"/>
      <c r="BJ262" s="28"/>
    </row>
    <row r="263">
      <c r="U263" s="25"/>
      <c r="AP263" s="26"/>
      <c r="BC263" s="27"/>
      <c r="BJ263" s="28"/>
    </row>
    <row r="264">
      <c r="U264" s="25"/>
      <c r="AP264" s="26"/>
      <c r="BC264" s="27"/>
      <c r="BJ264" s="28"/>
    </row>
    <row r="265">
      <c r="U265" s="25"/>
      <c r="AP265" s="26"/>
      <c r="BC265" s="27"/>
      <c r="BJ265" s="28"/>
    </row>
    <row r="266">
      <c r="U266" s="25"/>
      <c r="AP266" s="26"/>
      <c r="BC266" s="27"/>
      <c r="BJ266" s="28"/>
    </row>
    <row r="267">
      <c r="U267" s="25"/>
      <c r="AP267" s="26"/>
      <c r="BC267" s="27"/>
      <c r="BJ267" s="28"/>
    </row>
    <row r="268">
      <c r="U268" s="25"/>
      <c r="AP268" s="26"/>
      <c r="BC268" s="27"/>
      <c r="BJ268" s="28"/>
    </row>
    <row r="269">
      <c r="U269" s="25"/>
      <c r="AP269" s="26"/>
      <c r="BC269" s="27"/>
      <c r="BJ269" s="28"/>
    </row>
    <row r="270">
      <c r="U270" s="25"/>
      <c r="AP270" s="26"/>
      <c r="BC270" s="27"/>
      <c r="BJ270" s="28"/>
    </row>
    <row r="271">
      <c r="U271" s="25"/>
      <c r="AP271" s="26"/>
      <c r="BC271" s="27"/>
      <c r="BJ271" s="28"/>
    </row>
    <row r="272">
      <c r="U272" s="25"/>
      <c r="AP272" s="26"/>
      <c r="BC272" s="27"/>
      <c r="BJ272" s="28"/>
    </row>
    <row r="273">
      <c r="U273" s="25"/>
      <c r="AP273" s="26"/>
      <c r="BC273" s="27"/>
      <c r="BJ273" s="28"/>
    </row>
    <row r="274">
      <c r="U274" s="25"/>
      <c r="AP274" s="26"/>
      <c r="BC274" s="27"/>
      <c r="BJ274" s="28"/>
    </row>
    <row r="275">
      <c r="U275" s="25"/>
      <c r="AP275" s="26"/>
      <c r="BC275" s="27"/>
      <c r="BJ275" s="28"/>
    </row>
    <row r="276">
      <c r="U276" s="25"/>
      <c r="AP276" s="26"/>
      <c r="BC276" s="27"/>
      <c r="BJ276" s="28"/>
    </row>
    <row r="277">
      <c r="U277" s="25"/>
      <c r="AP277" s="26"/>
      <c r="BC277" s="27"/>
      <c r="BJ277" s="28"/>
    </row>
    <row r="278">
      <c r="U278" s="25"/>
      <c r="AP278" s="26"/>
      <c r="BC278" s="27"/>
      <c r="BJ278" s="28"/>
    </row>
    <row r="279">
      <c r="U279" s="25"/>
      <c r="AP279" s="26"/>
      <c r="BC279" s="27"/>
      <c r="BJ279" s="28"/>
    </row>
    <row r="280">
      <c r="U280" s="25"/>
      <c r="AP280" s="26"/>
      <c r="BC280" s="27"/>
      <c r="BJ280" s="28"/>
    </row>
    <row r="281">
      <c r="U281" s="25"/>
      <c r="AP281" s="26"/>
      <c r="BC281" s="27"/>
      <c r="BJ281" s="28"/>
    </row>
    <row r="282">
      <c r="U282" s="25"/>
      <c r="AP282" s="26"/>
      <c r="BC282" s="27"/>
      <c r="BJ282" s="28"/>
    </row>
    <row r="283">
      <c r="U283" s="25"/>
      <c r="AP283" s="26"/>
      <c r="BC283" s="27"/>
      <c r="BJ283" s="28"/>
    </row>
    <row r="284">
      <c r="U284" s="25"/>
      <c r="AP284" s="26"/>
      <c r="BC284" s="27"/>
      <c r="BJ284" s="28"/>
    </row>
    <row r="285">
      <c r="U285" s="25"/>
      <c r="AP285" s="26"/>
      <c r="BC285" s="27"/>
      <c r="BJ285" s="28"/>
    </row>
    <row r="286">
      <c r="U286" s="25"/>
      <c r="AP286" s="26"/>
      <c r="BC286" s="27"/>
      <c r="BJ286" s="28"/>
    </row>
    <row r="287">
      <c r="U287" s="25"/>
      <c r="AP287" s="26"/>
      <c r="BC287" s="27"/>
      <c r="BJ287" s="28"/>
    </row>
    <row r="288">
      <c r="U288" s="25"/>
      <c r="AP288" s="26"/>
      <c r="BC288" s="27"/>
      <c r="BJ288" s="28"/>
    </row>
    <row r="289">
      <c r="U289" s="25"/>
      <c r="AP289" s="26"/>
      <c r="BC289" s="27"/>
      <c r="BJ289" s="28"/>
    </row>
    <row r="290">
      <c r="U290" s="25"/>
      <c r="AP290" s="26"/>
      <c r="BC290" s="27"/>
      <c r="BJ290" s="28"/>
    </row>
    <row r="291">
      <c r="U291" s="25"/>
      <c r="AP291" s="26"/>
      <c r="BC291" s="27"/>
      <c r="BJ291" s="28"/>
    </row>
    <row r="292">
      <c r="U292" s="25"/>
      <c r="AP292" s="26"/>
      <c r="BC292" s="27"/>
      <c r="BJ292" s="28"/>
    </row>
    <row r="293">
      <c r="U293" s="25"/>
      <c r="AP293" s="26"/>
      <c r="BC293" s="27"/>
      <c r="BJ293" s="28"/>
    </row>
    <row r="294">
      <c r="U294" s="25"/>
      <c r="AP294" s="26"/>
      <c r="BC294" s="27"/>
      <c r="BJ294" s="28"/>
    </row>
    <row r="295">
      <c r="U295" s="25"/>
      <c r="AP295" s="26"/>
      <c r="BC295" s="27"/>
      <c r="BJ295" s="28"/>
    </row>
    <row r="296">
      <c r="U296" s="25"/>
      <c r="AP296" s="26"/>
      <c r="BC296" s="27"/>
      <c r="BJ296" s="28"/>
    </row>
    <row r="297">
      <c r="U297" s="25"/>
      <c r="AP297" s="26"/>
      <c r="BC297" s="27"/>
      <c r="BJ297" s="28"/>
    </row>
    <row r="298">
      <c r="U298" s="25"/>
      <c r="AP298" s="26"/>
      <c r="BC298" s="27"/>
      <c r="BJ298" s="28"/>
    </row>
    <row r="299">
      <c r="U299" s="25"/>
      <c r="AP299" s="26"/>
      <c r="BC299" s="27"/>
      <c r="BJ299" s="28"/>
    </row>
    <row r="300">
      <c r="U300" s="25"/>
      <c r="AP300" s="26"/>
      <c r="BC300" s="27"/>
      <c r="BJ300" s="28"/>
    </row>
    <row r="301">
      <c r="U301" s="25"/>
      <c r="AP301" s="26"/>
      <c r="BC301" s="27"/>
      <c r="BJ301" s="28"/>
    </row>
    <row r="302">
      <c r="U302" s="25"/>
      <c r="AP302" s="26"/>
      <c r="BC302" s="27"/>
      <c r="BJ302" s="28"/>
    </row>
    <row r="303">
      <c r="U303" s="25"/>
      <c r="AP303" s="26"/>
      <c r="BC303" s="27"/>
      <c r="BJ303" s="28"/>
    </row>
    <row r="304">
      <c r="U304" s="25"/>
      <c r="AP304" s="26"/>
      <c r="BC304" s="27"/>
      <c r="BJ304" s="28"/>
    </row>
    <row r="305">
      <c r="U305" s="25"/>
      <c r="AP305" s="26"/>
      <c r="BC305" s="27"/>
      <c r="BJ305" s="28"/>
    </row>
    <row r="306">
      <c r="U306" s="25"/>
      <c r="AP306" s="26"/>
      <c r="BC306" s="27"/>
      <c r="BJ306" s="28"/>
    </row>
    <row r="307">
      <c r="U307" s="25"/>
      <c r="AP307" s="26"/>
      <c r="BC307" s="27"/>
      <c r="BJ307" s="28"/>
    </row>
    <row r="308">
      <c r="U308" s="25"/>
      <c r="AP308" s="26"/>
      <c r="BC308" s="27"/>
      <c r="BJ308" s="28"/>
    </row>
    <row r="309">
      <c r="U309" s="25"/>
      <c r="AP309" s="26"/>
      <c r="BC309" s="27"/>
      <c r="BJ309" s="28"/>
    </row>
    <row r="310">
      <c r="U310" s="25"/>
      <c r="AP310" s="26"/>
      <c r="BC310" s="27"/>
      <c r="BJ310" s="28"/>
    </row>
    <row r="311">
      <c r="U311" s="25"/>
      <c r="AP311" s="26"/>
      <c r="BC311" s="27"/>
      <c r="BJ311" s="28"/>
    </row>
    <row r="312">
      <c r="U312" s="25"/>
      <c r="AP312" s="26"/>
      <c r="BC312" s="27"/>
      <c r="BJ312" s="28"/>
    </row>
    <row r="313">
      <c r="U313" s="25"/>
      <c r="AP313" s="26"/>
      <c r="BC313" s="27"/>
      <c r="BJ313" s="28"/>
    </row>
    <row r="314">
      <c r="U314" s="25"/>
      <c r="AP314" s="26"/>
      <c r="BC314" s="27"/>
      <c r="BJ314" s="28"/>
    </row>
    <row r="315">
      <c r="U315" s="25"/>
      <c r="AP315" s="26"/>
      <c r="BC315" s="27"/>
      <c r="BJ315" s="28"/>
    </row>
    <row r="316">
      <c r="U316" s="25"/>
      <c r="AP316" s="26"/>
      <c r="BC316" s="27"/>
      <c r="BJ316" s="28"/>
    </row>
    <row r="317">
      <c r="U317" s="25"/>
      <c r="AP317" s="26"/>
      <c r="BC317" s="27"/>
      <c r="BJ317" s="28"/>
    </row>
    <row r="318">
      <c r="U318" s="25"/>
      <c r="AP318" s="26"/>
      <c r="BC318" s="27"/>
      <c r="BJ318" s="28"/>
    </row>
    <row r="319">
      <c r="U319" s="25"/>
      <c r="AP319" s="26"/>
      <c r="BC319" s="27"/>
      <c r="BJ319" s="28"/>
    </row>
    <row r="320">
      <c r="U320" s="25"/>
      <c r="AP320" s="26"/>
      <c r="BC320" s="27"/>
      <c r="BJ320" s="28"/>
    </row>
    <row r="321">
      <c r="U321" s="25"/>
      <c r="AP321" s="26"/>
      <c r="BC321" s="27"/>
      <c r="BJ321" s="28"/>
    </row>
    <row r="322">
      <c r="U322" s="25"/>
      <c r="AP322" s="26"/>
      <c r="BC322" s="27"/>
      <c r="BJ322" s="28"/>
    </row>
    <row r="323">
      <c r="U323" s="25"/>
      <c r="AP323" s="26"/>
      <c r="BC323" s="27"/>
      <c r="BJ323" s="28"/>
    </row>
    <row r="324">
      <c r="U324" s="25"/>
      <c r="AP324" s="26"/>
      <c r="BC324" s="27"/>
      <c r="BJ324" s="28"/>
    </row>
    <row r="325">
      <c r="U325" s="25"/>
      <c r="AP325" s="26"/>
      <c r="BC325" s="27"/>
      <c r="BJ325" s="28"/>
    </row>
    <row r="326">
      <c r="U326" s="25"/>
      <c r="AP326" s="26"/>
      <c r="BC326" s="27"/>
      <c r="BJ326" s="28"/>
    </row>
    <row r="327">
      <c r="U327" s="25"/>
      <c r="AP327" s="26"/>
      <c r="BC327" s="27"/>
      <c r="BJ327" s="28"/>
    </row>
    <row r="328">
      <c r="U328" s="25"/>
      <c r="AP328" s="26"/>
      <c r="BC328" s="27"/>
      <c r="BJ328" s="28"/>
    </row>
    <row r="329">
      <c r="U329" s="25"/>
      <c r="AP329" s="26"/>
      <c r="BC329" s="27"/>
      <c r="BJ329" s="28"/>
    </row>
    <row r="330">
      <c r="U330" s="25"/>
      <c r="AP330" s="26"/>
      <c r="BC330" s="27"/>
      <c r="BJ330" s="28"/>
    </row>
    <row r="331">
      <c r="U331" s="25"/>
      <c r="AP331" s="26"/>
      <c r="BC331" s="27"/>
      <c r="BJ331" s="28"/>
    </row>
    <row r="332">
      <c r="U332" s="25"/>
      <c r="AP332" s="26"/>
      <c r="BC332" s="27"/>
      <c r="BJ332" s="28"/>
    </row>
    <row r="333">
      <c r="U333" s="25"/>
      <c r="AP333" s="26"/>
      <c r="BC333" s="27"/>
      <c r="BJ333" s="28"/>
    </row>
    <row r="334">
      <c r="U334" s="25"/>
      <c r="AP334" s="26"/>
      <c r="BC334" s="27"/>
      <c r="BJ334" s="28"/>
    </row>
    <row r="335">
      <c r="U335" s="25"/>
      <c r="AP335" s="26"/>
      <c r="BC335" s="27"/>
      <c r="BJ335" s="28"/>
    </row>
    <row r="336">
      <c r="U336" s="25"/>
      <c r="AP336" s="26"/>
      <c r="BC336" s="27"/>
      <c r="BJ336" s="28"/>
    </row>
    <row r="337">
      <c r="U337" s="25"/>
      <c r="AP337" s="26"/>
      <c r="BC337" s="27"/>
      <c r="BJ337" s="28"/>
    </row>
    <row r="338">
      <c r="U338" s="25"/>
      <c r="AP338" s="26"/>
      <c r="BC338" s="27"/>
      <c r="BJ338" s="28"/>
    </row>
    <row r="339">
      <c r="U339" s="25"/>
      <c r="AP339" s="26"/>
      <c r="BC339" s="27"/>
      <c r="BJ339" s="28"/>
    </row>
    <row r="340">
      <c r="U340" s="25"/>
      <c r="AP340" s="26"/>
      <c r="BC340" s="27"/>
      <c r="BJ340" s="28"/>
    </row>
    <row r="341">
      <c r="U341" s="25"/>
      <c r="AP341" s="26"/>
      <c r="BC341" s="27"/>
      <c r="BJ341" s="28"/>
    </row>
    <row r="342">
      <c r="U342" s="25"/>
      <c r="AP342" s="26"/>
      <c r="BC342" s="27"/>
      <c r="BJ342" s="28"/>
    </row>
    <row r="343">
      <c r="U343" s="25"/>
      <c r="AP343" s="26"/>
      <c r="BC343" s="27"/>
      <c r="BJ343" s="28"/>
    </row>
    <row r="344">
      <c r="U344" s="25"/>
      <c r="AP344" s="26"/>
      <c r="BC344" s="27"/>
      <c r="BJ344" s="28"/>
    </row>
    <row r="345">
      <c r="U345" s="25"/>
      <c r="AP345" s="26"/>
      <c r="BC345" s="27"/>
      <c r="BJ345" s="28"/>
    </row>
    <row r="346">
      <c r="U346" s="25"/>
      <c r="AP346" s="26"/>
      <c r="BC346" s="27"/>
      <c r="BJ346" s="28"/>
    </row>
    <row r="347">
      <c r="U347" s="25"/>
      <c r="AP347" s="26"/>
      <c r="BC347" s="27"/>
      <c r="BJ347" s="28"/>
    </row>
    <row r="348">
      <c r="U348" s="25"/>
      <c r="AP348" s="26"/>
      <c r="BC348" s="27"/>
      <c r="BJ348" s="28"/>
    </row>
    <row r="349">
      <c r="U349" s="25"/>
      <c r="AP349" s="26"/>
      <c r="BC349" s="27"/>
      <c r="BJ349" s="28"/>
    </row>
    <row r="350">
      <c r="U350" s="25"/>
      <c r="AP350" s="26"/>
      <c r="BC350" s="27"/>
      <c r="BJ350" s="28"/>
    </row>
    <row r="351">
      <c r="U351" s="25"/>
      <c r="AP351" s="26"/>
      <c r="BC351" s="27"/>
      <c r="BJ351" s="28"/>
    </row>
    <row r="352">
      <c r="U352" s="25"/>
      <c r="AP352" s="26"/>
      <c r="BC352" s="27"/>
      <c r="BJ352" s="28"/>
    </row>
    <row r="353">
      <c r="U353" s="25"/>
      <c r="AP353" s="26"/>
      <c r="BC353" s="27"/>
      <c r="BJ353" s="28"/>
    </row>
    <row r="354">
      <c r="U354" s="25"/>
      <c r="AP354" s="26"/>
      <c r="BC354" s="27"/>
      <c r="BJ354" s="28"/>
    </row>
    <row r="355">
      <c r="U355" s="25"/>
      <c r="AP355" s="26"/>
      <c r="BC355" s="27"/>
      <c r="BJ355" s="28"/>
    </row>
    <row r="356">
      <c r="U356" s="25"/>
      <c r="AP356" s="26"/>
      <c r="BC356" s="27"/>
      <c r="BJ356" s="28"/>
    </row>
    <row r="357">
      <c r="U357" s="25"/>
      <c r="AP357" s="26"/>
      <c r="BC357" s="27"/>
      <c r="BJ357" s="28"/>
    </row>
    <row r="358">
      <c r="U358" s="25"/>
      <c r="AP358" s="26"/>
      <c r="BC358" s="27"/>
      <c r="BJ358" s="28"/>
    </row>
    <row r="359">
      <c r="U359" s="25"/>
      <c r="AP359" s="26"/>
      <c r="BC359" s="27"/>
      <c r="BJ359" s="28"/>
    </row>
    <row r="360">
      <c r="U360" s="25"/>
      <c r="AP360" s="26"/>
      <c r="BC360" s="27"/>
      <c r="BJ360" s="28"/>
    </row>
    <row r="361">
      <c r="U361" s="25"/>
      <c r="AP361" s="26"/>
      <c r="BC361" s="27"/>
      <c r="BJ361" s="28"/>
    </row>
    <row r="362">
      <c r="U362" s="25"/>
      <c r="AP362" s="26"/>
      <c r="BC362" s="27"/>
      <c r="BJ362" s="28"/>
    </row>
    <row r="363">
      <c r="U363" s="25"/>
      <c r="AP363" s="26"/>
      <c r="BC363" s="27"/>
      <c r="BJ363" s="28"/>
    </row>
    <row r="364">
      <c r="U364" s="25"/>
      <c r="AP364" s="26"/>
      <c r="BC364" s="27"/>
      <c r="BJ364" s="28"/>
    </row>
    <row r="365">
      <c r="U365" s="25"/>
      <c r="AP365" s="26"/>
      <c r="BC365" s="27"/>
      <c r="BJ365" s="28"/>
    </row>
    <row r="366">
      <c r="U366" s="25"/>
      <c r="AP366" s="26"/>
      <c r="BC366" s="27"/>
      <c r="BJ366" s="28"/>
    </row>
    <row r="367">
      <c r="U367" s="25"/>
      <c r="AP367" s="26"/>
      <c r="BC367" s="27"/>
      <c r="BJ367" s="28"/>
    </row>
    <row r="368">
      <c r="U368" s="25"/>
      <c r="AP368" s="26"/>
      <c r="BC368" s="27"/>
      <c r="BJ368" s="28"/>
    </row>
    <row r="369">
      <c r="U369" s="25"/>
      <c r="AP369" s="26"/>
      <c r="BC369" s="27"/>
      <c r="BJ369" s="28"/>
    </row>
    <row r="370">
      <c r="U370" s="25"/>
      <c r="AP370" s="26"/>
      <c r="BC370" s="27"/>
      <c r="BJ370" s="28"/>
    </row>
    <row r="371">
      <c r="U371" s="25"/>
      <c r="AP371" s="26"/>
      <c r="BC371" s="27"/>
      <c r="BJ371" s="28"/>
    </row>
    <row r="372">
      <c r="U372" s="25"/>
      <c r="AP372" s="26"/>
      <c r="BC372" s="27"/>
      <c r="BJ372" s="28"/>
    </row>
    <row r="373">
      <c r="U373" s="25"/>
      <c r="AP373" s="26"/>
      <c r="BC373" s="27"/>
      <c r="BJ373" s="28"/>
    </row>
    <row r="374">
      <c r="U374" s="25"/>
      <c r="AP374" s="26"/>
      <c r="BC374" s="27"/>
      <c r="BJ374" s="28"/>
    </row>
    <row r="375">
      <c r="U375" s="25"/>
      <c r="AP375" s="26"/>
      <c r="BC375" s="27"/>
      <c r="BJ375" s="28"/>
    </row>
    <row r="376">
      <c r="U376" s="25"/>
      <c r="AP376" s="26"/>
      <c r="BC376" s="27"/>
      <c r="BJ376" s="28"/>
    </row>
    <row r="377">
      <c r="U377" s="25"/>
      <c r="AP377" s="26"/>
      <c r="BC377" s="27"/>
      <c r="BJ377" s="28"/>
    </row>
    <row r="378">
      <c r="U378" s="25"/>
      <c r="AP378" s="26"/>
      <c r="BC378" s="27"/>
      <c r="BJ378" s="28"/>
    </row>
    <row r="379">
      <c r="U379" s="25"/>
      <c r="AP379" s="26"/>
      <c r="BC379" s="27"/>
      <c r="BJ379" s="28"/>
    </row>
    <row r="380">
      <c r="U380" s="25"/>
      <c r="AP380" s="26"/>
      <c r="BC380" s="27"/>
      <c r="BJ380" s="28"/>
    </row>
    <row r="381">
      <c r="U381" s="25"/>
      <c r="AP381" s="26"/>
      <c r="BC381" s="27"/>
      <c r="BJ381" s="28"/>
    </row>
    <row r="382">
      <c r="U382" s="25"/>
      <c r="AP382" s="26"/>
      <c r="BC382" s="27"/>
      <c r="BJ382" s="28"/>
    </row>
    <row r="383">
      <c r="U383" s="25"/>
      <c r="AP383" s="26"/>
      <c r="BC383" s="27"/>
      <c r="BJ383" s="28"/>
    </row>
    <row r="384">
      <c r="U384" s="25"/>
      <c r="AP384" s="26"/>
      <c r="BC384" s="27"/>
      <c r="BJ384" s="28"/>
    </row>
    <row r="385">
      <c r="U385" s="25"/>
      <c r="AP385" s="26"/>
      <c r="BC385" s="27"/>
      <c r="BJ385" s="28"/>
    </row>
    <row r="386">
      <c r="U386" s="25"/>
      <c r="AP386" s="26"/>
      <c r="BC386" s="27"/>
      <c r="BJ386" s="28"/>
    </row>
    <row r="387">
      <c r="U387" s="25"/>
      <c r="AP387" s="26"/>
      <c r="BC387" s="27"/>
      <c r="BJ387" s="28"/>
    </row>
    <row r="388">
      <c r="U388" s="25"/>
      <c r="AP388" s="26"/>
      <c r="BC388" s="27"/>
      <c r="BJ388" s="28"/>
    </row>
    <row r="389">
      <c r="U389" s="25"/>
      <c r="AP389" s="26"/>
      <c r="BC389" s="27"/>
      <c r="BJ389" s="28"/>
    </row>
    <row r="390">
      <c r="U390" s="25"/>
      <c r="AP390" s="26"/>
      <c r="BC390" s="27"/>
      <c r="BJ390" s="28"/>
    </row>
    <row r="391">
      <c r="U391" s="25"/>
      <c r="AP391" s="26"/>
      <c r="BC391" s="27"/>
      <c r="BJ391" s="28"/>
    </row>
    <row r="392">
      <c r="U392" s="25"/>
      <c r="AP392" s="26"/>
      <c r="BC392" s="27"/>
      <c r="BJ392" s="28"/>
    </row>
    <row r="393">
      <c r="U393" s="25"/>
      <c r="AP393" s="26"/>
      <c r="BC393" s="27"/>
      <c r="BJ393" s="28"/>
    </row>
    <row r="394">
      <c r="U394" s="25"/>
      <c r="AP394" s="26"/>
      <c r="BC394" s="27"/>
      <c r="BJ394" s="28"/>
    </row>
    <row r="395">
      <c r="U395" s="25"/>
      <c r="AP395" s="26"/>
      <c r="BC395" s="27"/>
      <c r="BJ395" s="28"/>
    </row>
    <row r="396">
      <c r="U396" s="25"/>
      <c r="AP396" s="26"/>
      <c r="BC396" s="27"/>
      <c r="BJ396" s="28"/>
    </row>
    <row r="397">
      <c r="U397" s="25"/>
      <c r="AP397" s="26"/>
      <c r="BC397" s="27"/>
      <c r="BJ397" s="28"/>
    </row>
    <row r="398">
      <c r="U398" s="25"/>
      <c r="AP398" s="26"/>
      <c r="BC398" s="27"/>
      <c r="BJ398" s="28"/>
    </row>
    <row r="399">
      <c r="U399" s="25"/>
      <c r="AP399" s="26"/>
      <c r="BC399" s="27"/>
      <c r="BJ399" s="28"/>
    </row>
    <row r="400">
      <c r="U400" s="25"/>
      <c r="AP400" s="26"/>
      <c r="BC400" s="27"/>
      <c r="BJ400" s="28"/>
    </row>
    <row r="401">
      <c r="U401" s="25"/>
      <c r="AP401" s="26"/>
      <c r="BC401" s="27"/>
      <c r="BJ401" s="28"/>
    </row>
    <row r="402">
      <c r="U402" s="25"/>
      <c r="AP402" s="26"/>
      <c r="BC402" s="27"/>
      <c r="BJ402" s="28"/>
    </row>
    <row r="403">
      <c r="U403" s="25"/>
      <c r="AP403" s="26"/>
      <c r="BC403" s="27"/>
      <c r="BJ403" s="28"/>
    </row>
    <row r="404">
      <c r="U404" s="25"/>
      <c r="AP404" s="26"/>
      <c r="BC404" s="27"/>
      <c r="BJ404" s="28"/>
    </row>
    <row r="405">
      <c r="U405" s="25"/>
      <c r="AP405" s="26"/>
      <c r="BC405" s="27"/>
      <c r="BJ405" s="28"/>
    </row>
    <row r="406">
      <c r="U406" s="25"/>
      <c r="AP406" s="26"/>
      <c r="BC406" s="27"/>
      <c r="BJ406" s="28"/>
    </row>
    <row r="407">
      <c r="U407" s="25"/>
      <c r="AP407" s="26"/>
      <c r="BC407" s="27"/>
      <c r="BJ407" s="28"/>
    </row>
    <row r="408">
      <c r="U408" s="25"/>
      <c r="AP408" s="26"/>
      <c r="BC408" s="27"/>
      <c r="BJ408" s="28"/>
    </row>
    <row r="409">
      <c r="U409" s="25"/>
      <c r="AP409" s="26"/>
      <c r="BC409" s="27"/>
      <c r="BJ409" s="28"/>
    </row>
    <row r="410">
      <c r="U410" s="25"/>
      <c r="AP410" s="26"/>
      <c r="BC410" s="27"/>
      <c r="BJ410" s="28"/>
    </row>
    <row r="411">
      <c r="U411" s="25"/>
      <c r="AP411" s="26"/>
      <c r="BC411" s="27"/>
      <c r="BJ411" s="28"/>
    </row>
    <row r="412">
      <c r="U412" s="25"/>
      <c r="AP412" s="26"/>
      <c r="BC412" s="27"/>
      <c r="BJ412" s="28"/>
    </row>
    <row r="413">
      <c r="U413" s="25"/>
      <c r="AP413" s="26"/>
      <c r="BC413" s="27"/>
      <c r="BJ413" s="28"/>
    </row>
    <row r="414">
      <c r="U414" s="25"/>
      <c r="AP414" s="26"/>
      <c r="BC414" s="27"/>
      <c r="BJ414" s="28"/>
    </row>
    <row r="415">
      <c r="U415" s="25"/>
      <c r="AP415" s="26"/>
      <c r="BC415" s="27"/>
      <c r="BJ415" s="28"/>
    </row>
    <row r="416">
      <c r="U416" s="25"/>
      <c r="AP416" s="26"/>
      <c r="BC416" s="27"/>
      <c r="BJ416" s="28"/>
    </row>
    <row r="417">
      <c r="U417" s="25"/>
      <c r="AP417" s="26"/>
      <c r="BC417" s="27"/>
      <c r="BJ417" s="28"/>
    </row>
    <row r="418">
      <c r="U418" s="25"/>
      <c r="AP418" s="26"/>
      <c r="BC418" s="27"/>
      <c r="BJ418" s="28"/>
    </row>
    <row r="419">
      <c r="U419" s="25"/>
      <c r="AP419" s="26"/>
      <c r="BC419" s="27"/>
      <c r="BJ419" s="28"/>
    </row>
    <row r="420">
      <c r="U420" s="25"/>
      <c r="AP420" s="26"/>
      <c r="BC420" s="27"/>
      <c r="BJ420" s="28"/>
    </row>
    <row r="421">
      <c r="U421" s="25"/>
      <c r="AP421" s="26"/>
      <c r="BC421" s="27"/>
      <c r="BJ421" s="28"/>
    </row>
    <row r="422">
      <c r="U422" s="25"/>
      <c r="AP422" s="26"/>
      <c r="BC422" s="27"/>
      <c r="BJ422" s="28"/>
    </row>
    <row r="423">
      <c r="U423" s="25"/>
      <c r="AP423" s="26"/>
      <c r="BC423" s="27"/>
      <c r="BJ423" s="28"/>
    </row>
    <row r="424">
      <c r="U424" s="25"/>
      <c r="AP424" s="26"/>
      <c r="BC424" s="27"/>
      <c r="BJ424" s="28"/>
    </row>
    <row r="425">
      <c r="U425" s="25"/>
      <c r="AP425" s="26"/>
      <c r="BC425" s="27"/>
      <c r="BJ425" s="28"/>
    </row>
    <row r="426">
      <c r="U426" s="25"/>
      <c r="AP426" s="26"/>
      <c r="BC426" s="27"/>
      <c r="BJ426" s="28"/>
    </row>
    <row r="427">
      <c r="U427" s="25"/>
      <c r="AP427" s="26"/>
      <c r="BC427" s="27"/>
      <c r="BJ427" s="28"/>
    </row>
    <row r="428">
      <c r="U428" s="25"/>
      <c r="AP428" s="26"/>
      <c r="BC428" s="27"/>
      <c r="BJ428" s="28"/>
    </row>
    <row r="429">
      <c r="U429" s="25"/>
      <c r="AP429" s="26"/>
      <c r="BC429" s="27"/>
      <c r="BJ429" s="28"/>
    </row>
    <row r="430">
      <c r="U430" s="25"/>
      <c r="AP430" s="26"/>
      <c r="BC430" s="27"/>
      <c r="BJ430" s="28"/>
    </row>
    <row r="431">
      <c r="U431" s="25"/>
      <c r="AP431" s="26"/>
      <c r="BC431" s="27"/>
      <c r="BJ431" s="28"/>
    </row>
    <row r="432">
      <c r="U432" s="25"/>
      <c r="AP432" s="26"/>
      <c r="BC432" s="27"/>
      <c r="BJ432" s="28"/>
    </row>
    <row r="433">
      <c r="U433" s="25"/>
      <c r="AP433" s="26"/>
      <c r="BC433" s="27"/>
      <c r="BJ433" s="28"/>
    </row>
    <row r="434">
      <c r="U434" s="25"/>
      <c r="AP434" s="26"/>
      <c r="BC434" s="27"/>
      <c r="BJ434" s="28"/>
    </row>
    <row r="435">
      <c r="U435" s="25"/>
      <c r="AP435" s="26"/>
      <c r="BC435" s="27"/>
      <c r="BJ435" s="28"/>
    </row>
    <row r="436">
      <c r="U436" s="25"/>
      <c r="AP436" s="26"/>
      <c r="BC436" s="27"/>
      <c r="BJ436" s="28"/>
    </row>
    <row r="437">
      <c r="U437" s="25"/>
      <c r="AP437" s="26"/>
      <c r="BC437" s="27"/>
      <c r="BJ437" s="28"/>
    </row>
    <row r="438">
      <c r="U438" s="25"/>
      <c r="AP438" s="26"/>
      <c r="BC438" s="27"/>
      <c r="BJ438" s="28"/>
    </row>
    <row r="439">
      <c r="U439" s="25"/>
      <c r="AP439" s="26"/>
      <c r="BC439" s="27"/>
      <c r="BJ439" s="28"/>
    </row>
    <row r="440">
      <c r="U440" s="25"/>
      <c r="AP440" s="26"/>
      <c r="BC440" s="27"/>
      <c r="BJ440" s="28"/>
    </row>
    <row r="441">
      <c r="U441" s="25"/>
      <c r="AP441" s="26"/>
      <c r="BC441" s="27"/>
      <c r="BJ441" s="28"/>
    </row>
    <row r="442">
      <c r="U442" s="25"/>
      <c r="AP442" s="26"/>
      <c r="BC442" s="27"/>
      <c r="BJ442" s="28"/>
    </row>
    <row r="443">
      <c r="U443" s="25"/>
      <c r="AP443" s="26"/>
      <c r="BC443" s="27"/>
      <c r="BJ443" s="28"/>
    </row>
    <row r="444">
      <c r="U444" s="25"/>
      <c r="AP444" s="26"/>
      <c r="BC444" s="27"/>
      <c r="BJ444" s="28"/>
    </row>
    <row r="445">
      <c r="U445" s="25"/>
      <c r="AP445" s="26"/>
      <c r="BC445" s="27"/>
      <c r="BJ445" s="28"/>
    </row>
    <row r="446">
      <c r="U446" s="25"/>
      <c r="AP446" s="26"/>
      <c r="BC446" s="27"/>
      <c r="BJ446" s="28"/>
    </row>
    <row r="447">
      <c r="U447" s="25"/>
      <c r="AP447" s="26"/>
      <c r="BC447" s="27"/>
      <c r="BJ447" s="28"/>
    </row>
    <row r="448">
      <c r="U448" s="25"/>
      <c r="AP448" s="26"/>
      <c r="BC448" s="27"/>
      <c r="BJ448" s="28"/>
    </row>
    <row r="449">
      <c r="U449" s="25"/>
      <c r="AP449" s="26"/>
      <c r="BC449" s="27"/>
      <c r="BJ449" s="28"/>
    </row>
    <row r="450">
      <c r="U450" s="25"/>
      <c r="AP450" s="26"/>
      <c r="BC450" s="27"/>
      <c r="BJ450" s="28"/>
    </row>
    <row r="451">
      <c r="U451" s="25"/>
      <c r="AP451" s="26"/>
      <c r="BC451" s="27"/>
      <c r="BJ451" s="28"/>
    </row>
    <row r="452">
      <c r="U452" s="25"/>
      <c r="AP452" s="26"/>
      <c r="BC452" s="27"/>
      <c r="BJ452" s="28"/>
    </row>
    <row r="453">
      <c r="U453" s="25"/>
      <c r="AP453" s="26"/>
      <c r="BC453" s="27"/>
      <c r="BJ453" s="28"/>
    </row>
    <row r="454">
      <c r="U454" s="25"/>
      <c r="AP454" s="26"/>
      <c r="BC454" s="27"/>
      <c r="BJ454" s="28"/>
    </row>
    <row r="455">
      <c r="U455" s="25"/>
      <c r="AP455" s="26"/>
      <c r="BC455" s="27"/>
      <c r="BJ455" s="28"/>
    </row>
    <row r="456">
      <c r="U456" s="25"/>
      <c r="AP456" s="26"/>
      <c r="BC456" s="27"/>
      <c r="BJ456" s="28"/>
    </row>
    <row r="457">
      <c r="U457" s="25"/>
      <c r="AP457" s="26"/>
      <c r="BC457" s="27"/>
      <c r="BJ457" s="28"/>
    </row>
    <row r="458">
      <c r="U458" s="25"/>
      <c r="AP458" s="26"/>
      <c r="BC458" s="27"/>
      <c r="BJ458" s="28"/>
    </row>
    <row r="459">
      <c r="U459" s="25"/>
      <c r="AP459" s="26"/>
      <c r="BC459" s="27"/>
      <c r="BJ459" s="28"/>
    </row>
    <row r="460">
      <c r="U460" s="25"/>
      <c r="AP460" s="26"/>
      <c r="BC460" s="27"/>
      <c r="BJ460" s="28"/>
    </row>
    <row r="461">
      <c r="U461" s="25"/>
      <c r="AP461" s="26"/>
      <c r="BC461" s="27"/>
      <c r="BJ461" s="28"/>
    </row>
    <row r="462">
      <c r="U462" s="25"/>
      <c r="AP462" s="26"/>
      <c r="BC462" s="27"/>
      <c r="BJ462" s="28"/>
    </row>
    <row r="463">
      <c r="U463" s="25"/>
      <c r="AP463" s="26"/>
      <c r="BC463" s="27"/>
      <c r="BJ463" s="28"/>
    </row>
    <row r="464">
      <c r="U464" s="25"/>
      <c r="AP464" s="26"/>
      <c r="BC464" s="27"/>
      <c r="BJ464" s="28"/>
    </row>
    <row r="465">
      <c r="U465" s="25"/>
      <c r="AP465" s="26"/>
      <c r="BC465" s="27"/>
      <c r="BJ465" s="28"/>
    </row>
    <row r="466">
      <c r="U466" s="25"/>
      <c r="AP466" s="26"/>
      <c r="BC466" s="27"/>
      <c r="BJ466" s="28"/>
    </row>
    <row r="467">
      <c r="U467" s="25"/>
      <c r="AP467" s="26"/>
      <c r="BC467" s="27"/>
      <c r="BJ467" s="28"/>
    </row>
    <row r="468">
      <c r="U468" s="25"/>
      <c r="AP468" s="26"/>
      <c r="BC468" s="27"/>
      <c r="BJ468" s="28"/>
    </row>
    <row r="469">
      <c r="U469" s="25"/>
      <c r="AP469" s="26"/>
      <c r="BC469" s="27"/>
      <c r="BJ469" s="28"/>
    </row>
    <row r="470">
      <c r="U470" s="25"/>
      <c r="AP470" s="26"/>
      <c r="BC470" s="27"/>
      <c r="BJ470" s="28"/>
    </row>
    <row r="471">
      <c r="U471" s="25"/>
      <c r="AP471" s="26"/>
      <c r="BC471" s="27"/>
      <c r="BJ471" s="28"/>
    </row>
    <row r="472">
      <c r="U472" s="25"/>
      <c r="AP472" s="26"/>
      <c r="BC472" s="27"/>
      <c r="BJ472" s="28"/>
    </row>
    <row r="473">
      <c r="U473" s="25"/>
      <c r="AP473" s="26"/>
      <c r="BC473" s="27"/>
      <c r="BJ473" s="28"/>
    </row>
    <row r="474">
      <c r="U474" s="25"/>
      <c r="AP474" s="26"/>
      <c r="BC474" s="27"/>
      <c r="BJ474" s="28"/>
    </row>
    <row r="475">
      <c r="U475" s="25"/>
      <c r="AP475" s="26"/>
      <c r="BC475" s="27"/>
      <c r="BJ475" s="28"/>
    </row>
    <row r="476">
      <c r="U476" s="25"/>
      <c r="AP476" s="26"/>
      <c r="BC476" s="27"/>
      <c r="BJ476" s="28"/>
    </row>
    <row r="477">
      <c r="U477" s="25"/>
      <c r="AP477" s="26"/>
      <c r="BC477" s="27"/>
      <c r="BJ477" s="28"/>
    </row>
    <row r="478">
      <c r="U478" s="25"/>
      <c r="AP478" s="26"/>
      <c r="BC478" s="27"/>
      <c r="BJ478" s="28"/>
    </row>
    <row r="479">
      <c r="U479" s="25"/>
      <c r="AP479" s="26"/>
      <c r="BC479" s="27"/>
      <c r="BJ479" s="28"/>
    </row>
    <row r="480">
      <c r="U480" s="25"/>
      <c r="AP480" s="26"/>
      <c r="BC480" s="27"/>
      <c r="BJ480" s="28"/>
    </row>
    <row r="481">
      <c r="U481" s="25"/>
      <c r="AP481" s="26"/>
      <c r="BC481" s="27"/>
      <c r="BJ481" s="28"/>
    </row>
    <row r="482">
      <c r="U482" s="25"/>
      <c r="AP482" s="26"/>
      <c r="BC482" s="27"/>
      <c r="BJ482" s="28"/>
    </row>
    <row r="483">
      <c r="U483" s="25"/>
      <c r="AP483" s="26"/>
      <c r="BC483" s="27"/>
      <c r="BJ483" s="28"/>
    </row>
    <row r="484">
      <c r="U484" s="25"/>
      <c r="AP484" s="26"/>
      <c r="BC484" s="27"/>
      <c r="BJ484" s="28"/>
    </row>
    <row r="485">
      <c r="U485" s="25"/>
      <c r="AP485" s="26"/>
      <c r="BC485" s="27"/>
      <c r="BJ485" s="28"/>
    </row>
    <row r="486">
      <c r="U486" s="25"/>
      <c r="AP486" s="26"/>
      <c r="BC486" s="27"/>
      <c r="BJ486" s="28"/>
    </row>
    <row r="487">
      <c r="U487" s="25"/>
      <c r="AP487" s="26"/>
      <c r="BC487" s="27"/>
      <c r="BJ487" s="28"/>
    </row>
    <row r="488">
      <c r="U488" s="25"/>
      <c r="AP488" s="26"/>
      <c r="BC488" s="27"/>
      <c r="BJ488" s="28"/>
    </row>
    <row r="489">
      <c r="U489" s="25"/>
      <c r="AP489" s="26"/>
      <c r="BC489" s="27"/>
      <c r="BJ489" s="28"/>
    </row>
    <row r="490">
      <c r="U490" s="25"/>
      <c r="AP490" s="26"/>
      <c r="BC490" s="27"/>
      <c r="BJ490" s="28"/>
    </row>
    <row r="491">
      <c r="U491" s="25"/>
      <c r="AP491" s="26"/>
      <c r="BC491" s="27"/>
      <c r="BJ491" s="28"/>
    </row>
    <row r="492">
      <c r="U492" s="25"/>
      <c r="AP492" s="26"/>
      <c r="BC492" s="27"/>
      <c r="BJ492" s="28"/>
    </row>
    <row r="493">
      <c r="U493" s="25"/>
      <c r="AP493" s="26"/>
      <c r="BC493" s="27"/>
      <c r="BJ493" s="28"/>
    </row>
    <row r="494">
      <c r="U494" s="25"/>
      <c r="AP494" s="26"/>
      <c r="BC494" s="27"/>
      <c r="BJ494" s="28"/>
    </row>
    <row r="495">
      <c r="U495" s="25"/>
      <c r="AP495" s="26"/>
      <c r="BC495" s="27"/>
      <c r="BJ495" s="28"/>
    </row>
    <row r="496">
      <c r="U496" s="25"/>
      <c r="AP496" s="26"/>
      <c r="BC496" s="27"/>
      <c r="BJ496" s="28"/>
    </row>
    <row r="497">
      <c r="U497" s="25"/>
      <c r="AP497" s="26"/>
      <c r="BC497" s="27"/>
      <c r="BJ497" s="28"/>
    </row>
    <row r="498">
      <c r="U498" s="25"/>
      <c r="AP498" s="26"/>
      <c r="BC498" s="27"/>
      <c r="BJ498" s="28"/>
    </row>
    <row r="499">
      <c r="U499" s="25"/>
      <c r="AP499" s="26"/>
      <c r="BC499" s="27"/>
      <c r="BJ499" s="28"/>
    </row>
    <row r="500">
      <c r="U500" s="25"/>
      <c r="AP500" s="26"/>
      <c r="BC500" s="27"/>
      <c r="BJ500" s="28"/>
    </row>
    <row r="501">
      <c r="U501" s="25"/>
      <c r="AP501" s="26"/>
      <c r="BC501" s="27"/>
      <c r="BJ501" s="28"/>
    </row>
    <row r="502">
      <c r="U502" s="25"/>
      <c r="AP502" s="26"/>
      <c r="BC502" s="27"/>
      <c r="BJ502" s="28"/>
    </row>
    <row r="503">
      <c r="U503" s="25"/>
      <c r="AP503" s="26"/>
      <c r="BC503" s="27"/>
      <c r="BJ503" s="28"/>
    </row>
    <row r="504">
      <c r="U504" s="25"/>
      <c r="AP504" s="26"/>
      <c r="BC504" s="27"/>
      <c r="BJ504" s="28"/>
    </row>
    <row r="505">
      <c r="U505" s="25"/>
      <c r="AP505" s="26"/>
      <c r="BC505" s="27"/>
      <c r="BJ505" s="28"/>
    </row>
    <row r="506">
      <c r="U506" s="25"/>
      <c r="AP506" s="26"/>
      <c r="BC506" s="27"/>
      <c r="BJ506" s="28"/>
    </row>
    <row r="507">
      <c r="U507" s="25"/>
      <c r="AP507" s="26"/>
      <c r="BC507" s="27"/>
      <c r="BJ507" s="28"/>
    </row>
    <row r="508">
      <c r="U508" s="25"/>
      <c r="AP508" s="26"/>
      <c r="BC508" s="27"/>
      <c r="BJ508" s="28"/>
    </row>
    <row r="509">
      <c r="U509" s="25"/>
      <c r="AP509" s="26"/>
      <c r="BC509" s="27"/>
      <c r="BJ509" s="28"/>
    </row>
    <row r="510">
      <c r="U510" s="25"/>
      <c r="AP510" s="26"/>
      <c r="BC510" s="27"/>
      <c r="BJ510" s="28"/>
    </row>
    <row r="511">
      <c r="U511" s="25"/>
      <c r="AP511" s="26"/>
      <c r="BC511" s="27"/>
      <c r="BJ511" s="28"/>
    </row>
    <row r="512">
      <c r="U512" s="25"/>
      <c r="AP512" s="26"/>
      <c r="BC512" s="27"/>
      <c r="BJ512" s="28"/>
    </row>
    <row r="513">
      <c r="U513" s="25"/>
      <c r="AP513" s="26"/>
      <c r="BC513" s="27"/>
      <c r="BJ513" s="28"/>
    </row>
    <row r="514">
      <c r="U514" s="25"/>
      <c r="AP514" s="26"/>
      <c r="BC514" s="27"/>
      <c r="BJ514" s="28"/>
    </row>
    <row r="515">
      <c r="U515" s="25"/>
      <c r="AP515" s="26"/>
      <c r="BC515" s="27"/>
      <c r="BJ515" s="28"/>
    </row>
    <row r="516">
      <c r="U516" s="25"/>
      <c r="AP516" s="26"/>
      <c r="BC516" s="27"/>
      <c r="BJ516" s="28"/>
    </row>
    <row r="517">
      <c r="U517" s="25"/>
      <c r="AP517" s="26"/>
      <c r="BC517" s="27"/>
      <c r="BJ517" s="28"/>
    </row>
    <row r="518">
      <c r="U518" s="25"/>
      <c r="AP518" s="26"/>
      <c r="BC518" s="27"/>
      <c r="BJ518" s="28"/>
    </row>
    <row r="519">
      <c r="U519" s="25"/>
      <c r="AP519" s="26"/>
      <c r="BC519" s="27"/>
      <c r="BJ519" s="28"/>
    </row>
    <row r="520">
      <c r="U520" s="25"/>
      <c r="AP520" s="26"/>
      <c r="BC520" s="27"/>
      <c r="BJ520" s="28"/>
    </row>
    <row r="521">
      <c r="U521" s="25"/>
      <c r="AP521" s="26"/>
      <c r="BC521" s="27"/>
      <c r="BJ521" s="28"/>
    </row>
    <row r="522">
      <c r="U522" s="25"/>
      <c r="AP522" s="26"/>
      <c r="BC522" s="27"/>
      <c r="BJ522" s="28"/>
    </row>
    <row r="523">
      <c r="U523" s="25"/>
      <c r="AP523" s="26"/>
      <c r="BC523" s="27"/>
      <c r="BJ523" s="28"/>
    </row>
    <row r="524">
      <c r="U524" s="25"/>
      <c r="AP524" s="26"/>
      <c r="BC524" s="27"/>
      <c r="BJ524" s="28"/>
    </row>
    <row r="525">
      <c r="U525" s="25"/>
      <c r="AP525" s="26"/>
      <c r="BC525" s="27"/>
      <c r="BJ525" s="28"/>
    </row>
    <row r="526">
      <c r="U526" s="25"/>
      <c r="AP526" s="26"/>
      <c r="BC526" s="27"/>
      <c r="BJ526" s="28"/>
    </row>
    <row r="527">
      <c r="U527" s="25"/>
      <c r="AP527" s="26"/>
      <c r="BC527" s="27"/>
      <c r="BJ527" s="28"/>
    </row>
    <row r="528">
      <c r="U528" s="25"/>
      <c r="AP528" s="26"/>
      <c r="BC528" s="27"/>
      <c r="BJ528" s="28"/>
    </row>
    <row r="529">
      <c r="U529" s="25"/>
      <c r="AP529" s="26"/>
      <c r="BC529" s="27"/>
      <c r="BJ529" s="28"/>
    </row>
    <row r="530">
      <c r="U530" s="25"/>
      <c r="AP530" s="26"/>
      <c r="BC530" s="27"/>
      <c r="BJ530" s="28"/>
    </row>
    <row r="531">
      <c r="U531" s="25"/>
      <c r="AP531" s="26"/>
      <c r="BC531" s="27"/>
      <c r="BJ531" s="28"/>
    </row>
    <row r="532">
      <c r="U532" s="25"/>
      <c r="AP532" s="26"/>
      <c r="BC532" s="27"/>
      <c r="BJ532" s="28"/>
    </row>
    <row r="533">
      <c r="U533" s="25"/>
      <c r="AP533" s="26"/>
      <c r="BC533" s="27"/>
      <c r="BJ533" s="28"/>
    </row>
    <row r="534">
      <c r="U534" s="25"/>
      <c r="AP534" s="26"/>
      <c r="BC534" s="27"/>
      <c r="BJ534" s="28"/>
    </row>
    <row r="535">
      <c r="U535" s="25"/>
      <c r="AP535" s="26"/>
      <c r="BC535" s="27"/>
      <c r="BJ535" s="28"/>
    </row>
    <row r="536">
      <c r="U536" s="25"/>
      <c r="AP536" s="26"/>
      <c r="BC536" s="27"/>
      <c r="BJ536" s="28"/>
    </row>
    <row r="537">
      <c r="U537" s="25"/>
      <c r="AP537" s="26"/>
      <c r="BC537" s="27"/>
      <c r="BJ537" s="28"/>
    </row>
    <row r="538">
      <c r="U538" s="25"/>
      <c r="AP538" s="26"/>
      <c r="BC538" s="27"/>
      <c r="BJ538" s="28"/>
    </row>
    <row r="539">
      <c r="U539" s="25"/>
      <c r="AP539" s="26"/>
      <c r="BC539" s="27"/>
      <c r="BJ539" s="28"/>
    </row>
    <row r="540">
      <c r="U540" s="25"/>
      <c r="AP540" s="26"/>
      <c r="BC540" s="27"/>
      <c r="BJ540" s="28"/>
    </row>
    <row r="541">
      <c r="U541" s="25"/>
      <c r="AP541" s="26"/>
      <c r="BC541" s="27"/>
      <c r="BJ541" s="28"/>
    </row>
    <row r="542">
      <c r="U542" s="25"/>
      <c r="AP542" s="26"/>
      <c r="BC542" s="27"/>
      <c r="BJ542" s="28"/>
    </row>
    <row r="543">
      <c r="U543" s="25"/>
      <c r="AP543" s="26"/>
      <c r="BC543" s="27"/>
      <c r="BJ543" s="28"/>
    </row>
    <row r="544">
      <c r="U544" s="25"/>
      <c r="AP544" s="26"/>
      <c r="BC544" s="27"/>
      <c r="BJ544" s="28"/>
    </row>
    <row r="545">
      <c r="U545" s="25"/>
      <c r="AP545" s="26"/>
      <c r="BC545" s="27"/>
      <c r="BJ545" s="28"/>
    </row>
    <row r="546">
      <c r="U546" s="25"/>
      <c r="AP546" s="26"/>
      <c r="BC546" s="27"/>
      <c r="BJ546" s="28"/>
    </row>
    <row r="547">
      <c r="U547" s="25"/>
      <c r="AP547" s="26"/>
      <c r="BC547" s="27"/>
      <c r="BJ547" s="28"/>
    </row>
    <row r="548">
      <c r="U548" s="25"/>
      <c r="AP548" s="26"/>
      <c r="BC548" s="27"/>
      <c r="BJ548" s="28"/>
    </row>
    <row r="549">
      <c r="U549" s="25"/>
      <c r="AP549" s="26"/>
      <c r="BC549" s="27"/>
      <c r="BJ549" s="28"/>
    </row>
    <row r="550">
      <c r="U550" s="25"/>
      <c r="AP550" s="26"/>
      <c r="BC550" s="27"/>
      <c r="BJ550" s="28"/>
    </row>
    <row r="551">
      <c r="U551" s="25"/>
      <c r="AP551" s="26"/>
      <c r="BC551" s="27"/>
      <c r="BJ551" s="28"/>
    </row>
    <row r="552">
      <c r="U552" s="25"/>
      <c r="AP552" s="26"/>
      <c r="BC552" s="27"/>
      <c r="BJ552" s="28"/>
    </row>
    <row r="553">
      <c r="U553" s="25"/>
      <c r="AP553" s="26"/>
      <c r="BC553" s="27"/>
      <c r="BJ553" s="28"/>
    </row>
    <row r="554">
      <c r="U554" s="25"/>
      <c r="AP554" s="26"/>
      <c r="BC554" s="27"/>
      <c r="BJ554" s="28"/>
    </row>
    <row r="555">
      <c r="U555" s="25"/>
      <c r="AP555" s="26"/>
      <c r="BC555" s="27"/>
      <c r="BJ555" s="28"/>
    </row>
    <row r="556">
      <c r="U556" s="25"/>
      <c r="AP556" s="26"/>
      <c r="BC556" s="27"/>
      <c r="BJ556" s="28"/>
    </row>
    <row r="557">
      <c r="U557" s="25"/>
      <c r="AP557" s="26"/>
      <c r="BC557" s="27"/>
      <c r="BJ557" s="28"/>
    </row>
    <row r="558">
      <c r="U558" s="25"/>
      <c r="AP558" s="26"/>
      <c r="BC558" s="27"/>
      <c r="BJ558" s="28"/>
    </row>
    <row r="559">
      <c r="U559" s="25"/>
      <c r="AP559" s="26"/>
      <c r="BC559" s="27"/>
      <c r="BJ559" s="28"/>
    </row>
    <row r="560">
      <c r="U560" s="25"/>
      <c r="AP560" s="26"/>
      <c r="BC560" s="27"/>
      <c r="BJ560" s="28"/>
    </row>
    <row r="561">
      <c r="U561" s="25"/>
      <c r="AP561" s="26"/>
      <c r="BC561" s="27"/>
      <c r="BJ561" s="28"/>
    </row>
    <row r="562">
      <c r="U562" s="25"/>
      <c r="AP562" s="26"/>
      <c r="BC562" s="27"/>
      <c r="BJ562" s="28"/>
    </row>
    <row r="563">
      <c r="U563" s="25"/>
      <c r="AP563" s="26"/>
      <c r="BC563" s="27"/>
      <c r="BJ563" s="28"/>
    </row>
    <row r="564">
      <c r="U564" s="25"/>
      <c r="AP564" s="26"/>
      <c r="BC564" s="27"/>
      <c r="BJ564" s="28"/>
    </row>
    <row r="565">
      <c r="U565" s="25"/>
      <c r="AP565" s="26"/>
      <c r="BC565" s="27"/>
      <c r="BJ565" s="28"/>
    </row>
    <row r="566">
      <c r="U566" s="25"/>
      <c r="AP566" s="26"/>
      <c r="BC566" s="27"/>
      <c r="BJ566" s="28"/>
    </row>
    <row r="567">
      <c r="U567" s="25"/>
      <c r="AP567" s="26"/>
      <c r="BC567" s="27"/>
      <c r="BJ567" s="28"/>
    </row>
    <row r="568">
      <c r="U568" s="25"/>
      <c r="AP568" s="26"/>
      <c r="BC568" s="27"/>
      <c r="BJ568" s="28"/>
    </row>
    <row r="569">
      <c r="U569" s="25"/>
      <c r="AP569" s="26"/>
      <c r="BC569" s="27"/>
      <c r="BJ569" s="28"/>
    </row>
    <row r="570">
      <c r="U570" s="25"/>
      <c r="AP570" s="26"/>
      <c r="BC570" s="27"/>
      <c r="BJ570" s="28"/>
    </row>
    <row r="571">
      <c r="U571" s="25"/>
      <c r="AP571" s="26"/>
      <c r="BC571" s="27"/>
      <c r="BJ571" s="28"/>
    </row>
    <row r="572">
      <c r="U572" s="25"/>
      <c r="AP572" s="26"/>
      <c r="BC572" s="27"/>
      <c r="BJ572" s="28"/>
    </row>
    <row r="573">
      <c r="U573" s="25"/>
      <c r="AP573" s="26"/>
      <c r="BC573" s="27"/>
      <c r="BJ573" s="28"/>
    </row>
    <row r="574">
      <c r="U574" s="25"/>
      <c r="AP574" s="26"/>
      <c r="BC574" s="27"/>
      <c r="BJ574" s="28"/>
    </row>
    <row r="575">
      <c r="U575" s="25"/>
      <c r="AP575" s="26"/>
      <c r="BC575" s="27"/>
      <c r="BJ575" s="28"/>
    </row>
    <row r="576">
      <c r="U576" s="25"/>
      <c r="AP576" s="26"/>
      <c r="BC576" s="27"/>
      <c r="BJ576" s="28"/>
    </row>
    <row r="577">
      <c r="U577" s="25"/>
      <c r="AP577" s="26"/>
      <c r="BC577" s="27"/>
      <c r="BJ577" s="28"/>
    </row>
    <row r="578">
      <c r="U578" s="25"/>
      <c r="AP578" s="26"/>
      <c r="BC578" s="27"/>
      <c r="BJ578" s="28"/>
    </row>
    <row r="579">
      <c r="U579" s="25"/>
      <c r="AP579" s="26"/>
      <c r="BC579" s="27"/>
      <c r="BJ579" s="28"/>
    </row>
    <row r="580">
      <c r="U580" s="25"/>
      <c r="AP580" s="26"/>
      <c r="BC580" s="27"/>
      <c r="BJ580" s="28"/>
    </row>
    <row r="581">
      <c r="U581" s="25"/>
      <c r="AP581" s="26"/>
      <c r="BC581" s="27"/>
      <c r="BJ581" s="28"/>
    </row>
    <row r="582">
      <c r="U582" s="25"/>
      <c r="AP582" s="26"/>
      <c r="BC582" s="27"/>
      <c r="BJ582" s="28"/>
    </row>
    <row r="583">
      <c r="U583" s="25"/>
      <c r="AP583" s="26"/>
      <c r="BC583" s="27"/>
      <c r="BJ583" s="28"/>
    </row>
    <row r="584">
      <c r="U584" s="25"/>
      <c r="AP584" s="26"/>
      <c r="BC584" s="27"/>
      <c r="BJ584" s="28"/>
    </row>
    <row r="585">
      <c r="U585" s="25"/>
      <c r="AP585" s="26"/>
      <c r="BC585" s="27"/>
      <c r="BJ585" s="28"/>
    </row>
    <row r="586">
      <c r="U586" s="25"/>
      <c r="AP586" s="26"/>
      <c r="BC586" s="27"/>
      <c r="BJ586" s="28"/>
    </row>
    <row r="587">
      <c r="U587" s="25"/>
      <c r="AP587" s="26"/>
      <c r="BC587" s="27"/>
      <c r="BJ587" s="28"/>
    </row>
    <row r="588">
      <c r="U588" s="25"/>
      <c r="AP588" s="26"/>
      <c r="BC588" s="27"/>
      <c r="BJ588" s="28"/>
    </row>
    <row r="589">
      <c r="U589" s="25"/>
      <c r="AP589" s="26"/>
      <c r="BC589" s="27"/>
      <c r="BJ589" s="28"/>
    </row>
    <row r="590">
      <c r="U590" s="25"/>
      <c r="AP590" s="26"/>
      <c r="BC590" s="27"/>
      <c r="BJ590" s="28"/>
    </row>
    <row r="591">
      <c r="U591" s="25"/>
      <c r="AP591" s="26"/>
      <c r="BC591" s="27"/>
      <c r="BJ591" s="28"/>
    </row>
    <row r="592">
      <c r="U592" s="25"/>
      <c r="AP592" s="26"/>
      <c r="BC592" s="27"/>
      <c r="BJ592" s="28"/>
    </row>
    <row r="593">
      <c r="U593" s="25"/>
      <c r="AP593" s="26"/>
      <c r="BC593" s="27"/>
      <c r="BJ593" s="28"/>
    </row>
    <row r="594">
      <c r="U594" s="25"/>
      <c r="AP594" s="26"/>
      <c r="BC594" s="27"/>
      <c r="BJ594" s="28"/>
    </row>
    <row r="595">
      <c r="U595" s="25"/>
      <c r="AP595" s="26"/>
      <c r="BC595" s="27"/>
      <c r="BJ595" s="28"/>
    </row>
    <row r="596">
      <c r="U596" s="25"/>
      <c r="AP596" s="26"/>
      <c r="BC596" s="27"/>
      <c r="BJ596" s="28"/>
    </row>
    <row r="597">
      <c r="U597" s="25"/>
      <c r="AP597" s="26"/>
      <c r="BC597" s="27"/>
      <c r="BJ597" s="28"/>
    </row>
    <row r="598">
      <c r="U598" s="25"/>
      <c r="AP598" s="26"/>
      <c r="BC598" s="27"/>
      <c r="BJ598" s="28"/>
    </row>
    <row r="599">
      <c r="U599" s="25"/>
      <c r="AP599" s="26"/>
      <c r="BC599" s="27"/>
      <c r="BJ599" s="28"/>
    </row>
    <row r="600">
      <c r="U600" s="25"/>
      <c r="AP600" s="26"/>
      <c r="BC600" s="27"/>
      <c r="BJ600" s="28"/>
    </row>
    <row r="601">
      <c r="U601" s="25"/>
      <c r="AP601" s="26"/>
      <c r="BC601" s="27"/>
      <c r="BJ601" s="28"/>
    </row>
    <row r="602">
      <c r="U602" s="25"/>
      <c r="AP602" s="26"/>
      <c r="BC602" s="27"/>
      <c r="BJ602" s="28"/>
    </row>
    <row r="603">
      <c r="U603" s="25"/>
      <c r="AP603" s="26"/>
      <c r="BC603" s="27"/>
      <c r="BJ603" s="28"/>
    </row>
    <row r="604">
      <c r="U604" s="25"/>
      <c r="AP604" s="26"/>
      <c r="BC604" s="27"/>
      <c r="BJ604" s="28"/>
    </row>
    <row r="605">
      <c r="U605" s="25"/>
      <c r="AP605" s="26"/>
      <c r="BC605" s="27"/>
      <c r="BJ605" s="28"/>
    </row>
    <row r="606">
      <c r="U606" s="25"/>
      <c r="AP606" s="26"/>
      <c r="BC606" s="27"/>
      <c r="BJ606" s="28"/>
    </row>
    <row r="607">
      <c r="U607" s="25"/>
      <c r="AP607" s="26"/>
      <c r="BC607" s="27"/>
      <c r="BJ607" s="28"/>
    </row>
    <row r="608">
      <c r="U608" s="25"/>
      <c r="AP608" s="26"/>
      <c r="BC608" s="27"/>
      <c r="BJ608" s="28"/>
    </row>
    <row r="609">
      <c r="U609" s="25"/>
      <c r="AP609" s="26"/>
      <c r="BC609" s="27"/>
      <c r="BJ609" s="28"/>
    </row>
    <row r="610">
      <c r="U610" s="25"/>
      <c r="AP610" s="26"/>
      <c r="BC610" s="27"/>
      <c r="BJ610" s="28"/>
    </row>
    <row r="611">
      <c r="U611" s="25"/>
      <c r="AP611" s="26"/>
      <c r="BC611" s="27"/>
      <c r="BJ611" s="28"/>
    </row>
    <row r="612">
      <c r="U612" s="25"/>
      <c r="AP612" s="26"/>
      <c r="BC612" s="27"/>
      <c r="BJ612" s="28"/>
    </row>
    <row r="613">
      <c r="U613" s="25"/>
      <c r="AP613" s="26"/>
      <c r="BC613" s="27"/>
      <c r="BJ613" s="28"/>
    </row>
    <row r="614">
      <c r="U614" s="25"/>
      <c r="AP614" s="26"/>
      <c r="BC614" s="27"/>
      <c r="BJ614" s="28"/>
    </row>
    <row r="615">
      <c r="U615" s="25"/>
      <c r="AP615" s="26"/>
      <c r="BC615" s="27"/>
      <c r="BJ615" s="28"/>
    </row>
    <row r="616">
      <c r="U616" s="25"/>
      <c r="AP616" s="26"/>
      <c r="BC616" s="27"/>
      <c r="BJ616" s="28"/>
    </row>
    <row r="617">
      <c r="U617" s="25"/>
      <c r="AP617" s="26"/>
      <c r="BC617" s="27"/>
      <c r="BJ617" s="28"/>
    </row>
    <row r="618">
      <c r="U618" s="25"/>
      <c r="AP618" s="26"/>
      <c r="BC618" s="27"/>
      <c r="BJ618" s="28"/>
    </row>
    <row r="619">
      <c r="U619" s="25"/>
      <c r="AP619" s="26"/>
      <c r="BC619" s="27"/>
      <c r="BJ619" s="28"/>
    </row>
    <row r="620">
      <c r="U620" s="25"/>
      <c r="AP620" s="26"/>
      <c r="BC620" s="27"/>
      <c r="BJ620" s="28"/>
    </row>
    <row r="621">
      <c r="U621" s="25"/>
      <c r="AP621" s="26"/>
      <c r="BC621" s="27"/>
      <c r="BJ621" s="28"/>
    </row>
    <row r="622">
      <c r="U622" s="25"/>
      <c r="AP622" s="26"/>
      <c r="BC622" s="27"/>
      <c r="BJ622" s="28"/>
    </row>
    <row r="623">
      <c r="U623" s="25"/>
      <c r="AP623" s="26"/>
      <c r="BC623" s="27"/>
      <c r="BJ623" s="28"/>
    </row>
    <row r="624">
      <c r="U624" s="25"/>
      <c r="AP624" s="26"/>
      <c r="BC624" s="27"/>
      <c r="BJ624" s="28"/>
    </row>
    <row r="625">
      <c r="U625" s="25"/>
      <c r="AP625" s="26"/>
      <c r="BC625" s="27"/>
      <c r="BJ625" s="28"/>
    </row>
    <row r="626">
      <c r="U626" s="25"/>
      <c r="AP626" s="26"/>
      <c r="BC626" s="27"/>
      <c r="BJ626" s="28"/>
    </row>
    <row r="627">
      <c r="U627" s="25"/>
      <c r="AP627" s="26"/>
      <c r="BC627" s="27"/>
      <c r="BJ627" s="28"/>
    </row>
    <row r="628">
      <c r="U628" s="25"/>
      <c r="AP628" s="26"/>
      <c r="BC628" s="27"/>
      <c r="BJ628" s="28"/>
    </row>
    <row r="629">
      <c r="U629" s="25"/>
      <c r="AP629" s="26"/>
      <c r="BC629" s="27"/>
      <c r="BJ629" s="28"/>
    </row>
    <row r="630">
      <c r="U630" s="25"/>
      <c r="AP630" s="26"/>
      <c r="BC630" s="27"/>
      <c r="BJ630" s="28"/>
    </row>
    <row r="631">
      <c r="U631" s="25"/>
      <c r="AP631" s="26"/>
      <c r="BC631" s="27"/>
      <c r="BJ631" s="28"/>
    </row>
    <row r="632">
      <c r="U632" s="25"/>
      <c r="AP632" s="26"/>
      <c r="BC632" s="27"/>
      <c r="BJ632" s="28"/>
    </row>
    <row r="633">
      <c r="U633" s="25"/>
      <c r="AP633" s="26"/>
      <c r="BC633" s="27"/>
      <c r="BJ633" s="28"/>
    </row>
    <row r="634">
      <c r="U634" s="25"/>
      <c r="AP634" s="26"/>
      <c r="BC634" s="27"/>
      <c r="BJ634" s="28"/>
    </row>
    <row r="635">
      <c r="U635" s="25"/>
      <c r="AP635" s="26"/>
      <c r="BC635" s="27"/>
      <c r="BJ635" s="28"/>
    </row>
    <row r="636">
      <c r="U636" s="25"/>
      <c r="AP636" s="26"/>
      <c r="BC636" s="27"/>
      <c r="BJ636" s="28"/>
    </row>
    <row r="637">
      <c r="U637" s="25"/>
      <c r="AP637" s="26"/>
      <c r="BC637" s="27"/>
      <c r="BJ637" s="28"/>
    </row>
    <row r="638">
      <c r="U638" s="25"/>
      <c r="AP638" s="26"/>
      <c r="BC638" s="27"/>
      <c r="BJ638" s="28"/>
    </row>
    <row r="639">
      <c r="U639" s="25"/>
      <c r="AP639" s="26"/>
      <c r="BC639" s="27"/>
      <c r="BJ639" s="28"/>
    </row>
    <row r="640">
      <c r="U640" s="25"/>
      <c r="AP640" s="26"/>
      <c r="BC640" s="27"/>
      <c r="BJ640" s="28"/>
    </row>
    <row r="641">
      <c r="U641" s="25"/>
      <c r="AP641" s="26"/>
      <c r="BC641" s="27"/>
      <c r="BJ641" s="28"/>
    </row>
    <row r="642">
      <c r="U642" s="25"/>
      <c r="AP642" s="26"/>
      <c r="BC642" s="27"/>
      <c r="BJ642" s="28"/>
    </row>
    <row r="643">
      <c r="U643" s="25"/>
      <c r="AP643" s="26"/>
      <c r="BC643" s="27"/>
      <c r="BJ643" s="28"/>
    </row>
    <row r="644">
      <c r="U644" s="25"/>
      <c r="AP644" s="26"/>
      <c r="BC644" s="27"/>
      <c r="BJ644" s="28"/>
    </row>
    <row r="645">
      <c r="U645" s="25"/>
      <c r="AP645" s="26"/>
      <c r="BC645" s="27"/>
      <c r="BJ645" s="28"/>
    </row>
    <row r="646">
      <c r="U646" s="25"/>
      <c r="AP646" s="26"/>
      <c r="BC646" s="27"/>
      <c r="BJ646" s="28"/>
    </row>
    <row r="647">
      <c r="U647" s="25"/>
      <c r="AP647" s="26"/>
      <c r="BC647" s="27"/>
      <c r="BJ647" s="28"/>
    </row>
    <row r="648">
      <c r="U648" s="25"/>
      <c r="AP648" s="26"/>
      <c r="BC648" s="27"/>
      <c r="BJ648" s="28"/>
    </row>
    <row r="649">
      <c r="U649" s="25"/>
      <c r="AP649" s="26"/>
      <c r="BC649" s="27"/>
      <c r="BJ649" s="28"/>
    </row>
    <row r="650">
      <c r="U650" s="25"/>
      <c r="AP650" s="26"/>
      <c r="BC650" s="27"/>
      <c r="BJ650" s="28"/>
    </row>
    <row r="651">
      <c r="U651" s="25"/>
      <c r="AP651" s="26"/>
      <c r="BC651" s="27"/>
      <c r="BJ651" s="28"/>
    </row>
    <row r="652">
      <c r="U652" s="25"/>
      <c r="AP652" s="26"/>
      <c r="BC652" s="27"/>
      <c r="BJ652" s="28"/>
    </row>
    <row r="653">
      <c r="U653" s="25"/>
      <c r="AP653" s="26"/>
      <c r="BC653" s="27"/>
      <c r="BJ653" s="28"/>
    </row>
    <row r="654">
      <c r="U654" s="25"/>
      <c r="AP654" s="26"/>
      <c r="BC654" s="27"/>
      <c r="BJ654" s="28"/>
    </row>
    <row r="655">
      <c r="U655" s="25"/>
      <c r="AP655" s="26"/>
      <c r="BC655" s="27"/>
      <c r="BJ655" s="28"/>
    </row>
    <row r="656">
      <c r="U656" s="25"/>
      <c r="AP656" s="26"/>
      <c r="BC656" s="27"/>
      <c r="BJ656" s="28"/>
    </row>
    <row r="657">
      <c r="U657" s="25"/>
      <c r="AP657" s="26"/>
      <c r="BC657" s="27"/>
      <c r="BJ657" s="28"/>
    </row>
    <row r="658">
      <c r="U658" s="25"/>
      <c r="AP658" s="26"/>
      <c r="BC658" s="27"/>
      <c r="BJ658" s="28"/>
    </row>
    <row r="659">
      <c r="U659" s="25"/>
      <c r="AP659" s="26"/>
      <c r="BC659" s="27"/>
      <c r="BJ659" s="28"/>
    </row>
    <row r="660">
      <c r="U660" s="25"/>
      <c r="AP660" s="26"/>
      <c r="BC660" s="27"/>
      <c r="BJ660" s="28"/>
    </row>
    <row r="661">
      <c r="U661" s="25"/>
      <c r="AP661" s="26"/>
      <c r="BC661" s="27"/>
      <c r="BJ661" s="28"/>
    </row>
    <row r="662">
      <c r="U662" s="25"/>
      <c r="AP662" s="26"/>
      <c r="BC662" s="27"/>
      <c r="BJ662" s="28"/>
    </row>
    <row r="663">
      <c r="U663" s="25"/>
      <c r="AP663" s="26"/>
      <c r="BC663" s="27"/>
      <c r="BJ663" s="28"/>
    </row>
    <row r="664">
      <c r="U664" s="25"/>
      <c r="AP664" s="26"/>
      <c r="BC664" s="27"/>
      <c r="BJ664" s="28"/>
    </row>
    <row r="665">
      <c r="U665" s="25"/>
      <c r="AP665" s="26"/>
      <c r="BC665" s="27"/>
      <c r="BJ665" s="28"/>
    </row>
    <row r="666">
      <c r="U666" s="25"/>
      <c r="AP666" s="26"/>
      <c r="BC666" s="27"/>
      <c r="BJ666" s="28"/>
    </row>
    <row r="667">
      <c r="U667" s="25"/>
      <c r="AP667" s="26"/>
      <c r="BC667" s="27"/>
      <c r="BJ667" s="28"/>
    </row>
    <row r="668">
      <c r="U668" s="25"/>
      <c r="AP668" s="26"/>
      <c r="BC668" s="27"/>
      <c r="BJ668" s="28"/>
    </row>
    <row r="669">
      <c r="U669" s="25"/>
      <c r="AP669" s="26"/>
      <c r="BC669" s="27"/>
      <c r="BJ669" s="28"/>
    </row>
    <row r="670">
      <c r="U670" s="25"/>
      <c r="AP670" s="26"/>
      <c r="BC670" s="27"/>
      <c r="BJ670" s="28"/>
    </row>
    <row r="671">
      <c r="U671" s="25"/>
      <c r="AP671" s="26"/>
      <c r="BC671" s="27"/>
      <c r="BJ671" s="28"/>
    </row>
    <row r="672">
      <c r="U672" s="25"/>
      <c r="AP672" s="26"/>
      <c r="BC672" s="27"/>
      <c r="BJ672" s="28"/>
    </row>
    <row r="673">
      <c r="U673" s="25"/>
      <c r="AP673" s="26"/>
      <c r="BC673" s="27"/>
      <c r="BJ673" s="28"/>
    </row>
    <row r="674">
      <c r="U674" s="25"/>
      <c r="AP674" s="26"/>
      <c r="BC674" s="27"/>
      <c r="BJ674" s="28"/>
    </row>
    <row r="675">
      <c r="U675" s="25"/>
      <c r="AP675" s="26"/>
      <c r="BC675" s="27"/>
      <c r="BJ675" s="28"/>
    </row>
    <row r="676">
      <c r="U676" s="25"/>
      <c r="AP676" s="26"/>
      <c r="BC676" s="27"/>
      <c r="BJ676" s="28"/>
    </row>
    <row r="677">
      <c r="U677" s="25"/>
      <c r="AP677" s="26"/>
      <c r="BC677" s="27"/>
      <c r="BJ677" s="28"/>
    </row>
    <row r="678">
      <c r="U678" s="25"/>
      <c r="AP678" s="26"/>
      <c r="BC678" s="27"/>
      <c r="BJ678" s="28"/>
    </row>
    <row r="679">
      <c r="U679" s="25"/>
      <c r="AP679" s="26"/>
      <c r="BC679" s="27"/>
      <c r="BJ679" s="28"/>
    </row>
    <row r="680">
      <c r="U680" s="25"/>
      <c r="AP680" s="26"/>
      <c r="BC680" s="27"/>
      <c r="BJ680" s="28"/>
    </row>
    <row r="681">
      <c r="U681" s="25"/>
      <c r="AP681" s="26"/>
      <c r="BC681" s="27"/>
      <c r="BJ681" s="28"/>
    </row>
    <row r="682">
      <c r="U682" s="25"/>
      <c r="AP682" s="26"/>
      <c r="BC682" s="27"/>
      <c r="BJ682" s="28"/>
    </row>
    <row r="683">
      <c r="U683" s="25"/>
      <c r="AP683" s="26"/>
      <c r="BC683" s="27"/>
      <c r="BJ683" s="28"/>
    </row>
    <row r="684">
      <c r="U684" s="25"/>
      <c r="AP684" s="26"/>
      <c r="BC684" s="27"/>
      <c r="BJ684" s="28"/>
    </row>
    <row r="685">
      <c r="U685" s="25"/>
      <c r="AP685" s="26"/>
      <c r="BC685" s="27"/>
      <c r="BJ685" s="28"/>
    </row>
    <row r="686">
      <c r="U686" s="25"/>
      <c r="AP686" s="26"/>
      <c r="BC686" s="27"/>
      <c r="BJ686" s="28"/>
    </row>
    <row r="687">
      <c r="U687" s="25"/>
      <c r="AP687" s="26"/>
      <c r="BC687" s="27"/>
      <c r="BJ687" s="28"/>
    </row>
    <row r="688">
      <c r="U688" s="25"/>
      <c r="AP688" s="26"/>
      <c r="BC688" s="27"/>
      <c r="BJ688" s="28"/>
    </row>
    <row r="689">
      <c r="U689" s="25"/>
      <c r="AP689" s="26"/>
      <c r="BC689" s="27"/>
      <c r="BJ689" s="28"/>
    </row>
    <row r="690">
      <c r="U690" s="25"/>
      <c r="AP690" s="26"/>
      <c r="BC690" s="27"/>
      <c r="BJ690" s="28"/>
    </row>
    <row r="691">
      <c r="U691" s="25"/>
      <c r="AP691" s="26"/>
      <c r="BC691" s="27"/>
      <c r="BJ691" s="28"/>
    </row>
    <row r="692">
      <c r="U692" s="25"/>
      <c r="AP692" s="26"/>
      <c r="BC692" s="27"/>
      <c r="BJ692" s="28"/>
    </row>
    <row r="693">
      <c r="U693" s="25"/>
      <c r="AP693" s="26"/>
      <c r="BC693" s="27"/>
      <c r="BJ693" s="28"/>
    </row>
    <row r="694">
      <c r="U694" s="25"/>
      <c r="AP694" s="26"/>
      <c r="BC694" s="27"/>
      <c r="BJ694" s="28"/>
    </row>
    <row r="695">
      <c r="U695" s="25"/>
      <c r="AP695" s="26"/>
      <c r="BC695" s="27"/>
      <c r="BJ695" s="28"/>
    </row>
    <row r="696">
      <c r="U696" s="25"/>
      <c r="AP696" s="26"/>
      <c r="BC696" s="27"/>
      <c r="BJ696" s="28"/>
    </row>
    <row r="697">
      <c r="U697" s="25"/>
      <c r="AP697" s="26"/>
      <c r="BC697" s="27"/>
      <c r="BJ697" s="28"/>
    </row>
    <row r="698">
      <c r="U698" s="25"/>
      <c r="AP698" s="26"/>
      <c r="BC698" s="27"/>
      <c r="BJ698" s="28"/>
    </row>
    <row r="699">
      <c r="U699" s="25"/>
      <c r="AP699" s="26"/>
      <c r="BC699" s="27"/>
      <c r="BJ699" s="28"/>
    </row>
    <row r="700">
      <c r="U700" s="25"/>
      <c r="AP700" s="26"/>
      <c r="BC700" s="27"/>
      <c r="BJ700" s="28"/>
    </row>
    <row r="701">
      <c r="U701" s="25"/>
      <c r="AP701" s="26"/>
      <c r="BC701" s="27"/>
      <c r="BJ701" s="28"/>
    </row>
    <row r="702">
      <c r="U702" s="25"/>
      <c r="AP702" s="26"/>
      <c r="BC702" s="27"/>
      <c r="BJ702" s="28"/>
    </row>
    <row r="703">
      <c r="U703" s="25"/>
      <c r="AP703" s="26"/>
      <c r="BC703" s="27"/>
      <c r="BJ703" s="28"/>
    </row>
    <row r="704">
      <c r="U704" s="25"/>
      <c r="AP704" s="26"/>
      <c r="BC704" s="27"/>
      <c r="BJ704" s="28"/>
    </row>
    <row r="705">
      <c r="U705" s="25"/>
      <c r="AP705" s="26"/>
      <c r="BC705" s="27"/>
      <c r="BJ705" s="28"/>
    </row>
    <row r="706">
      <c r="U706" s="25"/>
      <c r="AP706" s="26"/>
      <c r="BC706" s="27"/>
      <c r="BJ706" s="28"/>
    </row>
    <row r="707">
      <c r="U707" s="25"/>
      <c r="AP707" s="26"/>
      <c r="BC707" s="27"/>
      <c r="BJ707" s="28"/>
    </row>
    <row r="708">
      <c r="U708" s="25"/>
      <c r="AP708" s="26"/>
      <c r="BC708" s="27"/>
      <c r="BJ708" s="28"/>
    </row>
    <row r="709">
      <c r="U709" s="25"/>
      <c r="AP709" s="26"/>
      <c r="BC709" s="27"/>
      <c r="BJ709" s="28"/>
    </row>
    <row r="710">
      <c r="U710" s="25"/>
      <c r="AP710" s="26"/>
      <c r="BC710" s="27"/>
      <c r="BJ710" s="28"/>
    </row>
    <row r="711">
      <c r="U711" s="25"/>
      <c r="AP711" s="26"/>
      <c r="BC711" s="27"/>
      <c r="BJ711" s="28"/>
    </row>
    <row r="712">
      <c r="U712" s="25"/>
      <c r="AP712" s="26"/>
      <c r="BC712" s="27"/>
      <c r="BJ712" s="28"/>
    </row>
    <row r="713">
      <c r="U713" s="25"/>
      <c r="AP713" s="26"/>
      <c r="BC713" s="27"/>
      <c r="BJ713" s="28"/>
    </row>
    <row r="714">
      <c r="U714" s="25"/>
      <c r="AP714" s="26"/>
      <c r="BC714" s="27"/>
      <c r="BJ714" s="28"/>
    </row>
    <row r="715">
      <c r="U715" s="25"/>
      <c r="AP715" s="26"/>
      <c r="BC715" s="27"/>
      <c r="BJ715" s="28"/>
    </row>
    <row r="716">
      <c r="U716" s="25"/>
      <c r="AP716" s="26"/>
      <c r="BC716" s="27"/>
      <c r="BJ716" s="28"/>
    </row>
    <row r="717">
      <c r="U717" s="25"/>
      <c r="AP717" s="26"/>
      <c r="BC717" s="27"/>
      <c r="BJ717" s="28"/>
    </row>
    <row r="718">
      <c r="U718" s="25"/>
      <c r="AP718" s="26"/>
      <c r="BC718" s="27"/>
      <c r="BJ718" s="28"/>
    </row>
    <row r="719">
      <c r="U719" s="25"/>
      <c r="AP719" s="26"/>
      <c r="BC719" s="27"/>
      <c r="BJ719" s="28"/>
    </row>
    <row r="720">
      <c r="U720" s="25"/>
      <c r="AP720" s="26"/>
      <c r="BC720" s="27"/>
      <c r="BJ720" s="28"/>
    </row>
    <row r="721">
      <c r="U721" s="25"/>
      <c r="AP721" s="26"/>
      <c r="BC721" s="27"/>
      <c r="BJ721" s="28"/>
    </row>
    <row r="722">
      <c r="U722" s="25"/>
      <c r="AP722" s="26"/>
      <c r="BC722" s="27"/>
      <c r="BJ722" s="28"/>
    </row>
    <row r="723">
      <c r="U723" s="25"/>
      <c r="AP723" s="26"/>
      <c r="BC723" s="27"/>
      <c r="BJ723" s="28"/>
    </row>
    <row r="724">
      <c r="U724" s="25"/>
      <c r="AP724" s="26"/>
      <c r="BC724" s="27"/>
      <c r="BJ724" s="28"/>
    </row>
    <row r="725">
      <c r="U725" s="25"/>
      <c r="AP725" s="26"/>
      <c r="BC725" s="27"/>
      <c r="BJ725" s="28"/>
    </row>
    <row r="726">
      <c r="U726" s="25"/>
      <c r="AP726" s="26"/>
      <c r="BC726" s="27"/>
      <c r="BJ726" s="28"/>
    </row>
    <row r="727">
      <c r="U727" s="25"/>
      <c r="AP727" s="26"/>
      <c r="BC727" s="27"/>
      <c r="BJ727" s="28"/>
    </row>
    <row r="728">
      <c r="U728" s="25"/>
      <c r="AP728" s="26"/>
      <c r="BC728" s="27"/>
      <c r="BJ728" s="28"/>
    </row>
    <row r="729">
      <c r="U729" s="25"/>
      <c r="AP729" s="26"/>
      <c r="BC729" s="27"/>
      <c r="BJ729" s="28"/>
    </row>
    <row r="730">
      <c r="U730" s="25"/>
      <c r="AP730" s="26"/>
      <c r="BC730" s="27"/>
      <c r="BJ730" s="28"/>
    </row>
    <row r="731">
      <c r="U731" s="25"/>
      <c r="AP731" s="26"/>
      <c r="BC731" s="27"/>
      <c r="BJ731" s="28"/>
    </row>
    <row r="732">
      <c r="U732" s="25"/>
      <c r="AP732" s="26"/>
      <c r="BC732" s="27"/>
      <c r="BJ732" s="28"/>
    </row>
    <row r="733">
      <c r="U733" s="25"/>
      <c r="AP733" s="26"/>
      <c r="BC733" s="27"/>
      <c r="BJ733" s="28"/>
    </row>
    <row r="734">
      <c r="U734" s="25"/>
      <c r="AP734" s="26"/>
      <c r="BC734" s="27"/>
      <c r="BJ734" s="28"/>
    </row>
    <row r="735">
      <c r="U735" s="25"/>
      <c r="AP735" s="26"/>
      <c r="BC735" s="27"/>
      <c r="BJ735" s="28"/>
    </row>
    <row r="736">
      <c r="U736" s="25"/>
      <c r="AP736" s="26"/>
      <c r="BC736" s="27"/>
      <c r="BJ736" s="28"/>
    </row>
    <row r="737">
      <c r="U737" s="25"/>
      <c r="AP737" s="26"/>
      <c r="BC737" s="27"/>
      <c r="BJ737" s="28"/>
    </row>
    <row r="738">
      <c r="U738" s="25"/>
      <c r="AP738" s="26"/>
      <c r="BC738" s="27"/>
      <c r="BJ738" s="28"/>
    </row>
    <row r="739">
      <c r="U739" s="25"/>
      <c r="AP739" s="26"/>
      <c r="BC739" s="27"/>
      <c r="BJ739" s="28"/>
    </row>
    <row r="740">
      <c r="U740" s="25"/>
      <c r="AP740" s="26"/>
      <c r="BC740" s="27"/>
      <c r="BJ740" s="28"/>
    </row>
    <row r="741">
      <c r="U741" s="25"/>
      <c r="AP741" s="26"/>
      <c r="BC741" s="27"/>
      <c r="BJ741" s="28"/>
    </row>
    <row r="742">
      <c r="U742" s="25"/>
      <c r="AP742" s="26"/>
      <c r="BC742" s="27"/>
      <c r="BJ742" s="28"/>
    </row>
    <row r="743">
      <c r="U743" s="25"/>
      <c r="AP743" s="26"/>
      <c r="BC743" s="27"/>
      <c r="BJ743" s="28"/>
    </row>
    <row r="744">
      <c r="U744" s="25"/>
      <c r="AP744" s="26"/>
      <c r="BC744" s="27"/>
      <c r="BJ744" s="28"/>
    </row>
    <row r="745">
      <c r="U745" s="25"/>
      <c r="AP745" s="26"/>
      <c r="BC745" s="27"/>
      <c r="BJ745" s="28"/>
    </row>
    <row r="746">
      <c r="U746" s="25"/>
      <c r="AP746" s="26"/>
      <c r="BC746" s="27"/>
      <c r="BJ746" s="28"/>
    </row>
    <row r="747">
      <c r="U747" s="25"/>
      <c r="AP747" s="26"/>
      <c r="BC747" s="27"/>
      <c r="BJ747" s="28"/>
    </row>
    <row r="748">
      <c r="U748" s="25"/>
      <c r="AP748" s="26"/>
      <c r="BC748" s="27"/>
      <c r="BJ748" s="28"/>
    </row>
    <row r="749">
      <c r="U749" s="25"/>
      <c r="AP749" s="26"/>
      <c r="BC749" s="27"/>
      <c r="BJ749" s="28"/>
    </row>
    <row r="750">
      <c r="U750" s="25"/>
      <c r="AP750" s="26"/>
      <c r="BC750" s="27"/>
      <c r="BJ750" s="28"/>
    </row>
    <row r="751">
      <c r="U751" s="25"/>
      <c r="AP751" s="26"/>
      <c r="BC751" s="27"/>
      <c r="BJ751" s="28"/>
    </row>
    <row r="752">
      <c r="U752" s="25"/>
      <c r="AP752" s="26"/>
      <c r="BC752" s="27"/>
      <c r="BJ752" s="28"/>
    </row>
    <row r="753">
      <c r="U753" s="25"/>
      <c r="AP753" s="26"/>
      <c r="BC753" s="27"/>
      <c r="BJ753" s="28"/>
    </row>
    <row r="754">
      <c r="U754" s="25"/>
      <c r="AP754" s="26"/>
      <c r="BC754" s="27"/>
      <c r="BJ754" s="28"/>
    </row>
    <row r="755">
      <c r="U755" s="25"/>
      <c r="AP755" s="26"/>
      <c r="BC755" s="27"/>
      <c r="BJ755" s="28"/>
    </row>
    <row r="756">
      <c r="U756" s="25"/>
      <c r="AP756" s="26"/>
      <c r="BC756" s="27"/>
      <c r="BJ756" s="28"/>
    </row>
    <row r="757">
      <c r="U757" s="25"/>
      <c r="AP757" s="26"/>
      <c r="BC757" s="27"/>
      <c r="BJ757" s="28"/>
    </row>
    <row r="758">
      <c r="U758" s="25"/>
      <c r="AP758" s="26"/>
      <c r="BC758" s="27"/>
      <c r="BJ758" s="28"/>
    </row>
    <row r="759">
      <c r="U759" s="25"/>
      <c r="AP759" s="26"/>
      <c r="BC759" s="27"/>
      <c r="BJ759" s="28"/>
    </row>
    <row r="760">
      <c r="U760" s="25"/>
      <c r="AP760" s="26"/>
      <c r="BC760" s="27"/>
      <c r="BJ760" s="28"/>
    </row>
    <row r="761">
      <c r="U761" s="25"/>
      <c r="AP761" s="26"/>
      <c r="BC761" s="27"/>
      <c r="BJ761" s="28"/>
    </row>
    <row r="762">
      <c r="U762" s="25"/>
      <c r="AP762" s="26"/>
      <c r="BC762" s="27"/>
      <c r="BJ762" s="28"/>
    </row>
    <row r="763">
      <c r="U763" s="25"/>
      <c r="AP763" s="26"/>
      <c r="BC763" s="27"/>
      <c r="BJ763" s="28"/>
    </row>
    <row r="764">
      <c r="U764" s="25"/>
      <c r="AP764" s="26"/>
      <c r="BC764" s="27"/>
      <c r="BJ764" s="28"/>
    </row>
    <row r="765">
      <c r="U765" s="25"/>
      <c r="AP765" s="26"/>
      <c r="BC765" s="27"/>
      <c r="BJ765" s="28"/>
    </row>
    <row r="766">
      <c r="U766" s="25"/>
      <c r="AP766" s="26"/>
      <c r="BC766" s="27"/>
      <c r="BJ766" s="28"/>
    </row>
    <row r="767">
      <c r="U767" s="25"/>
      <c r="AP767" s="26"/>
      <c r="BC767" s="27"/>
      <c r="BJ767" s="28"/>
    </row>
    <row r="768">
      <c r="U768" s="25"/>
      <c r="AP768" s="26"/>
      <c r="BC768" s="27"/>
      <c r="BJ768" s="28"/>
    </row>
    <row r="769">
      <c r="U769" s="25"/>
      <c r="AP769" s="26"/>
      <c r="BC769" s="27"/>
      <c r="BJ769" s="28"/>
    </row>
    <row r="770">
      <c r="U770" s="25"/>
      <c r="AP770" s="26"/>
      <c r="BC770" s="27"/>
      <c r="BJ770" s="28"/>
    </row>
    <row r="771">
      <c r="U771" s="25"/>
      <c r="AP771" s="26"/>
      <c r="BC771" s="27"/>
      <c r="BJ771" s="28"/>
    </row>
    <row r="772">
      <c r="U772" s="25"/>
      <c r="AP772" s="26"/>
      <c r="BC772" s="27"/>
      <c r="BJ772" s="28"/>
    </row>
    <row r="773">
      <c r="U773" s="25"/>
      <c r="AP773" s="26"/>
      <c r="BC773" s="27"/>
      <c r="BJ773" s="28"/>
    </row>
    <row r="774">
      <c r="U774" s="25"/>
      <c r="AP774" s="26"/>
      <c r="BC774" s="27"/>
      <c r="BJ774" s="28"/>
    </row>
    <row r="775">
      <c r="U775" s="25"/>
      <c r="AP775" s="26"/>
      <c r="BC775" s="27"/>
      <c r="BJ775" s="28"/>
    </row>
    <row r="776">
      <c r="U776" s="25"/>
      <c r="AP776" s="26"/>
      <c r="BC776" s="27"/>
      <c r="BJ776" s="28"/>
    </row>
    <row r="777">
      <c r="U777" s="25"/>
      <c r="AP777" s="26"/>
      <c r="BC777" s="27"/>
      <c r="BJ777" s="28"/>
    </row>
    <row r="778">
      <c r="U778" s="25"/>
      <c r="AP778" s="26"/>
      <c r="BC778" s="27"/>
      <c r="BJ778" s="28"/>
    </row>
    <row r="779">
      <c r="U779" s="25"/>
      <c r="AP779" s="26"/>
      <c r="BC779" s="27"/>
      <c r="BJ779" s="28"/>
    </row>
    <row r="780">
      <c r="U780" s="25"/>
      <c r="AP780" s="26"/>
      <c r="BC780" s="27"/>
      <c r="BJ780" s="28"/>
    </row>
    <row r="781">
      <c r="U781" s="25"/>
      <c r="AP781" s="26"/>
      <c r="BC781" s="27"/>
      <c r="BJ781" s="28"/>
    </row>
    <row r="782">
      <c r="U782" s="25"/>
      <c r="AP782" s="26"/>
      <c r="BC782" s="27"/>
      <c r="BJ782" s="28"/>
    </row>
    <row r="783">
      <c r="U783" s="25"/>
      <c r="AP783" s="26"/>
      <c r="BC783" s="27"/>
      <c r="BJ783" s="28"/>
    </row>
    <row r="784">
      <c r="U784" s="25"/>
      <c r="AP784" s="26"/>
      <c r="BC784" s="27"/>
      <c r="BJ784" s="28"/>
    </row>
    <row r="785">
      <c r="U785" s="25"/>
      <c r="AP785" s="26"/>
      <c r="BC785" s="27"/>
      <c r="BJ785" s="28"/>
    </row>
    <row r="786">
      <c r="U786" s="25"/>
      <c r="AP786" s="26"/>
      <c r="BC786" s="27"/>
      <c r="BJ786" s="28"/>
    </row>
    <row r="787">
      <c r="U787" s="25"/>
      <c r="AP787" s="26"/>
      <c r="BC787" s="27"/>
      <c r="BJ787" s="28"/>
    </row>
    <row r="788">
      <c r="U788" s="25"/>
      <c r="AP788" s="26"/>
      <c r="BC788" s="27"/>
      <c r="BJ788" s="28"/>
    </row>
    <row r="789">
      <c r="U789" s="25"/>
      <c r="AP789" s="26"/>
      <c r="BC789" s="27"/>
      <c r="BJ789" s="28"/>
    </row>
    <row r="790">
      <c r="U790" s="25"/>
      <c r="AP790" s="26"/>
      <c r="BC790" s="27"/>
      <c r="BJ790" s="28"/>
    </row>
    <row r="791">
      <c r="U791" s="25"/>
      <c r="AP791" s="26"/>
      <c r="BC791" s="27"/>
      <c r="BJ791" s="28"/>
    </row>
    <row r="792">
      <c r="U792" s="25"/>
      <c r="AP792" s="26"/>
      <c r="BC792" s="27"/>
      <c r="BJ792" s="28"/>
    </row>
    <row r="793">
      <c r="U793" s="25"/>
      <c r="AP793" s="26"/>
      <c r="BC793" s="27"/>
      <c r="BJ793" s="28"/>
    </row>
    <row r="794">
      <c r="U794" s="25"/>
      <c r="AP794" s="26"/>
      <c r="BC794" s="27"/>
      <c r="BJ794" s="28"/>
    </row>
    <row r="795">
      <c r="U795" s="25"/>
      <c r="AP795" s="26"/>
      <c r="BC795" s="27"/>
      <c r="BJ795" s="28"/>
    </row>
    <row r="796">
      <c r="U796" s="25"/>
      <c r="AP796" s="26"/>
      <c r="BC796" s="27"/>
      <c r="BJ796" s="28"/>
    </row>
    <row r="797">
      <c r="U797" s="25"/>
      <c r="AP797" s="26"/>
      <c r="BC797" s="27"/>
      <c r="BJ797" s="28"/>
    </row>
    <row r="798">
      <c r="U798" s="25"/>
      <c r="AP798" s="26"/>
      <c r="BC798" s="27"/>
      <c r="BJ798" s="28"/>
    </row>
    <row r="799">
      <c r="U799" s="25"/>
      <c r="AP799" s="26"/>
      <c r="BC799" s="27"/>
      <c r="BJ799" s="28"/>
    </row>
    <row r="800">
      <c r="U800" s="25"/>
      <c r="AP800" s="26"/>
      <c r="BC800" s="27"/>
      <c r="BJ800" s="28"/>
    </row>
    <row r="801">
      <c r="U801" s="25"/>
      <c r="AP801" s="26"/>
      <c r="BC801" s="27"/>
      <c r="BJ801" s="28"/>
    </row>
    <row r="802">
      <c r="U802" s="25"/>
      <c r="AP802" s="26"/>
      <c r="BC802" s="27"/>
      <c r="BJ802" s="28"/>
    </row>
    <row r="803">
      <c r="U803" s="25"/>
      <c r="AP803" s="26"/>
      <c r="BC803" s="27"/>
      <c r="BJ803" s="28"/>
    </row>
    <row r="804">
      <c r="U804" s="25"/>
      <c r="AP804" s="26"/>
      <c r="BC804" s="27"/>
      <c r="BJ804" s="28"/>
    </row>
    <row r="805">
      <c r="U805" s="25"/>
      <c r="AP805" s="26"/>
      <c r="BC805" s="27"/>
      <c r="BJ805" s="28"/>
    </row>
    <row r="806">
      <c r="U806" s="25"/>
      <c r="AP806" s="26"/>
      <c r="BC806" s="27"/>
      <c r="BJ806" s="28"/>
    </row>
    <row r="807">
      <c r="U807" s="25"/>
      <c r="AP807" s="26"/>
      <c r="BC807" s="27"/>
      <c r="BJ807" s="28"/>
    </row>
    <row r="808">
      <c r="U808" s="25"/>
      <c r="AP808" s="26"/>
      <c r="BC808" s="27"/>
      <c r="BJ808" s="28"/>
    </row>
    <row r="809">
      <c r="U809" s="25"/>
      <c r="AP809" s="26"/>
      <c r="BC809" s="27"/>
      <c r="BJ809" s="28"/>
    </row>
    <row r="810">
      <c r="U810" s="25"/>
      <c r="AP810" s="26"/>
      <c r="BC810" s="27"/>
      <c r="BJ810" s="28"/>
    </row>
    <row r="811">
      <c r="U811" s="25"/>
      <c r="AP811" s="26"/>
      <c r="BC811" s="27"/>
      <c r="BJ811" s="28"/>
    </row>
    <row r="812">
      <c r="U812" s="25"/>
      <c r="AP812" s="26"/>
      <c r="BC812" s="27"/>
      <c r="BJ812" s="28"/>
    </row>
    <row r="813">
      <c r="U813" s="25"/>
      <c r="AP813" s="26"/>
      <c r="BC813" s="27"/>
      <c r="BJ813" s="28"/>
    </row>
    <row r="814">
      <c r="U814" s="25"/>
      <c r="AP814" s="26"/>
      <c r="BC814" s="27"/>
      <c r="BJ814" s="28"/>
    </row>
    <row r="815">
      <c r="U815" s="25"/>
      <c r="AP815" s="26"/>
      <c r="BC815" s="27"/>
      <c r="BJ815" s="28"/>
    </row>
    <row r="816">
      <c r="U816" s="25"/>
      <c r="AP816" s="26"/>
      <c r="BC816" s="27"/>
      <c r="BJ816" s="28"/>
    </row>
    <row r="817">
      <c r="U817" s="25"/>
      <c r="AP817" s="26"/>
      <c r="BC817" s="27"/>
      <c r="BJ817" s="28"/>
    </row>
    <row r="818">
      <c r="U818" s="25"/>
      <c r="AP818" s="26"/>
      <c r="BC818" s="27"/>
      <c r="BJ818" s="28"/>
    </row>
    <row r="819">
      <c r="U819" s="25"/>
      <c r="AP819" s="26"/>
      <c r="BC819" s="27"/>
      <c r="BJ819" s="28"/>
    </row>
    <row r="820">
      <c r="U820" s="25"/>
      <c r="AP820" s="26"/>
      <c r="BC820" s="27"/>
      <c r="BJ820" s="28"/>
    </row>
    <row r="821">
      <c r="U821" s="25"/>
      <c r="AP821" s="26"/>
      <c r="BC821" s="27"/>
      <c r="BJ821" s="28"/>
    </row>
    <row r="822">
      <c r="U822" s="25"/>
      <c r="AP822" s="26"/>
      <c r="BC822" s="27"/>
      <c r="BJ822" s="28"/>
    </row>
    <row r="823">
      <c r="U823" s="25"/>
      <c r="AP823" s="26"/>
      <c r="BC823" s="27"/>
      <c r="BJ823" s="28"/>
    </row>
    <row r="824">
      <c r="U824" s="25"/>
      <c r="AP824" s="26"/>
      <c r="BC824" s="27"/>
      <c r="BJ824" s="28"/>
    </row>
    <row r="825">
      <c r="U825" s="25"/>
      <c r="AP825" s="26"/>
      <c r="BC825" s="27"/>
      <c r="BJ825" s="28"/>
    </row>
    <row r="826">
      <c r="U826" s="25"/>
      <c r="AP826" s="26"/>
      <c r="BC826" s="27"/>
      <c r="BJ826" s="28"/>
    </row>
    <row r="827">
      <c r="U827" s="25"/>
      <c r="AP827" s="26"/>
      <c r="BC827" s="27"/>
      <c r="BJ827" s="28"/>
    </row>
    <row r="828">
      <c r="U828" s="25"/>
      <c r="AP828" s="26"/>
      <c r="BC828" s="27"/>
      <c r="BJ828" s="28"/>
    </row>
    <row r="829">
      <c r="U829" s="25"/>
      <c r="AP829" s="26"/>
      <c r="BC829" s="27"/>
      <c r="BJ829" s="28"/>
    </row>
    <row r="830">
      <c r="U830" s="25"/>
      <c r="AP830" s="26"/>
      <c r="BC830" s="27"/>
      <c r="BJ830" s="28"/>
    </row>
    <row r="831">
      <c r="U831" s="25"/>
      <c r="AP831" s="26"/>
      <c r="BC831" s="27"/>
      <c r="BJ831" s="28"/>
    </row>
    <row r="832">
      <c r="U832" s="25"/>
      <c r="AP832" s="26"/>
      <c r="BC832" s="27"/>
      <c r="BJ832" s="28"/>
    </row>
    <row r="833">
      <c r="U833" s="25"/>
      <c r="AP833" s="26"/>
      <c r="BC833" s="27"/>
      <c r="BJ833" s="28"/>
    </row>
    <row r="834">
      <c r="U834" s="25"/>
      <c r="AP834" s="26"/>
      <c r="BC834" s="27"/>
      <c r="BJ834" s="28"/>
    </row>
    <row r="835">
      <c r="U835" s="25"/>
      <c r="AP835" s="26"/>
      <c r="BC835" s="27"/>
      <c r="BJ835" s="28"/>
    </row>
    <row r="836">
      <c r="U836" s="25"/>
      <c r="AP836" s="26"/>
      <c r="BC836" s="27"/>
      <c r="BJ836" s="28"/>
    </row>
    <row r="837">
      <c r="U837" s="25"/>
      <c r="AP837" s="26"/>
      <c r="BC837" s="27"/>
      <c r="BJ837" s="28"/>
    </row>
    <row r="838">
      <c r="U838" s="25"/>
      <c r="AP838" s="26"/>
      <c r="BC838" s="27"/>
      <c r="BJ838" s="28"/>
    </row>
    <row r="839">
      <c r="U839" s="25"/>
      <c r="AP839" s="26"/>
      <c r="BC839" s="27"/>
      <c r="BJ839" s="28"/>
    </row>
    <row r="840">
      <c r="U840" s="25"/>
      <c r="AP840" s="26"/>
      <c r="BC840" s="27"/>
      <c r="BJ840" s="28"/>
    </row>
    <row r="841">
      <c r="U841" s="25"/>
      <c r="AP841" s="26"/>
      <c r="BC841" s="27"/>
      <c r="BJ841" s="28"/>
    </row>
    <row r="842">
      <c r="U842" s="25"/>
      <c r="AP842" s="26"/>
      <c r="BC842" s="27"/>
      <c r="BJ842" s="28"/>
    </row>
    <row r="843">
      <c r="U843" s="25"/>
      <c r="AP843" s="26"/>
      <c r="BC843" s="27"/>
      <c r="BJ843" s="28"/>
    </row>
    <row r="844">
      <c r="U844" s="25"/>
      <c r="AP844" s="26"/>
      <c r="BC844" s="27"/>
      <c r="BJ844" s="28"/>
    </row>
    <row r="845">
      <c r="U845" s="25"/>
      <c r="AP845" s="26"/>
      <c r="BC845" s="27"/>
      <c r="BJ845" s="28"/>
    </row>
    <row r="846">
      <c r="U846" s="25"/>
      <c r="AP846" s="26"/>
      <c r="BC846" s="27"/>
      <c r="BJ846" s="28"/>
    </row>
    <row r="847">
      <c r="U847" s="25"/>
      <c r="AP847" s="26"/>
      <c r="BC847" s="27"/>
      <c r="BJ847" s="28"/>
    </row>
    <row r="848">
      <c r="U848" s="25"/>
      <c r="AP848" s="26"/>
      <c r="BC848" s="27"/>
      <c r="BJ848" s="28"/>
    </row>
    <row r="849">
      <c r="U849" s="25"/>
      <c r="AP849" s="26"/>
      <c r="BC849" s="27"/>
      <c r="BJ849" s="28"/>
    </row>
    <row r="850">
      <c r="U850" s="25"/>
      <c r="AP850" s="26"/>
      <c r="BC850" s="27"/>
      <c r="BJ850" s="28"/>
    </row>
    <row r="851">
      <c r="U851" s="25"/>
      <c r="AP851" s="26"/>
      <c r="BC851" s="27"/>
      <c r="BJ851" s="28"/>
    </row>
    <row r="852">
      <c r="U852" s="25"/>
      <c r="AP852" s="26"/>
      <c r="BC852" s="27"/>
      <c r="BJ852" s="28"/>
    </row>
    <row r="853">
      <c r="U853" s="25"/>
      <c r="AP853" s="26"/>
      <c r="BC853" s="27"/>
      <c r="BJ853" s="28"/>
    </row>
    <row r="854">
      <c r="U854" s="25"/>
      <c r="AP854" s="26"/>
      <c r="BC854" s="27"/>
      <c r="BJ854" s="28"/>
    </row>
    <row r="855">
      <c r="U855" s="25"/>
      <c r="AP855" s="26"/>
      <c r="BC855" s="27"/>
      <c r="BJ855" s="28"/>
    </row>
    <row r="856">
      <c r="U856" s="25"/>
      <c r="AP856" s="26"/>
      <c r="BC856" s="27"/>
      <c r="BJ856" s="28"/>
    </row>
    <row r="857">
      <c r="U857" s="25"/>
      <c r="AP857" s="26"/>
      <c r="BC857" s="27"/>
      <c r="BJ857" s="28"/>
    </row>
    <row r="858">
      <c r="U858" s="25"/>
      <c r="AP858" s="26"/>
      <c r="BC858" s="27"/>
      <c r="BJ858" s="28"/>
    </row>
    <row r="859">
      <c r="U859" s="25"/>
      <c r="AP859" s="26"/>
      <c r="BC859" s="27"/>
      <c r="BJ859" s="28"/>
    </row>
    <row r="860">
      <c r="U860" s="25"/>
      <c r="AP860" s="26"/>
      <c r="BC860" s="27"/>
      <c r="BJ860" s="28"/>
    </row>
    <row r="861">
      <c r="U861" s="25"/>
      <c r="AP861" s="26"/>
      <c r="BC861" s="27"/>
      <c r="BJ861" s="28"/>
    </row>
    <row r="862">
      <c r="U862" s="25"/>
      <c r="AP862" s="26"/>
      <c r="BC862" s="27"/>
      <c r="BJ862" s="28"/>
    </row>
    <row r="863">
      <c r="U863" s="25"/>
      <c r="AP863" s="26"/>
      <c r="BC863" s="27"/>
      <c r="BJ863" s="28"/>
    </row>
    <row r="864">
      <c r="U864" s="25"/>
      <c r="AP864" s="26"/>
      <c r="BC864" s="27"/>
      <c r="BJ864" s="28"/>
    </row>
    <row r="865">
      <c r="U865" s="25"/>
      <c r="AP865" s="26"/>
      <c r="BC865" s="27"/>
      <c r="BJ865" s="28"/>
    </row>
    <row r="866">
      <c r="U866" s="25"/>
      <c r="AP866" s="26"/>
      <c r="BC866" s="27"/>
      <c r="BJ866" s="28"/>
    </row>
    <row r="867">
      <c r="U867" s="25"/>
      <c r="AP867" s="26"/>
      <c r="BC867" s="27"/>
      <c r="BJ867" s="28"/>
    </row>
    <row r="868">
      <c r="U868" s="25"/>
      <c r="AP868" s="26"/>
      <c r="BC868" s="27"/>
      <c r="BJ868" s="28"/>
    </row>
    <row r="869">
      <c r="U869" s="25"/>
      <c r="AP869" s="26"/>
      <c r="BC869" s="27"/>
      <c r="BJ869" s="28"/>
    </row>
    <row r="870">
      <c r="U870" s="25"/>
      <c r="AP870" s="26"/>
      <c r="BC870" s="27"/>
      <c r="BJ870" s="28"/>
    </row>
    <row r="871">
      <c r="U871" s="25"/>
      <c r="AP871" s="26"/>
      <c r="BC871" s="27"/>
      <c r="BJ871" s="28"/>
    </row>
    <row r="872">
      <c r="U872" s="25"/>
      <c r="AP872" s="26"/>
      <c r="BC872" s="27"/>
      <c r="BJ872" s="28"/>
    </row>
    <row r="873">
      <c r="U873" s="25"/>
      <c r="AP873" s="26"/>
      <c r="BC873" s="27"/>
      <c r="BJ873" s="28"/>
    </row>
    <row r="874">
      <c r="U874" s="25"/>
      <c r="AP874" s="26"/>
      <c r="BC874" s="27"/>
      <c r="BJ874" s="28"/>
    </row>
    <row r="875">
      <c r="U875" s="25"/>
      <c r="AP875" s="26"/>
      <c r="BC875" s="27"/>
      <c r="BJ875" s="28"/>
    </row>
    <row r="876">
      <c r="U876" s="25"/>
      <c r="AP876" s="26"/>
      <c r="BC876" s="27"/>
      <c r="BJ876" s="28"/>
    </row>
    <row r="877">
      <c r="U877" s="25"/>
      <c r="AP877" s="26"/>
      <c r="BC877" s="27"/>
      <c r="BJ877" s="28"/>
    </row>
    <row r="878">
      <c r="U878" s="25"/>
      <c r="AP878" s="26"/>
      <c r="BC878" s="27"/>
      <c r="BJ878" s="28"/>
    </row>
    <row r="879">
      <c r="U879" s="25"/>
      <c r="AP879" s="26"/>
      <c r="BC879" s="27"/>
      <c r="BJ879" s="28"/>
    </row>
    <row r="880">
      <c r="U880" s="25"/>
      <c r="AP880" s="26"/>
      <c r="BC880" s="27"/>
      <c r="BJ880" s="28"/>
    </row>
    <row r="881">
      <c r="U881" s="25"/>
      <c r="AP881" s="26"/>
      <c r="BC881" s="27"/>
      <c r="BJ881" s="28"/>
    </row>
    <row r="882">
      <c r="U882" s="25"/>
      <c r="AP882" s="26"/>
      <c r="BC882" s="27"/>
      <c r="BJ882" s="28"/>
    </row>
    <row r="883">
      <c r="U883" s="25"/>
      <c r="AP883" s="26"/>
      <c r="BC883" s="27"/>
      <c r="BJ883" s="28"/>
    </row>
    <row r="884">
      <c r="U884" s="25"/>
      <c r="AP884" s="26"/>
      <c r="BC884" s="27"/>
      <c r="BJ884" s="28"/>
    </row>
    <row r="885">
      <c r="U885" s="25"/>
      <c r="AP885" s="26"/>
      <c r="BC885" s="27"/>
      <c r="BJ885" s="28"/>
    </row>
    <row r="886">
      <c r="U886" s="25"/>
      <c r="AP886" s="26"/>
      <c r="BC886" s="27"/>
      <c r="BJ886" s="28"/>
    </row>
    <row r="887">
      <c r="U887" s="25"/>
      <c r="AP887" s="26"/>
      <c r="BC887" s="27"/>
      <c r="BJ887" s="28"/>
    </row>
    <row r="888">
      <c r="U888" s="25"/>
      <c r="AP888" s="26"/>
      <c r="BC888" s="27"/>
      <c r="BJ888" s="28"/>
    </row>
    <row r="889">
      <c r="U889" s="25"/>
      <c r="AP889" s="26"/>
      <c r="BC889" s="27"/>
      <c r="BJ889" s="28"/>
    </row>
    <row r="890">
      <c r="U890" s="25"/>
      <c r="AP890" s="26"/>
      <c r="BC890" s="27"/>
      <c r="BJ890" s="28"/>
    </row>
    <row r="891">
      <c r="U891" s="25"/>
      <c r="AP891" s="26"/>
      <c r="BC891" s="27"/>
      <c r="BJ891" s="28"/>
    </row>
    <row r="892">
      <c r="U892" s="25"/>
      <c r="AP892" s="26"/>
      <c r="BC892" s="27"/>
      <c r="BJ892" s="28"/>
    </row>
    <row r="893">
      <c r="U893" s="25"/>
      <c r="AP893" s="26"/>
      <c r="BC893" s="27"/>
      <c r="BJ893" s="28"/>
    </row>
    <row r="894">
      <c r="U894" s="25"/>
      <c r="AP894" s="26"/>
      <c r="BC894" s="27"/>
      <c r="BJ894" s="28"/>
    </row>
    <row r="895">
      <c r="U895" s="25"/>
      <c r="AP895" s="26"/>
      <c r="BC895" s="27"/>
      <c r="BJ895" s="28"/>
    </row>
    <row r="896">
      <c r="U896" s="25"/>
      <c r="AP896" s="26"/>
      <c r="BC896" s="27"/>
      <c r="BJ896" s="28"/>
    </row>
    <row r="897">
      <c r="U897" s="25"/>
      <c r="AP897" s="26"/>
      <c r="BC897" s="27"/>
      <c r="BJ897" s="28"/>
    </row>
    <row r="898">
      <c r="U898" s="25"/>
      <c r="AP898" s="26"/>
      <c r="BC898" s="27"/>
      <c r="BJ898" s="28"/>
    </row>
    <row r="899">
      <c r="U899" s="25"/>
      <c r="AP899" s="26"/>
      <c r="BC899" s="27"/>
      <c r="BJ899" s="28"/>
    </row>
    <row r="900">
      <c r="U900" s="25"/>
      <c r="AP900" s="26"/>
      <c r="BC900" s="27"/>
      <c r="BJ900" s="28"/>
    </row>
    <row r="901">
      <c r="U901" s="25"/>
      <c r="AP901" s="26"/>
      <c r="BC901" s="27"/>
      <c r="BJ901" s="28"/>
    </row>
    <row r="902">
      <c r="U902" s="25"/>
      <c r="AP902" s="26"/>
      <c r="BC902" s="27"/>
      <c r="BJ902" s="28"/>
    </row>
    <row r="903">
      <c r="U903" s="25"/>
      <c r="AP903" s="26"/>
      <c r="BC903" s="27"/>
      <c r="BJ903" s="28"/>
    </row>
    <row r="904">
      <c r="U904" s="25"/>
      <c r="AP904" s="26"/>
      <c r="BC904" s="27"/>
      <c r="BJ904" s="28"/>
    </row>
    <row r="905">
      <c r="U905" s="25"/>
      <c r="AP905" s="26"/>
      <c r="BC905" s="27"/>
      <c r="BJ905" s="28"/>
    </row>
    <row r="906">
      <c r="U906" s="25"/>
      <c r="AP906" s="26"/>
      <c r="BC906" s="27"/>
      <c r="BJ906" s="28"/>
    </row>
    <row r="907">
      <c r="U907" s="25"/>
      <c r="AP907" s="26"/>
      <c r="BC907" s="27"/>
      <c r="BJ907" s="28"/>
    </row>
    <row r="908">
      <c r="U908" s="25"/>
      <c r="AP908" s="26"/>
      <c r="BC908" s="27"/>
      <c r="BJ908" s="28"/>
    </row>
    <row r="909">
      <c r="U909" s="25"/>
      <c r="AP909" s="26"/>
      <c r="BC909" s="27"/>
      <c r="BJ909" s="28"/>
    </row>
    <row r="910">
      <c r="U910" s="25"/>
      <c r="AP910" s="26"/>
      <c r="BC910" s="27"/>
      <c r="BJ910" s="28"/>
    </row>
    <row r="911">
      <c r="U911" s="25"/>
      <c r="AP911" s="26"/>
      <c r="BC911" s="27"/>
      <c r="BJ911" s="28"/>
    </row>
    <row r="912">
      <c r="U912" s="25"/>
      <c r="AP912" s="26"/>
      <c r="BC912" s="27"/>
      <c r="BJ912" s="28"/>
    </row>
    <row r="913">
      <c r="U913" s="25"/>
      <c r="AP913" s="26"/>
      <c r="BC913" s="27"/>
      <c r="BJ913" s="28"/>
    </row>
    <row r="914">
      <c r="U914" s="25"/>
      <c r="AP914" s="26"/>
      <c r="BC914" s="27"/>
      <c r="BJ914" s="28"/>
    </row>
    <row r="915">
      <c r="U915" s="25"/>
      <c r="AP915" s="26"/>
      <c r="BC915" s="27"/>
      <c r="BJ915" s="28"/>
    </row>
    <row r="916">
      <c r="U916" s="25"/>
      <c r="AP916" s="26"/>
      <c r="BC916" s="27"/>
      <c r="BJ916" s="28"/>
    </row>
    <row r="917">
      <c r="U917" s="25"/>
      <c r="AP917" s="26"/>
      <c r="BC917" s="27"/>
      <c r="BJ917" s="28"/>
    </row>
    <row r="918">
      <c r="U918" s="25"/>
      <c r="AP918" s="26"/>
      <c r="BC918" s="27"/>
      <c r="BJ918" s="28"/>
    </row>
    <row r="919">
      <c r="U919" s="25"/>
      <c r="AP919" s="26"/>
      <c r="BC919" s="27"/>
      <c r="BJ919" s="28"/>
    </row>
    <row r="920">
      <c r="U920" s="25"/>
      <c r="AP920" s="26"/>
      <c r="BC920" s="27"/>
      <c r="BJ920" s="28"/>
    </row>
    <row r="921">
      <c r="U921" s="25"/>
      <c r="AP921" s="26"/>
      <c r="BC921" s="27"/>
      <c r="BJ921" s="28"/>
    </row>
    <row r="922">
      <c r="U922" s="25"/>
      <c r="AP922" s="26"/>
      <c r="BC922" s="27"/>
      <c r="BJ922" s="28"/>
    </row>
    <row r="923">
      <c r="U923" s="25"/>
      <c r="AP923" s="26"/>
      <c r="BC923" s="27"/>
      <c r="BJ923" s="28"/>
    </row>
    <row r="924">
      <c r="U924" s="25"/>
      <c r="AP924" s="26"/>
      <c r="BC924" s="27"/>
      <c r="BJ924" s="28"/>
    </row>
    <row r="925">
      <c r="U925" s="25"/>
      <c r="AP925" s="26"/>
      <c r="BC925" s="27"/>
      <c r="BJ925" s="28"/>
    </row>
    <row r="926">
      <c r="U926" s="25"/>
      <c r="AP926" s="26"/>
      <c r="BC926" s="27"/>
      <c r="BJ926" s="28"/>
    </row>
    <row r="927">
      <c r="U927" s="25"/>
      <c r="AP927" s="26"/>
      <c r="BC927" s="27"/>
      <c r="BJ927" s="28"/>
    </row>
    <row r="928">
      <c r="U928" s="25"/>
      <c r="AP928" s="26"/>
      <c r="BC928" s="27"/>
      <c r="BJ928" s="28"/>
    </row>
    <row r="929">
      <c r="U929" s="25"/>
      <c r="AP929" s="26"/>
      <c r="BC929" s="27"/>
      <c r="BJ929" s="28"/>
    </row>
    <row r="930">
      <c r="U930" s="25"/>
      <c r="AP930" s="26"/>
      <c r="BC930" s="27"/>
      <c r="BJ930" s="28"/>
    </row>
    <row r="931">
      <c r="U931" s="25"/>
      <c r="AP931" s="26"/>
      <c r="BC931" s="27"/>
      <c r="BJ931" s="28"/>
    </row>
    <row r="932">
      <c r="U932" s="25"/>
      <c r="AP932" s="26"/>
      <c r="BC932" s="27"/>
      <c r="BJ932" s="28"/>
    </row>
    <row r="933">
      <c r="U933" s="25"/>
      <c r="AP933" s="26"/>
      <c r="BC933" s="27"/>
      <c r="BJ933" s="28"/>
    </row>
    <row r="934">
      <c r="U934" s="25"/>
      <c r="AP934" s="26"/>
      <c r="BC934" s="27"/>
      <c r="BJ934" s="28"/>
    </row>
    <row r="935">
      <c r="U935" s="25"/>
      <c r="AP935" s="26"/>
      <c r="BC935" s="27"/>
      <c r="BJ935" s="28"/>
    </row>
    <row r="936">
      <c r="U936" s="25"/>
      <c r="AP936" s="26"/>
      <c r="BC936" s="27"/>
      <c r="BJ936" s="28"/>
    </row>
    <row r="937">
      <c r="U937" s="25"/>
      <c r="AP937" s="26"/>
      <c r="BC937" s="27"/>
      <c r="BJ937" s="28"/>
    </row>
    <row r="938">
      <c r="U938" s="25"/>
      <c r="AP938" s="26"/>
      <c r="BC938" s="27"/>
      <c r="BJ938" s="28"/>
    </row>
    <row r="939">
      <c r="U939" s="25"/>
      <c r="AP939" s="26"/>
      <c r="BC939" s="27"/>
      <c r="BJ939" s="28"/>
    </row>
    <row r="940">
      <c r="U940" s="25"/>
      <c r="AP940" s="26"/>
      <c r="BC940" s="27"/>
      <c r="BJ940" s="28"/>
    </row>
    <row r="941">
      <c r="U941" s="25"/>
      <c r="AP941" s="26"/>
      <c r="BC941" s="27"/>
      <c r="BJ941" s="28"/>
    </row>
    <row r="942">
      <c r="U942" s="25"/>
      <c r="AP942" s="26"/>
      <c r="BC942" s="27"/>
      <c r="BJ942" s="28"/>
    </row>
    <row r="943">
      <c r="U943" s="25"/>
      <c r="AP943" s="26"/>
      <c r="BC943" s="27"/>
      <c r="BJ943" s="28"/>
    </row>
    <row r="944">
      <c r="U944" s="25"/>
      <c r="AP944" s="26"/>
      <c r="BC944" s="27"/>
      <c r="BJ944" s="28"/>
    </row>
    <row r="945">
      <c r="U945" s="25"/>
      <c r="AP945" s="26"/>
      <c r="BC945" s="27"/>
      <c r="BJ945" s="28"/>
    </row>
    <row r="946">
      <c r="U946" s="25"/>
      <c r="AP946" s="26"/>
      <c r="BC946" s="27"/>
      <c r="BJ946" s="28"/>
    </row>
    <row r="947">
      <c r="U947" s="25"/>
      <c r="AP947" s="26"/>
      <c r="BC947" s="27"/>
      <c r="BJ947" s="28"/>
    </row>
    <row r="948">
      <c r="U948" s="25"/>
      <c r="AP948" s="26"/>
      <c r="BC948" s="27"/>
      <c r="BJ948" s="28"/>
    </row>
    <row r="949">
      <c r="U949" s="25"/>
      <c r="AP949" s="26"/>
      <c r="BC949" s="27"/>
      <c r="BJ949" s="28"/>
    </row>
    <row r="950">
      <c r="U950" s="25"/>
      <c r="AP950" s="26"/>
      <c r="BC950" s="27"/>
      <c r="BJ950" s="28"/>
    </row>
    <row r="951">
      <c r="U951" s="25"/>
      <c r="AP951" s="26"/>
      <c r="BC951" s="27"/>
      <c r="BJ951" s="28"/>
    </row>
    <row r="952">
      <c r="U952" s="25"/>
      <c r="AP952" s="26"/>
      <c r="BC952" s="27"/>
      <c r="BJ952" s="28"/>
    </row>
    <row r="953">
      <c r="U953" s="25"/>
      <c r="AP953" s="26"/>
      <c r="BC953" s="27"/>
      <c r="BJ953" s="28"/>
    </row>
    <row r="954">
      <c r="U954" s="25"/>
      <c r="AP954" s="26"/>
      <c r="BC954" s="27"/>
      <c r="BJ954" s="28"/>
    </row>
    <row r="955">
      <c r="U955" s="25"/>
      <c r="AP955" s="26"/>
      <c r="BC955" s="27"/>
      <c r="BJ955" s="28"/>
    </row>
    <row r="956">
      <c r="U956" s="25"/>
      <c r="AP956" s="26"/>
      <c r="BC956" s="27"/>
      <c r="BJ956" s="28"/>
    </row>
    <row r="957">
      <c r="U957" s="25"/>
      <c r="AP957" s="26"/>
      <c r="BC957" s="27"/>
      <c r="BJ957" s="28"/>
    </row>
    <row r="958">
      <c r="U958" s="25"/>
      <c r="AP958" s="26"/>
      <c r="BC958" s="27"/>
      <c r="BJ958" s="28"/>
    </row>
    <row r="959">
      <c r="U959" s="25"/>
      <c r="AP959" s="26"/>
      <c r="BC959" s="27"/>
      <c r="BJ959" s="28"/>
    </row>
    <row r="960">
      <c r="U960" s="25"/>
      <c r="AP960" s="26"/>
      <c r="BC960" s="27"/>
      <c r="BJ960" s="28"/>
    </row>
    <row r="961">
      <c r="U961" s="25"/>
      <c r="AP961" s="26"/>
      <c r="BC961" s="27"/>
      <c r="BJ961" s="28"/>
    </row>
    <row r="962">
      <c r="U962" s="25"/>
      <c r="AP962" s="26"/>
      <c r="BC962" s="27"/>
      <c r="BJ962" s="28"/>
    </row>
    <row r="963">
      <c r="U963" s="25"/>
      <c r="AP963" s="26"/>
      <c r="BC963" s="27"/>
      <c r="BJ963" s="28"/>
    </row>
    <row r="964">
      <c r="U964" s="25"/>
      <c r="AP964" s="26"/>
      <c r="BC964" s="27"/>
      <c r="BJ964" s="28"/>
    </row>
    <row r="965">
      <c r="U965" s="25"/>
      <c r="AP965" s="26"/>
      <c r="BC965" s="27"/>
      <c r="BJ965" s="28"/>
    </row>
    <row r="966">
      <c r="U966" s="25"/>
      <c r="AP966" s="26"/>
      <c r="BC966" s="27"/>
      <c r="BJ966" s="28"/>
    </row>
    <row r="967">
      <c r="U967" s="25"/>
      <c r="AP967" s="26"/>
      <c r="BC967" s="27"/>
      <c r="BJ967" s="28"/>
    </row>
    <row r="968">
      <c r="U968" s="25"/>
      <c r="AP968" s="26"/>
      <c r="BC968" s="27"/>
      <c r="BJ968" s="28"/>
    </row>
    <row r="969">
      <c r="U969" s="25"/>
      <c r="AP969" s="26"/>
      <c r="BC969" s="27"/>
      <c r="BJ969" s="28"/>
    </row>
    <row r="970">
      <c r="U970" s="25"/>
      <c r="AP970" s="26"/>
      <c r="BC970" s="27"/>
      <c r="BJ970" s="28"/>
    </row>
    <row r="971">
      <c r="U971" s="25"/>
      <c r="AP971" s="26"/>
      <c r="BC971" s="27"/>
      <c r="BJ971" s="28"/>
    </row>
    <row r="972">
      <c r="U972" s="25"/>
      <c r="AP972" s="26"/>
      <c r="BC972" s="27"/>
      <c r="BJ972" s="28"/>
    </row>
    <row r="973">
      <c r="U973" s="25"/>
      <c r="AP973" s="26"/>
      <c r="BC973" s="27"/>
      <c r="BJ973" s="28"/>
    </row>
    <row r="974">
      <c r="U974" s="25"/>
      <c r="AP974" s="26"/>
      <c r="BC974" s="27"/>
      <c r="BJ974" s="28"/>
    </row>
    <row r="975">
      <c r="U975" s="25"/>
      <c r="AP975" s="26"/>
      <c r="BC975" s="27"/>
      <c r="BJ975" s="28"/>
    </row>
    <row r="976">
      <c r="U976" s="25"/>
      <c r="AP976" s="26"/>
      <c r="BC976" s="27"/>
      <c r="BJ976" s="28"/>
    </row>
    <row r="977">
      <c r="U977" s="25"/>
      <c r="AP977" s="26"/>
      <c r="BC977" s="27"/>
      <c r="BJ977" s="28"/>
    </row>
    <row r="978">
      <c r="U978" s="25"/>
      <c r="AP978" s="26"/>
      <c r="BC978" s="27"/>
      <c r="BJ978" s="28"/>
    </row>
    <row r="979">
      <c r="U979" s="25"/>
      <c r="AP979" s="26"/>
      <c r="BC979" s="27"/>
      <c r="BJ979" s="28"/>
    </row>
    <row r="980">
      <c r="U980" s="25"/>
      <c r="AP980" s="26"/>
      <c r="BC980" s="27"/>
      <c r="BJ980" s="28"/>
    </row>
    <row r="981">
      <c r="U981" s="25"/>
      <c r="AP981" s="26"/>
      <c r="BC981" s="27"/>
      <c r="BJ981" s="28"/>
    </row>
    <row r="982">
      <c r="U982" s="25"/>
      <c r="AP982" s="26"/>
      <c r="BC982" s="27"/>
      <c r="BJ982" s="28"/>
    </row>
    <row r="983">
      <c r="U983" s="25"/>
      <c r="AP983" s="26"/>
      <c r="BC983" s="27"/>
      <c r="BJ983" s="28"/>
    </row>
    <row r="984">
      <c r="U984" s="25"/>
      <c r="AP984" s="26"/>
      <c r="BC984" s="27"/>
      <c r="BJ984" s="28"/>
    </row>
    <row r="985">
      <c r="U985" s="25"/>
      <c r="AP985" s="26"/>
      <c r="BC985" s="27"/>
      <c r="BJ985" s="28"/>
    </row>
    <row r="986">
      <c r="U986" s="25"/>
      <c r="AP986" s="26"/>
      <c r="BC986" s="27"/>
      <c r="BJ986" s="28"/>
    </row>
    <row r="987">
      <c r="U987" s="25"/>
      <c r="AP987" s="26"/>
      <c r="BC987" s="27"/>
      <c r="BJ987" s="28"/>
    </row>
    <row r="988">
      <c r="U988" s="25"/>
      <c r="AP988" s="26"/>
      <c r="BC988" s="27"/>
      <c r="BJ988" s="28"/>
    </row>
    <row r="989">
      <c r="U989" s="25"/>
      <c r="AP989" s="26"/>
      <c r="BC989" s="27"/>
      <c r="BJ989" s="28"/>
    </row>
    <row r="990">
      <c r="U990" s="25"/>
      <c r="AP990" s="26"/>
      <c r="BC990" s="27"/>
      <c r="BJ990" s="28"/>
    </row>
    <row r="991">
      <c r="U991" s="25"/>
      <c r="AP991" s="26"/>
      <c r="BC991" s="27"/>
      <c r="BJ991" s="28"/>
    </row>
    <row r="992">
      <c r="U992" s="25"/>
      <c r="AP992" s="26"/>
      <c r="BC992" s="27"/>
      <c r="BJ992" s="28"/>
    </row>
    <row r="993">
      <c r="U993" s="25"/>
      <c r="AP993" s="26"/>
      <c r="BC993" s="27"/>
      <c r="BJ993" s="28"/>
    </row>
    <row r="994">
      <c r="U994" s="25"/>
      <c r="AP994" s="26"/>
      <c r="BC994" s="27"/>
      <c r="BJ994" s="28"/>
    </row>
    <row r="995">
      <c r="U995" s="25"/>
      <c r="AP995" s="26"/>
      <c r="BC995" s="27"/>
      <c r="BJ995" s="28"/>
    </row>
    <row r="996">
      <c r="U996" s="25"/>
      <c r="AP996" s="26"/>
      <c r="BC996" s="27"/>
      <c r="BJ996" s="28"/>
    </row>
    <row r="997">
      <c r="U997" s="25"/>
      <c r="AP997" s="26"/>
      <c r="BC997" s="27"/>
      <c r="BJ997" s="28"/>
    </row>
    <row r="998">
      <c r="U998" s="25"/>
      <c r="AP998" s="26"/>
      <c r="BC998" s="27"/>
      <c r="BJ998" s="28"/>
    </row>
    <row r="999">
      <c r="U999" s="25"/>
      <c r="AP999" s="26"/>
      <c r="BC999" s="27"/>
      <c r="BJ999" s="28"/>
    </row>
    <row r="1000">
      <c r="U1000" s="25"/>
      <c r="AP1000" s="26"/>
      <c r="BC1000" s="27"/>
      <c r="BJ1000" s="28"/>
    </row>
  </sheetData>
  <hyperlinks>
    <hyperlink r:id="rId1" ref="K2"/>
    <hyperlink r:id="rId2" ref="AJ2"/>
    <hyperlink r:id="rId3" ref="BG2"/>
    <hyperlink r:id="rId4" ref="BH2"/>
    <hyperlink r:id="rId5" ref="BI2"/>
    <hyperlink r:id="rId6" ref="BJ2"/>
    <hyperlink r:id="rId7" ref="K3"/>
    <hyperlink r:id="rId8" ref="AJ3"/>
    <hyperlink r:id="rId9" ref="BG3"/>
    <hyperlink r:id="rId10" ref="BH3"/>
    <hyperlink r:id="rId11" ref="BI3"/>
    <hyperlink r:id="rId12" ref="BJ3"/>
    <hyperlink r:id="rId13" ref="K4"/>
    <hyperlink r:id="rId14" ref="AJ4"/>
    <hyperlink r:id="rId15" ref="BG4"/>
    <hyperlink r:id="rId16" ref="BH4"/>
    <hyperlink r:id="rId17" ref="BI4"/>
    <hyperlink r:id="rId18" ref="BJ4"/>
    <hyperlink r:id="rId19" ref="K5"/>
    <hyperlink r:id="rId20" ref="AJ5"/>
    <hyperlink r:id="rId21" ref="BG5"/>
    <hyperlink r:id="rId22" ref="BH5"/>
    <hyperlink r:id="rId23" ref="BI5"/>
    <hyperlink r:id="rId24" ref="BJ5"/>
    <hyperlink r:id="rId25" ref="K6"/>
    <hyperlink r:id="rId26" ref="AJ6"/>
    <hyperlink r:id="rId27" ref="BG6"/>
    <hyperlink r:id="rId28" ref="BH6"/>
    <hyperlink r:id="rId29" ref="BI6"/>
    <hyperlink r:id="rId30" ref="BJ6"/>
    <hyperlink r:id="rId31" ref="K7"/>
    <hyperlink r:id="rId32" ref="AJ7"/>
    <hyperlink r:id="rId33" ref="BG7"/>
    <hyperlink r:id="rId34" ref="BH7"/>
    <hyperlink r:id="rId35" ref="BI7"/>
    <hyperlink r:id="rId36" ref="BJ7"/>
    <hyperlink r:id="rId37" ref="K8"/>
    <hyperlink r:id="rId38" ref="AJ8"/>
    <hyperlink r:id="rId39" ref="BG8"/>
    <hyperlink r:id="rId40" ref="BH8"/>
    <hyperlink r:id="rId41" ref="BI8"/>
    <hyperlink r:id="rId42" ref="BJ8"/>
    <hyperlink r:id="rId43" ref="K9"/>
    <hyperlink r:id="rId44" ref="AJ9"/>
    <hyperlink r:id="rId45" ref="BG9"/>
    <hyperlink r:id="rId46" ref="BH9"/>
    <hyperlink r:id="rId47" ref="BI9"/>
    <hyperlink r:id="rId48" ref="BJ9"/>
    <hyperlink r:id="rId49" ref="K10"/>
    <hyperlink r:id="rId50" ref="AJ10"/>
    <hyperlink r:id="rId51" ref="BG10"/>
    <hyperlink r:id="rId52" ref="BH10"/>
    <hyperlink r:id="rId53" ref="BI10"/>
    <hyperlink r:id="rId54" ref="BJ10"/>
    <hyperlink r:id="rId55" ref="K11"/>
    <hyperlink r:id="rId56" ref="AJ11"/>
    <hyperlink r:id="rId57" ref="BG11"/>
    <hyperlink r:id="rId58" ref="BH11"/>
    <hyperlink r:id="rId59" ref="BI11"/>
    <hyperlink r:id="rId60" ref="BJ11"/>
    <hyperlink r:id="rId61" ref="K12"/>
    <hyperlink r:id="rId62" ref="AJ12"/>
    <hyperlink r:id="rId63" ref="BG12"/>
    <hyperlink r:id="rId64" ref="BH12"/>
    <hyperlink r:id="rId65" ref="BI12"/>
    <hyperlink r:id="rId66" ref="BJ12"/>
    <hyperlink r:id="rId67" ref="K13"/>
    <hyperlink r:id="rId68" ref="AJ13"/>
    <hyperlink r:id="rId69" ref="BG13"/>
    <hyperlink r:id="rId70" ref="BH13"/>
    <hyperlink r:id="rId71" ref="BI13"/>
    <hyperlink r:id="rId72" ref="BJ13"/>
    <hyperlink r:id="rId73" ref="K14"/>
    <hyperlink r:id="rId74" ref="AJ14"/>
    <hyperlink r:id="rId75" ref="BG14"/>
    <hyperlink r:id="rId76" ref="BH14"/>
    <hyperlink r:id="rId77" ref="BI14"/>
    <hyperlink r:id="rId78" ref="BJ14"/>
    <hyperlink r:id="rId79" ref="K15"/>
    <hyperlink r:id="rId80" ref="AJ15"/>
    <hyperlink r:id="rId81" ref="BG15"/>
    <hyperlink r:id="rId82" ref="BH15"/>
    <hyperlink r:id="rId83" ref="BI15"/>
    <hyperlink r:id="rId84" ref="BJ15"/>
    <hyperlink r:id="rId85" ref="K16"/>
    <hyperlink r:id="rId86" ref="AJ16"/>
    <hyperlink r:id="rId87" ref="BG16"/>
    <hyperlink r:id="rId88" ref="BH16"/>
    <hyperlink r:id="rId89" ref="BI16"/>
    <hyperlink r:id="rId90" ref="BJ16"/>
    <hyperlink r:id="rId91" ref="K17"/>
    <hyperlink r:id="rId92" ref="AJ17"/>
    <hyperlink r:id="rId93" ref="BG17"/>
    <hyperlink r:id="rId94" ref="BH17"/>
    <hyperlink r:id="rId95" ref="BI17"/>
    <hyperlink r:id="rId96" ref="BJ17"/>
    <hyperlink r:id="rId97" ref="K18"/>
    <hyperlink r:id="rId98" ref="AJ18"/>
    <hyperlink r:id="rId99" ref="BG18"/>
    <hyperlink r:id="rId100" ref="BH18"/>
    <hyperlink r:id="rId101" ref="BI18"/>
    <hyperlink r:id="rId102" ref="BJ18"/>
    <hyperlink r:id="rId103" ref="K19"/>
    <hyperlink r:id="rId104" ref="AJ19"/>
    <hyperlink r:id="rId105" ref="BG19"/>
    <hyperlink r:id="rId106" ref="BH19"/>
    <hyperlink r:id="rId107" ref="BI19"/>
    <hyperlink r:id="rId108" ref="BJ19"/>
    <hyperlink r:id="rId109" ref="K20"/>
    <hyperlink r:id="rId110" ref="AJ20"/>
    <hyperlink r:id="rId111" ref="BG20"/>
    <hyperlink r:id="rId112" ref="BH20"/>
    <hyperlink r:id="rId113" ref="BI20"/>
    <hyperlink r:id="rId114" ref="BJ20"/>
    <hyperlink r:id="rId115" ref="K21"/>
    <hyperlink r:id="rId116" ref="AJ21"/>
    <hyperlink r:id="rId117" ref="BG21"/>
    <hyperlink r:id="rId118" ref="BH21"/>
    <hyperlink r:id="rId119" ref="BI21"/>
    <hyperlink r:id="rId120" ref="BJ21"/>
    <hyperlink r:id="rId121" ref="K22"/>
    <hyperlink r:id="rId122" ref="AJ22"/>
    <hyperlink r:id="rId123" ref="BG22"/>
    <hyperlink r:id="rId124" ref="BH22"/>
    <hyperlink r:id="rId125" ref="BI22"/>
    <hyperlink r:id="rId126" ref="BJ22"/>
    <hyperlink r:id="rId127" ref="K23"/>
    <hyperlink r:id="rId128" ref="AJ23"/>
    <hyperlink r:id="rId129" ref="BG23"/>
    <hyperlink r:id="rId130" ref="BH23"/>
    <hyperlink r:id="rId131" ref="BI23"/>
    <hyperlink r:id="rId132" ref="BJ23"/>
    <hyperlink r:id="rId133" ref="K24"/>
    <hyperlink r:id="rId134" ref="AJ24"/>
    <hyperlink r:id="rId135" ref="BG24"/>
    <hyperlink r:id="rId136" ref="BH24"/>
    <hyperlink r:id="rId137" ref="BI24"/>
    <hyperlink r:id="rId138" ref="BJ24"/>
    <hyperlink r:id="rId139" ref="K25"/>
    <hyperlink r:id="rId140" ref="AJ25"/>
    <hyperlink r:id="rId141" ref="BG25"/>
    <hyperlink r:id="rId142" ref="BH25"/>
    <hyperlink r:id="rId143" ref="BI25"/>
    <hyperlink r:id="rId144" ref="BJ25"/>
    <hyperlink r:id="rId145" ref="K26"/>
    <hyperlink r:id="rId146" ref="AJ26"/>
    <hyperlink r:id="rId147" ref="BG26"/>
    <hyperlink r:id="rId148" ref="BH26"/>
    <hyperlink r:id="rId149" ref="BI26"/>
    <hyperlink r:id="rId150" ref="BJ26"/>
    <hyperlink r:id="rId151" ref="K27"/>
    <hyperlink r:id="rId152" ref="AJ27"/>
    <hyperlink r:id="rId153" ref="BG27"/>
    <hyperlink r:id="rId154" ref="BH27"/>
    <hyperlink r:id="rId155" ref="BI27"/>
    <hyperlink r:id="rId156" ref="BJ27"/>
    <hyperlink r:id="rId157" ref="K28"/>
    <hyperlink r:id="rId158" ref="AJ28"/>
    <hyperlink r:id="rId159" ref="BG28"/>
    <hyperlink r:id="rId160" ref="BH28"/>
    <hyperlink r:id="rId161" ref="BI28"/>
    <hyperlink r:id="rId162" ref="BJ28"/>
    <hyperlink r:id="rId163" ref="K29"/>
    <hyperlink r:id="rId164" ref="AJ29"/>
    <hyperlink r:id="rId165" ref="BG29"/>
    <hyperlink r:id="rId166" ref="BH29"/>
    <hyperlink r:id="rId167" ref="BI29"/>
    <hyperlink r:id="rId168" ref="BJ29"/>
    <hyperlink r:id="rId169" ref="K30"/>
    <hyperlink r:id="rId170" ref="AJ30"/>
    <hyperlink r:id="rId171" ref="BG30"/>
    <hyperlink r:id="rId172" ref="BH30"/>
    <hyperlink r:id="rId173" ref="BI30"/>
    <hyperlink r:id="rId174" ref="BJ30"/>
    <hyperlink r:id="rId175" ref="K31"/>
    <hyperlink r:id="rId176" ref="AJ31"/>
    <hyperlink r:id="rId177" ref="BG31"/>
    <hyperlink r:id="rId178" ref="BH31"/>
    <hyperlink r:id="rId179" ref="BI31"/>
    <hyperlink r:id="rId180" ref="BJ31"/>
    <hyperlink r:id="rId181" ref="K32"/>
    <hyperlink r:id="rId182" ref="AJ32"/>
    <hyperlink r:id="rId183" ref="BG32"/>
    <hyperlink r:id="rId184" ref="BH32"/>
    <hyperlink r:id="rId185" ref="BI32"/>
    <hyperlink r:id="rId186" ref="BJ32"/>
    <hyperlink r:id="rId187" ref="K33"/>
    <hyperlink r:id="rId188" ref="AJ33"/>
    <hyperlink r:id="rId189" ref="BG33"/>
    <hyperlink r:id="rId190" ref="BH33"/>
    <hyperlink r:id="rId191" ref="BI33"/>
    <hyperlink r:id="rId192" ref="BJ33"/>
    <hyperlink r:id="rId193" ref="K34"/>
    <hyperlink r:id="rId194" ref="AJ34"/>
    <hyperlink r:id="rId195" ref="BG34"/>
    <hyperlink r:id="rId196" ref="BH34"/>
    <hyperlink r:id="rId197" ref="BI34"/>
    <hyperlink r:id="rId198" ref="BJ34"/>
    <hyperlink r:id="rId199" ref="K35"/>
    <hyperlink r:id="rId200" ref="AJ35"/>
    <hyperlink r:id="rId201" ref="BG35"/>
    <hyperlink r:id="rId202" ref="BH35"/>
    <hyperlink r:id="rId203" ref="BI35"/>
    <hyperlink r:id="rId204" ref="BJ35"/>
    <hyperlink r:id="rId205" ref="K36"/>
    <hyperlink r:id="rId206" ref="AJ36"/>
    <hyperlink r:id="rId207" ref="BG36"/>
    <hyperlink r:id="rId208" ref="BH36"/>
    <hyperlink r:id="rId209" ref="BI36"/>
    <hyperlink r:id="rId210" ref="BJ36"/>
    <hyperlink r:id="rId211" ref="K37"/>
    <hyperlink r:id="rId212" ref="AJ37"/>
    <hyperlink r:id="rId213" ref="BG37"/>
    <hyperlink r:id="rId214" ref="BH37"/>
    <hyperlink r:id="rId215" ref="BI37"/>
    <hyperlink r:id="rId216" ref="BJ37"/>
    <hyperlink r:id="rId217" ref="K38"/>
    <hyperlink r:id="rId218" ref="AJ38"/>
    <hyperlink r:id="rId219" ref="BG38"/>
    <hyperlink r:id="rId220" ref="BH38"/>
    <hyperlink r:id="rId221" ref="BI38"/>
    <hyperlink r:id="rId222" ref="BJ38"/>
    <hyperlink r:id="rId223" ref="K39"/>
    <hyperlink r:id="rId224" ref="AJ39"/>
    <hyperlink r:id="rId225" ref="BG39"/>
    <hyperlink r:id="rId226" ref="BH39"/>
    <hyperlink r:id="rId227" ref="BI39"/>
    <hyperlink r:id="rId228" ref="BJ39"/>
    <hyperlink r:id="rId229" ref="K40"/>
    <hyperlink r:id="rId230" ref="AJ40"/>
    <hyperlink r:id="rId231" ref="BG40"/>
    <hyperlink r:id="rId232" ref="BH40"/>
    <hyperlink r:id="rId233" ref="BI40"/>
    <hyperlink r:id="rId234" ref="BJ40"/>
    <hyperlink r:id="rId235" ref="K41"/>
    <hyperlink r:id="rId236" ref="AJ41"/>
    <hyperlink r:id="rId237" ref="BG41"/>
    <hyperlink r:id="rId238" ref="BH41"/>
    <hyperlink r:id="rId239" ref="BI41"/>
    <hyperlink r:id="rId240" ref="BJ41"/>
    <hyperlink r:id="rId241" ref="K42"/>
    <hyperlink r:id="rId242" ref="AJ42"/>
    <hyperlink r:id="rId243" ref="BG42"/>
    <hyperlink r:id="rId244" ref="BH42"/>
    <hyperlink r:id="rId245" ref="BI42"/>
    <hyperlink r:id="rId246" ref="BJ42"/>
    <hyperlink r:id="rId247" ref="K43"/>
    <hyperlink r:id="rId248" ref="AJ43"/>
    <hyperlink r:id="rId249" ref="BG43"/>
    <hyperlink r:id="rId250" ref="BH43"/>
    <hyperlink r:id="rId251" ref="BI43"/>
    <hyperlink r:id="rId252" ref="BJ43"/>
    <hyperlink r:id="rId253" ref="K44"/>
    <hyperlink r:id="rId254" ref="AJ44"/>
    <hyperlink r:id="rId255" ref="BG44"/>
    <hyperlink r:id="rId256" ref="BH44"/>
    <hyperlink r:id="rId257" ref="BI44"/>
    <hyperlink r:id="rId258" ref="BJ44"/>
    <hyperlink r:id="rId259" ref="K45"/>
    <hyperlink r:id="rId260" ref="AJ45"/>
    <hyperlink r:id="rId261" ref="BG45"/>
    <hyperlink r:id="rId262" ref="BH45"/>
    <hyperlink r:id="rId263" ref="BI45"/>
    <hyperlink r:id="rId264" ref="BJ45"/>
    <hyperlink r:id="rId265" ref="K46"/>
    <hyperlink r:id="rId266" ref="AJ46"/>
    <hyperlink r:id="rId267" ref="BG46"/>
    <hyperlink r:id="rId268" ref="BH46"/>
    <hyperlink r:id="rId269" ref="BI46"/>
    <hyperlink r:id="rId270" ref="BJ46"/>
    <hyperlink r:id="rId271" ref="K47"/>
    <hyperlink r:id="rId272" ref="AJ47"/>
    <hyperlink r:id="rId273" ref="BG47"/>
    <hyperlink r:id="rId274" ref="BH47"/>
    <hyperlink r:id="rId275" ref="BI47"/>
    <hyperlink r:id="rId276" ref="BJ47"/>
    <hyperlink r:id="rId277" ref="K48"/>
    <hyperlink r:id="rId278" ref="AJ48"/>
    <hyperlink r:id="rId279" ref="BG48"/>
    <hyperlink r:id="rId280" ref="BH48"/>
    <hyperlink r:id="rId281" ref="BI48"/>
    <hyperlink r:id="rId282" ref="BJ48"/>
    <hyperlink r:id="rId283" ref="K49"/>
    <hyperlink r:id="rId284" ref="AJ49"/>
    <hyperlink r:id="rId285" ref="BG49"/>
    <hyperlink r:id="rId286" ref="BH49"/>
    <hyperlink r:id="rId287" ref="BI49"/>
    <hyperlink r:id="rId288" ref="BJ49"/>
    <hyperlink r:id="rId289" ref="K50"/>
    <hyperlink r:id="rId290" ref="AJ50"/>
    <hyperlink r:id="rId291" ref="BG50"/>
    <hyperlink r:id="rId292" ref="BH50"/>
    <hyperlink r:id="rId293" ref="BI50"/>
    <hyperlink r:id="rId294" ref="BJ50"/>
    <hyperlink r:id="rId295" ref="K51"/>
    <hyperlink r:id="rId296" ref="AJ51"/>
    <hyperlink r:id="rId297" ref="BG51"/>
    <hyperlink r:id="rId298" ref="BH51"/>
    <hyperlink r:id="rId299" ref="BI51"/>
    <hyperlink r:id="rId300" ref="BJ51"/>
    <hyperlink r:id="rId301" ref="K52"/>
    <hyperlink r:id="rId302" ref="AJ52"/>
    <hyperlink r:id="rId303" ref="BG52"/>
    <hyperlink r:id="rId304" ref="BH52"/>
    <hyperlink r:id="rId305" ref="BI52"/>
    <hyperlink r:id="rId306" ref="BJ52"/>
    <hyperlink r:id="rId307" ref="K53"/>
    <hyperlink r:id="rId308" ref="AJ53"/>
    <hyperlink r:id="rId309" ref="BG53"/>
    <hyperlink r:id="rId310" ref="BH53"/>
    <hyperlink r:id="rId311" ref="BI53"/>
    <hyperlink r:id="rId312" ref="BJ53"/>
    <hyperlink r:id="rId313" ref="K54"/>
    <hyperlink r:id="rId314" ref="AJ54"/>
    <hyperlink r:id="rId315" ref="BG54"/>
    <hyperlink r:id="rId316" ref="BH54"/>
    <hyperlink r:id="rId317" ref="BI54"/>
    <hyperlink r:id="rId318" ref="BJ54"/>
    <hyperlink r:id="rId319" ref="K55"/>
    <hyperlink r:id="rId320" ref="AJ55"/>
    <hyperlink r:id="rId321" ref="BG55"/>
    <hyperlink r:id="rId322" ref="BH55"/>
    <hyperlink r:id="rId323" ref="BI55"/>
    <hyperlink r:id="rId324" ref="BJ55"/>
    <hyperlink r:id="rId325" ref="K56"/>
    <hyperlink r:id="rId326" ref="AJ56"/>
    <hyperlink r:id="rId327" ref="BG56"/>
    <hyperlink r:id="rId328" ref="BH56"/>
    <hyperlink r:id="rId329" ref="BI56"/>
    <hyperlink r:id="rId330" ref="BJ56"/>
    <hyperlink r:id="rId331" ref="K57"/>
    <hyperlink r:id="rId332" ref="AJ57"/>
    <hyperlink r:id="rId333" ref="BG57"/>
    <hyperlink r:id="rId334" ref="BH57"/>
    <hyperlink r:id="rId335" ref="BI57"/>
    <hyperlink r:id="rId336" ref="BJ57"/>
    <hyperlink r:id="rId337" ref="K58"/>
    <hyperlink r:id="rId338" ref="AJ58"/>
    <hyperlink r:id="rId339" ref="BG58"/>
    <hyperlink r:id="rId340" ref="BH58"/>
    <hyperlink r:id="rId341" ref="BI58"/>
    <hyperlink r:id="rId342" ref="BJ58"/>
    <hyperlink r:id="rId343" ref="K59"/>
    <hyperlink r:id="rId344" ref="AJ59"/>
    <hyperlink r:id="rId345" ref="BG59"/>
    <hyperlink r:id="rId346" ref="BH59"/>
    <hyperlink r:id="rId347" ref="BI59"/>
    <hyperlink r:id="rId348" ref="BJ59"/>
    <hyperlink r:id="rId349" ref="K60"/>
    <hyperlink r:id="rId350" ref="AJ60"/>
    <hyperlink r:id="rId351" ref="BG60"/>
    <hyperlink r:id="rId352" ref="BH60"/>
    <hyperlink r:id="rId353" ref="BI60"/>
    <hyperlink r:id="rId354" ref="BJ60"/>
    <hyperlink r:id="rId355" ref="K61"/>
    <hyperlink r:id="rId356" ref="AJ61"/>
    <hyperlink r:id="rId357" ref="BG61"/>
    <hyperlink r:id="rId358" ref="BH61"/>
    <hyperlink r:id="rId359" ref="BI61"/>
    <hyperlink r:id="rId360" ref="BJ61"/>
    <hyperlink r:id="rId361" ref="K62"/>
    <hyperlink r:id="rId362" ref="AJ62"/>
    <hyperlink r:id="rId363" ref="BG62"/>
    <hyperlink r:id="rId364" ref="BH62"/>
    <hyperlink r:id="rId365" ref="BI62"/>
    <hyperlink r:id="rId366" ref="BJ62"/>
    <hyperlink r:id="rId367" ref="K63"/>
    <hyperlink r:id="rId368" ref="AJ63"/>
    <hyperlink r:id="rId369" ref="BG63"/>
    <hyperlink r:id="rId370" ref="BH63"/>
    <hyperlink r:id="rId371" ref="BI63"/>
    <hyperlink r:id="rId372" ref="BJ63"/>
    <hyperlink r:id="rId373" ref="K64"/>
    <hyperlink r:id="rId374" ref="AJ64"/>
    <hyperlink r:id="rId375" ref="BG64"/>
    <hyperlink r:id="rId376" ref="BH64"/>
    <hyperlink r:id="rId377" ref="BI64"/>
    <hyperlink r:id="rId378" ref="BJ64"/>
    <hyperlink r:id="rId379" ref="K65"/>
    <hyperlink r:id="rId380" ref="AJ65"/>
    <hyperlink r:id="rId381" ref="BG65"/>
    <hyperlink r:id="rId382" ref="BH65"/>
    <hyperlink r:id="rId383" ref="BI65"/>
    <hyperlink r:id="rId384" ref="BJ65"/>
    <hyperlink r:id="rId385" ref="K66"/>
    <hyperlink r:id="rId386" ref="AJ66"/>
    <hyperlink r:id="rId387" ref="BG66"/>
    <hyperlink r:id="rId388" ref="BH66"/>
    <hyperlink r:id="rId389" ref="BI66"/>
    <hyperlink r:id="rId390" ref="BJ66"/>
    <hyperlink r:id="rId391" ref="K67"/>
    <hyperlink r:id="rId392" ref="AJ67"/>
    <hyperlink r:id="rId393" ref="BG67"/>
    <hyperlink r:id="rId394" ref="BH67"/>
    <hyperlink r:id="rId395" ref="BI67"/>
    <hyperlink r:id="rId396" ref="BJ67"/>
    <hyperlink r:id="rId397" ref="K68"/>
    <hyperlink r:id="rId398" ref="AJ68"/>
    <hyperlink r:id="rId399" ref="BG68"/>
    <hyperlink r:id="rId400" ref="BH68"/>
    <hyperlink r:id="rId401" ref="BI68"/>
    <hyperlink r:id="rId402" ref="BJ68"/>
    <hyperlink r:id="rId403" ref="K69"/>
    <hyperlink r:id="rId404" ref="AJ69"/>
    <hyperlink r:id="rId405" ref="BG69"/>
    <hyperlink r:id="rId406" ref="BH69"/>
    <hyperlink r:id="rId407" ref="BI69"/>
    <hyperlink r:id="rId408" ref="BJ69"/>
    <hyperlink r:id="rId409" ref="K70"/>
    <hyperlink r:id="rId410" ref="AJ70"/>
    <hyperlink r:id="rId411" ref="BG70"/>
    <hyperlink r:id="rId412" ref="BH70"/>
    <hyperlink r:id="rId413" ref="BI70"/>
    <hyperlink r:id="rId414" ref="BJ70"/>
    <hyperlink r:id="rId415" ref="K71"/>
    <hyperlink r:id="rId416" ref="AJ71"/>
    <hyperlink r:id="rId417" ref="BG71"/>
    <hyperlink r:id="rId418" ref="BH71"/>
    <hyperlink r:id="rId419" ref="BI71"/>
    <hyperlink r:id="rId420" ref="BJ71"/>
    <hyperlink r:id="rId421" ref="K72"/>
    <hyperlink r:id="rId422" ref="AJ72"/>
    <hyperlink r:id="rId423" ref="BG72"/>
    <hyperlink r:id="rId424" ref="BH72"/>
    <hyperlink r:id="rId425" ref="BI72"/>
    <hyperlink r:id="rId426" ref="BJ72"/>
    <hyperlink r:id="rId427" ref="K73"/>
    <hyperlink r:id="rId428" ref="AJ73"/>
    <hyperlink r:id="rId429" ref="BG73"/>
    <hyperlink r:id="rId430" ref="BH73"/>
    <hyperlink r:id="rId431" ref="BI73"/>
    <hyperlink r:id="rId432" ref="BJ73"/>
    <hyperlink r:id="rId433" ref="K74"/>
    <hyperlink r:id="rId434" ref="AJ74"/>
    <hyperlink r:id="rId435" ref="BG74"/>
    <hyperlink r:id="rId436" ref="BH74"/>
    <hyperlink r:id="rId437" ref="BI74"/>
    <hyperlink r:id="rId438" ref="BJ74"/>
    <hyperlink r:id="rId439" ref="K75"/>
    <hyperlink r:id="rId440" ref="AJ75"/>
    <hyperlink r:id="rId441" ref="BG75"/>
    <hyperlink r:id="rId442" ref="BH75"/>
    <hyperlink r:id="rId443" ref="BI75"/>
    <hyperlink r:id="rId444" ref="BJ75"/>
    <hyperlink r:id="rId445" ref="K76"/>
    <hyperlink r:id="rId446" ref="AJ76"/>
    <hyperlink r:id="rId447" ref="BG76"/>
    <hyperlink r:id="rId448" ref="BH76"/>
    <hyperlink r:id="rId449" ref="BI76"/>
    <hyperlink r:id="rId450" ref="BJ76"/>
    <hyperlink r:id="rId451" ref="K77"/>
    <hyperlink r:id="rId452" ref="AJ77"/>
    <hyperlink r:id="rId453" ref="BG77"/>
    <hyperlink r:id="rId454" ref="BH77"/>
    <hyperlink r:id="rId455" ref="BI77"/>
    <hyperlink r:id="rId456" ref="BJ77"/>
    <hyperlink r:id="rId457" ref="K78"/>
    <hyperlink r:id="rId458" ref="AJ78"/>
    <hyperlink r:id="rId459" ref="BG78"/>
    <hyperlink r:id="rId460" ref="BH78"/>
    <hyperlink r:id="rId461" ref="BI78"/>
    <hyperlink r:id="rId462" ref="BJ78"/>
    <hyperlink r:id="rId463" ref="K79"/>
    <hyperlink r:id="rId464" ref="AJ79"/>
    <hyperlink r:id="rId465" ref="BG79"/>
    <hyperlink r:id="rId466" ref="BH79"/>
    <hyperlink r:id="rId467" ref="BI79"/>
    <hyperlink r:id="rId468" ref="BJ79"/>
    <hyperlink r:id="rId469" ref="K80"/>
    <hyperlink r:id="rId470" ref="AJ80"/>
    <hyperlink r:id="rId471" ref="BG80"/>
    <hyperlink r:id="rId472" ref="BH80"/>
    <hyperlink r:id="rId473" ref="BI80"/>
    <hyperlink r:id="rId474" ref="BJ80"/>
    <hyperlink r:id="rId475" ref="K81"/>
    <hyperlink r:id="rId476" ref="AJ81"/>
    <hyperlink r:id="rId477" ref="BG81"/>
    <hyperlink r:id="rId478" ref="BH81"/>
    <hyperlink r:id="rId479" ref="BI81"/>
    <hyperlink r:id="rId480" ref="BJ81"/>
    <hyperlink r:id="rId481" ref="K82"/>
    <hyperlink r:id="rId482" ref="AJ82"/>
    <hyperlink r:id="rId483" ref="BG82"/>
    <hyperlink r:id="rId484" ref="BH82"/>
    <hyperlink r:id="rId485" ref="BI82"/>
    <hyperlink r:id="rId486" ref="BJ82"/>
    <hyperlink r:id="rId487" ref="K83"/>
    <hyperlink r:id="rId488" ref="AJ83"/>
    <hyperlink r:id="rId489" ref="BG83"/>
    <hyperlink r:id="rId490" ref="BH83"/>
    <hyperlink r:id="rId491" ref="BI83"/>
    <hyperlink r:id="rId492" ref="BJ83"/>
    <hyperlink r:id="rId493" ref="K84"/>
    <hyperlink r:id="rId494" ref="AJ84"/>
    <hyperlink r:id="rId495" ref="BG84"/>
    <hyperlink r:id="rId496" ref="BH84"/>
    <hyperlink r:id="rId497" ref="BI84"/>
    <hyperlink r:id="rId498" ref="BJ84"/>
    <hyperlink r:id="rId499" ref="K85"/>
    <hyperlink r:id="rId500" ref="AJ85"/>
    <hyperlink r:id="rId501" ref="BG85"/>
    <hyperlink r:id="rId502" ref="BH85"/>
    <hyperlink r:id="rId503" ref="BI85"/>
    <hyperlink r:id="rId504" ref="BJ85"/>
    <hyperlink r:id="rId505" ref="K86"/>
    <hyperlink r:id="rId506" ref="AJ86"/>
    <hyperlink r:id="rId507" ref="BG86"/>
    <hyperlink r:id="rId508" ref="BH86"/>
    <hyperlink r:id="rId509" ref="BI86"/>
    <hyperlink r:id="rId510" ref="BJ86"/>
    <hyperlink r:id="rId511" ref="K87"/>
    <hyperlink r:id="rId512" ref="AJ87"/>
    <hyperlink r:id="rId513" ref="BG87"/>
    <hyperlink r:id="rId514" ref="BH87"/>
    <hyperlink r:id="rId515" ref="BI87"/>
    <hyperlink r:id="rId516" ref="BJ87"/>
    <hyperlink r:id="rId517" ref="K88"/>
    <hyperlink r:id="rId518" ref="AJ88"/>
    <hyperlink r:id="rId519" ref="BG88"/>
    <hyperlink r:id="rId520" ref="BH88"/>
    <hyperlink r:id="rId521" ref="BI88"/>
    <hyperlink r:id="rId522" ref="BJ88"/>
    <hyperlink r:id="rId523" ref="K89"/>
    <hyperlink r:id="rId524" ref="AJ89"/>
    <hyperlink r:id="rId525" ref="BG89"/>
    <hyperlink r:id="rId526" ref="BH89"/>
    <hyperlink r:id="rId527" ref="BI89"/>
    <hyperlink r:id="rId528" ref="BJ89"/>
    <hyperlink r:id="rId529" ref="K90"/>
    <hyperlink r:id="rId530" ref="AJ90"/>
    <hyperlink r:id="rId531" ref="BG90"/>
    <hyperlink r:id="rId532" ref="BH90"/>
    <hyperlink r:id="rId533" ref="BI90"/>
    <hyperlink r:id="rId534" ref="BJ90"/>
    <hyperlink r:id="rId535" ref="K91"/>
    <hyperlink r:id="rId536" ref="AJ91"/>
    <hyperlink r:id="rId537" ref="BG91"/>
    <hyperlink r:id="rId538" ref="BH91"/>
    <hyperlink r:id="rId539" ref="BI91"/>
    <hyperlink r:id="rId540" ref="BJ91"/>
    <hyperlink r:id="rId541" ref="K92"/>
    <hyperlink r:id="rId542" ref="AJ92"/>
    <hyperlink r:id="rId543" ref="BG92"/>
    <hyperlink r:id="rId544" ref="BH92"/>
    <hyperlink r:id="rId545" ref="BI92"/>
    <hyperlink r:id="rId546" ref="BJ92"/>
    <hyperlink r:id="rId547" ref="K93"/>
    <hyperlink r:id="rId548" ref="AJ93"/>
    <hyperlink r:id="rId549" ref="BG93"/>
    <hyperlink r:id="rId550" ref="BH93"/>
    <hyperlink r:id="rId551" ref="BI93"/>
    <hyperlink r:id="rId552" ref="BJ93"/>
    <hyperlink r:id="rId553" ref="K94"/>
    <hyperlink r:id="rId554" ref="AJ94"/>
    <hyperlink r:id="rId555" ref="BG94"/>
    <hyperlink r:id="rId556" ref="BH94"/>
    <hyperlink r:id="rId557" ref="BI94"/>
    <hyperlink r:id="rId558" ref="BJ94"/>
    <hyperlink r:id="rId559" ref="K95"/>
    <hyperlink r:id="rId560" ref="AJ95"/>
    <hyperlink r:id="rId561" ref="BG95"/>
    <hyperlink r:id="rId562" ref="BH95"/>
    <hyperlink r:id="rId563" ref="BI95"/>
    <hyperlink r:id="rId564" ref="BJ95"/>
    <hyperlink r:id="rId565" ref="K96"/>
    <hyperlink r:id="rId566" ref="AJ96"/>
    <hyperlink r:id="rId567" ref="BG96"/>
    <hyperlink r:id="rId568" ref="BH96"/>
    <hyperlink r:id="rId569" ref="BI96"/>
    <hyperlink r:id="rId570" ref="BJ96"/>
    <hyperlink r:id="rId571" ref="K97"/>
    <hyperlink r:id="rId572" ref="AJ97"/>
    <hyperlink r:id="rId573" ref="BG97"/>
    <hyperlink r:id="rId574" ref="BH97"/>
    <hyperlink r:id="rId575" ref="BI97"/>
    <hyperlink r:id="rId576" ref="BJ97"/>
    <hyperlink r:id="rId577" ref="K98"/>
    <hyperlink r:id="rId578" ref="AJ98"/>
    <hyperlink r:id="rId579" ref="BG98"/>
    <hyperlink r:id="rId580" ref="BH98"/>
    <hyperlink r:id="rId581" ref="BI98"/>
    <hyperlink r:id="rId582" ref="BJ98"/>
    <hyperlink r:id="rId583" ref="K99"/>
    <hyperlink r:id="rId584" ref="AJ99"/>
    <hyperlink r:id="rId585" ref="BG99"/>
    <hyperlink r:id="rId586" ref="BH99"/>
    <hyperlink r:id="rId587" ref="BI99"/>
    <hyperlink r:id="rId588" ref="BJ99"/>
    <hyperlink r:id="rId589" ref="K100"/>
    <hyperlink r:id="rId590" ref="AJ100"/>
    <hyperlink r:id="rId591" ref="BG100"/>
    <hyperlink r:id="rId592" ref="BH100"/>
    <hyperlink r:id="rId593" ref="BI100"/>
    <hyperlink r:id="rId594" ref="BJ100"/>
    <hyperlink r:id="rId595" ref="K101"/>
    <hyperlink r:id="rId596" ref="AJ101"/>
    <hyperlink r:id="rId597" ref="BG101"/>
    <hyperlink r:id="rId598" ref="BH101"/>
    <hyperlink r:id="rId599" ref="BI101"/>
    <hyperlink r:id="rId600" ref="BJ101"/>
  </hyperlinks>
  <drawing r:id="rId601"/>
</worksheet>
</file>