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049298\Desktop\PYTHON_DJANGO\projetWebRPG\"/>
    </mc:Choice>
  </mc:AlternateContent>
  <xr:revisionPtr revIDLastSave="0" documentId="13_ncr:1_{74B49D30-2CF4-4D57-B156-872DF15651AF}" xr6:coauthVersionLast="36" xr6:coauthVersionMax="36" xr10:uidLastSave="{00000000-0000-0000-0000-000000000000}"/>
  <bookViews>
    <workbookView xWindow="0" yWindow="0" windowWidth="24000" windowHeight="8385" activeTab="4" xr2:uid="{00000000-000D-0000-FFFF-FFFF00000000}"/>
  </bookViews>
  <sheets>
    <sheet name="Evolutions" sheetId="1" r:id="rId1"/>
    <sheet name="Bug reported" sheetId="3" r:id="rId2"/>
    <sheet name="Info Lvl" sheetId="2" r:id="rId3"/>
    <sheet name="Modifcateur info" sheetId="5" r:id="rId4"/>
    <sheet name="Stuff info"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Q4" i="4" l="1"/>
  <c r="AQ5" i="4"/>
  <c r="AQ6" i="4"/>
  <c r="AQ7" i="4"/>
  <c r="AQ8" i="4"/>
  <c r="AQ9" i="4"/>
  <c r="AQ10" i="4"/>
  <c r="AQ11" i="4"/>
  <c r="AQ12" i="4"/>
  <c r="AQ13" i="4"/>
  <c r="AQ14" i="4"/>
  <c r="AQ15" i="4"/>
  <c r="AQ16" i="4"/>
  <c r="AQ17" i="4"/>
  <c r="AQ18" i="4"/>
  <c r="AQ19" i="4"/>
  <c r="AQ20" i="4"/>
  <c r="AQ21" i="4"/>
  <c r="AQ22" i="4"/>
  <c r="AQ23" i="4"/>
  <c r="AQ24" i="4"/>
  <c r="AQ25" i="4"/>
  <c r="AQ26" i="4"/>
  <c r="AQ3" i="4"/>
  <c r="AF4" i="4"/>
  <c r="AF5" i="4"/>
  <c r="AF6" i="4"/>
  <c r="AF7" i="4"/>
  <c r="AF8" i="4"/>
  <c r="AF9" i="4"/>
  <c r="AF10" i="4"/>
  <c r="AF11" i="4"/>
  <c r="AF12" i="4"/>
  <c r="AF13" i="4"/>
  <c r="AF14" i="4"/>
  <c r="AF3" i="4"/>
  <c r="AN26" i="4"/>
  <c r="AM26" i="4"/>
  <c r="AL26" i="4"/>
  <c r="AK26" i="4"/>
  <c r="AJ26" i="4"/>
  <c r="AI26" i="4"/>
  <c r="AH26" i="4"/>
  <c r="AN25" i="4"/>
  <c r="AM25" i="4"/>
  <c r="AL25" i="4"/>
  <c r="AK25" i="4"/>
  <c r="AJ25" i="4"/>
  <c r="AI25" i="4"/>
  <c r="AH25" i="4"/>
  <c r="AN24" i="4"/>
  <c r="AM24" i="4"/>
  <c r="AL24" i="4"/>
  <c r="AK24" i="4"/>
  <c r="AJ24" i="4"/>
  <c r="AI24" i="4"/>
  <c r="AH24" i="4"/>
  <c r="AN23" i="4"/>
  <c r="AM23" i="4"/>
  <c r="AL23" i="4"/>
  <c r="AK23" i="4"/>
  <c r="AJ23" i="4"/>
  <c r="AI23" i="4"/>
  <c r="AH23" i="4"/>
  <c r="AN22" i="4"/>
  <c r="AM22" i="4"/>
  <c r="AL22" i="4"/>
  <c r="AK22" i="4"/>
  <c r="AJ22" i="4"/>
  <c r="AI22" i="4"/>
  <c r="AH22" i="4"/>
  <c r="AN21" i="4"/>
  <c r="AM21" i="4"/>
  <c r="AL21" i="4"/>
  <c r="AK21" i="4"/>
  <c r="AJ21" i="4"/>
  <c r="AI21" i="4"/>
  <c r="AH21" i="4"/>
  <c r="AN20" i="4"/>
  <c r="AM20" i="4"/>
  <c r="AL20" i="4"/>
  <c r="AK20" i="4"/>
  <c r="AJ20" i="4"/>
  <c r="AI20" i="4"/>
  <c r="AH20" i="4"/>
  <c r="AN19" i="4"/>
  <c r="AM19" i="4"/>
  <c r="AL19" i="4"/>
  <c r="AK19" i="4"/>
  <c r="AJ19" i="4"/>
  <c r="AI19" i="4"/>
  <c r="AH19" i="4"/>
  <c r="AN18" i="4"/>
  <c r="AM18" i="4"/>
  <c r="AL18" i="4"/>
  <c r="AK18" i="4"/>
  <c r="AJ18" i="4"/>
  <c r="AI18" i="4"/>
  <c r="AH18" i="4"/>
  <c r="AN17" i="4"/>
  <c r="AM17" i="4"/>
  <c r="AL17" i="4"/>
  <c r="AK17" i="4"/>
  <c r="AJ17" i="4"/>
  <c r="AI17" i="4"/>
  <c r="AH17" i="4"/>
  <c r="AN16" i="4"/>
  <c r="AM16" i="4"/>
  <c r="AL16" i="4"/>
  <c r="AK16" i="4"/>
  <c r="AJ16" i="4"/>
  <c r="AI16" i="4"/>
  <c r="AH16" i="4"/>
  <c r="AN15" i="4"/>
  <c r="AM15" i="4"/>
  <c r="AL15" i="4"/>
  <c r="AK15" i="4"/>
  <c r="AJ15" i="4"/>
  <c r="AI15" i="4"/>
  <c r="AH15" i="4"/>
  <c r="AN14" i="4"/>
  <c r="AM14" i="4"/>
  <c r="AL14" i="4"/>
  <c r="AK14" i="4"/>
  <c r="AJ14" i="4"/>
  <c r="AI14" i="4"/>
  <c r="AH14" i="4"/>
  <c r="AN13" i="4"/>
  <c r="AM13" i="4"/>
  <c r="AL13" i="4"/>
  <c r="AK13" i="4"/>
  <c r="AJ13" i="4"/>
  <c r="AI13" i="4"/>
  <c r="AH13" i="4"/>
  <c r="AN12" i="4"/>
  <c r="AM12" i="4"/>
  <c r="AL12" i="4"/>
  <c r="AK12" i="4"/>
  <c r="AJ12" i="4"/>
  <c r="AI12" i="4"/>
  <c r="AH12" i="4"/>
  <c r="AN11" i="4"/>
  <c r="AM11" i="4"/>
  <c r="AL11" i="4"/>
  <c r="AK11" i="4"/>
  <c r="AJ11" i="4"/>
  <c r="AI11" i="4"/>
  <c r="AH11" i="4"/>
  <c r="AN10" i="4"/>
  <c r="AM10" i="4"/>
  <c r="AL10" i="4"/>
  <c r="AK10" i="4"/>
  <c r="AJ10" i="4"/>
  <c r="AI10" i="4"/>
  <c r="AH10" i="4"/>
  <c r="AN9" i="4"/>
  <c r="AM9" i="4"/>
  <c r="AL9" i="4"/>
  <c r="AK9" i="4"/>
  <c r="AJ9" i="4"/>
  <c r="AI9" i="4"/>
  <c r="AH9" i="4"/>
  <c r="AN8" i="4"/>
  <c r="AM8" i="4"/>
  <c r="AL8" i="4"/>
  <c r="AK8" i="4"/>
  <c r="AJ8" i="4"/>
  <c r="AI8" i="4"/>
  <c r="AH8" i="4"/>
  <c r="AN7" i="4"/>
  <c r="AM7" i="4"/>
  <c r="AL7" i="4"/>
  <c r="AK7" i="4"/>
  <c r="AJ7" i="4"/>
  <c r="AI7" i="4"/>
  <c r="AH7" i="4"/>
  <c r="AN6" i="4"/>
  <c r="AM6" i="4"/>
  <c r="AL6" i="4"/>
  <c r="AK6" i="4"/>
  <c r="AJ6" i="4"/>
  <c r="AI6" i="4"/>
  <c r="AH6" i="4"/>
  <c r="AN5" i="4"/>
  <c r="AM5" i="4"/>
  <c r="AL5" i="4"/>
  <c r="AK5" i="4"/>
  <c r="AJ5" i="4"/>
  <c r="AI5" i="4"/>
  <c r="AH5" i="4"/>
  <c r="AN4" i="4"/>
  <c r="AM4" i="4"/>
  <c r="AL4" i="4"/>
  <c r="AK4" i="4"/>
  <c r="AJ4" i="4"/>
  <c r="AI4" i="4"/>
  <c r="AH4" i="4"/>
  <c r="AN3" i="4"/>
  <c r="AM3" i="4"/>
  <c r="AL3" i="4"/>
  <c r="AK3" i="4"/>
  <c r="AJ3" i="4"/>
  <c r="AI3" i="4"/>
  <c r="AH3" i="4"/>
  <c r="AA3" i="4"/>
  <c r="AB3" i="4"/>
  <c r="AC3" i="4"/>
  <c r="AA4" i="4"/>
  <c r="AB4" i="4"/>
  <c r="AC4" i="4"/>
  <c r="AA5" i="4"/>
  <c r="AB5" i="4"/>
  <c r="AC5" i="4"/>
  <c r="AA6" i="4"/>
  <c r="AB6" i="4"/>
  <c r="AC6" i="4"/>
  <c r="AA7" i="4"/>
  <c r="AB7" i="4"/>
  <c r="AC7" i="4"/>
  <c r="AA8" i="4"/>
  <c r="AB8" i="4"/>
  <c r="AC8" i="4"/>
  <c r="AA9" i="4"/>
  <c r="AB9" i="4"/>
  <c r="AC9" i="4"/>
  <c r="AA10" i="4"/>
  <c r="AB10" i="4"/>
  <c r="AC10" i="4"/>
  <c r="AA11" i="4"/>
  <c r="AB11" i="4"/>
  <c r="AC11" i="4"/>
  <c r="AA12" i="4"/>
  <c r="AB12" i="4"/>
  <c r="AC12" i="4"/>
  <c r="AA13" i="4"/>
  <c r="AB13" i="4"/>
  <c r="AC13" i="4"/>
  <c r="AA14" i="4"/>
  <c r="AB14" i="4"/>
  <c r="AC14" i="4"/>
  <c r="Z14" i="4"/>
  <c r="Z13" i="4"/>
  <c r="Z12" i="4"/>
  <c r="Z11" i="4"/>
  <c r="Z10" i="4"/>
  <c r="Z9" i="4"/>
  <c r="Z8" i="4"/>
  <c r="Z7" i="4"/>
  <c r="Z6" i="4"/>
  <c r="Z5" i="4"/>
  <c r="Z4" i="4"/>
  <c r="Z3" i="4"/>
  <c r="N11" i="4"/>
  <c r="N10" i="4"/>
  <c r="N9" i="4"/>
  <c r="N4" i="4"/>
  <c r="N5" i="4"/>
  <c r="N6" i="4"/>
  <c r="N3" i="4"/>
  <c r="X12" i="4"/>
  <c r="X13" i="4"/>
  <c r="X14" i="4"/>
  <c r="X11" i="4"/>
  <c r="X4" i="4"/>
  <c r="X5" i="4"/>
  <c r="X6" i="4"/>
  <c r="X7" i="4"/>
  <c r="X8" i="4"/>
  <c r="X3" i="4"/>
  <c r="C37" i="4" l="1"/>
  <c r="D37" i="4" s="1"/>
  <c r="C36" i="4"/>
  <c r="D36" i="4" s="1"/>
  <c r="C35" i="4"/>
  <c r="D35" i="4" s="1"/>
  <c r="G35" i="4"/>
  <c r="C34" i="4"/>
  <c r="D34" i="4" s="1"/>
  <c r="C28" i="4"/>
  <c r="D28" i="4" s="1"/>
  <c r="C29" i="4"/>
  <c r="D29" i="4" s="1"/>
  <c r="C30" i="4"/>
  <c r="D30" i="4" s="1"/>
  <c r="C31" i="4"/>
  <c r="D31" i="4" s="1"/>
  <c r="C32" i="4"/>
  <c r="D32" i="4" s="1"/>
  <c r="C33" i="4"/>
  <c r="D33" i="4" s="1"/>
  <c r="C18" i="4"/>
  <c r="E18" i="4" s="1"/>
  <c r="C19" i="4"/>
  <c r="E19" i="4" s="1"/>
  <c r="C20" i="4"/>
  <c r="G20" i="4" s="1"/>
  <c r="C21" i="4"/>
  <c r="D21" i="4" s="1"/>
  <c r="C22" i="4"/>
  <c r="F22" i="4" s="1"/>
  <c r="C23" i="4"/>
  <c r="G23" i="4" s="1"/>
  <c r="C24" i="4"/>
  <c r="G24" i="4" s="1"/>
  <c r="C25" i="4"/>
  <c r="D25" i="4" s="1"/>
  <c r="C26" i="4"/>
  <c r="F26" i="4" s="1"/>
  <c r="C27" i="4"/>
  <c r="G27" i="4" s="1"/>
  <c r="E22" i="4" l="1"/>
  <c r="G26" i="4"/>
  <c r="F20" i="4"/>
  <c r="G34" i="4"/>
  <c r="E26" i="4"/>
  <c r="G22" i="4"/>
  <c r="F33" i="4"/>
  <c r="G37" i="4"/>
  <c r="D26" i="4"/>
  <c r="G36" i="4"/>
  <c r="F37" i="4"/>
  <c r="D23" i="4"/>
  <c r="G29" i="4"/>
  <c r="F36" i="4"/>
  <c r="E37" i="4"/>
  <c r="D22" i="4"/>
  <c r="G33" i="4"/>
  <c r="F35" i="4"/>
  <c r="E36" i="4"/>
  <c r="E33" i="4"/>
  <c r="G30" i="4"/>
  <c r="F34" i="4"/>
  <c r="E35" i="4"/>
  <c r="D20" i="4"/>
  <c r="F24" i="4"/>
  <c r="D24" i="4"/>
  <c r="F23" i="4"/>
  <c r="F30" i="4"/>
  <c r="G28" i="4"/>
  <c r="E20" i="4"/>
  <c r="G31" i="4"/>
  <c r="E30" i="4"/>
  <c r="F29" i="4"/>
  <c r="F28" i="4"/>
  <c r="E34" i="4"/>
  <c r="G32" i="4"/>
  <c r="E29" i="4"/>
  <c r="F32" i="4"/>
  <c r="D27" i="4"/>
  <c r="E24" i="4"/>
  <c r="F27" i="4"/>
  <c r="E32" i="4"/>
  <c r="F31" i="4"/>
  <c r="E28" i="4"/>
  <c r="E23" i="4"/>
  <c r="E31" i="4"/>
  <c r="E27" i="4"/>
  <c r="E21" i="4"/>
  <c r="F18" i="4"/>
  <c r="G18" i="4"/>
  <c r="E25" i="4"/>
  <c r="D18" i="4"/>
  <c r="F25" i="4"/>
  <c r="F21" i="4"/>
  <c r="G25" i="4"/>
  <c r="G21" i="4"/>
  <c r="D19" i="4"/>
  <c r="F19" i="4"/>
  <c r="G19" i="4"/>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 i="5"/>
  <c r="J3" i="2" l="1"/>
  <c r="D3" i="2"/>
  <c r="D4" i="2" s="1"/>
  <c r="C4" i="2"/>
  <c r="B4" i="2" l="1"/>
  <c r="C5" i="2" s="1"/>
  <c r="D5" i="2" s="1"/>
  <c r="B5" i="2" l="1"/>
  <c r="B6" i="2" l="1"/>
  <c r="C6" i="2"/>
  <c r="D6" i="2" s="1"/>
  <c r="B7" i="2" l="1"/>
  <c r="C7" i="2"/>
  <c r="D7" i="2" s="1"/>
  <c r="B8" i="2" l="1"/>
  <c r="C8" i="2"/>
  <c r="D8" i="2" s="1"/>
  <c r="B9" i="2" l="1"/>
  <c r="C9" i="2"/>
  <c r="D9" i="2" s="1"/>
  <c r="B10" i="2" l="1"/>
  <c r="C10" i="2"/>
  <c r="D10" i="2" s="1"/>
  <c r="B11" i="2" l="1"/>
  <c r="C11" i="2"/>
  <c r="D11" i="2" s="1"/>
  <c r="B12" i="2" l="1"/>
  <c r="C12" i="2"/>
  <c r="D12" i="2" s="1"/>
  <c r="B13" i="2" l="1"/>
  <c r="C13" i="2"/>
  <c r="D13" i="2" s="1"/>
  <c r="B14" i="2" l="1"/>
  <c r="C14" i="2"/>
  <c r="D14" i="2" s="1"/>
  <c r="B15" i="2" l="1"/>
  <c r="C15" i="2"/>
  <c r="D15" i="2" s="1"/>
  <c r="B16" i="2" l="1"/>
  <c r="C16" i="2"/>
  <c r="D16" i="2" s="1"/>
  <c r="B17" i="2" l="1"/>
  <c r="C17" i="2"/>
  <c r="D17" i="2" s="1"/>
  <c r="B18" i="2" l="1"/>
  <c r="C18" i="2"/>
  <c r="D18" i="2" s="1"/>
  <c r="B19" i="2" l="1"/>
  <c r="C19" i="2"/>
  <c r="D19" i="2" s="1"/>
  <c r="B20" i="2" l="1"/>
  <c r="C20" i="2"/>
  <c r="D20" i="2" s="1"/>
  <c r="B21" i="2" l="1"/>
  <c r="C21" i="2"/>
  <c r="D21" i="2" s="1"/>
  <c r="B22" i="2" l="1"/>
  <c r="C22" i="2"/>
  <c r="D22" i="2" s="1"/>
  <c r="B23" i="2" l="1"/>
  <c r="C23" i="2"/>
  <c r="D23" i="2" s="1"/>
  <c r="B24" i="2" l="1"/>
  <c r="C24" i="2"/>
  <c r="D24" i="2" s="1"/>
  <c r="B25" i="2" l="1"/>
  <c r="C25" i="2"/>
  <c r="D25" i="2" s="1"/>
  <c r="B26" i="2" l="1"/>
  <c r="C26" i="2"/>
  <c r="D26" i="2" s="1"/>
  <c r="C27" i="2" l="1"/>
  <c r="D27" i="2" s="1"/>
  <c r="B27" i="2"/>
  <c r="B28" i="2" l="1"/>
  <c r="C28" i="2"/>
  <c r="D28" i="2" s="1"/>
  <c r="B29" i="2" l="1"/>
  <c r="C29" i="2"/>
  <c r="D29" i="2" s="1"/>
  <c r="B30" i="2" l="1"/>
  <c r="C30" i="2"/>
  <c r="D30" i="2" s="1"/>
  <c r="B31" i="2" l="1"/>
  <c r="C31" i="2"/>
  <c r="D31" i="2" s="1"/>
  <c r="B32" i="2" l="1"/>
  <c r="C32" i="2"/>
  <c r="D32" i="2" s="1"/>
</calcChain>
</file>

<file path=xl/sharedStrings.xml><?xml version="1.0" encoding="utf-8"?>
<sst xmlns="http://schemas.openxmlformats.org/spreadsheetml/2006/main" count="284" uniqueCount="142">
  <si>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</si>
  <si>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</si>
  <si>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</si>
  <si>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</si>
  <si>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</si>
  <si>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</si>
  <si>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</si>
  <si>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</si>
  <si>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</si>
  <si>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</si>
  <si>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</si>
  <si>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</si>
  <si>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</si>
  <si>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</si>
  <si>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</si>
  <si>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</si>
  <si>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</si>
  <si>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</si>
  <si>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</si>
  <si>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</si>
  <si>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</si>
  <si>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</si>
  <si>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</si>
  <si>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</si>
  <si>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</si>
  <si>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</si>
  <si>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</si>
  <si>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</si>
  <si>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</si>
  <si>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</si>
  <si>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</si>
  <si>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</si>
  <si>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</si>
  <si>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</si>
  <si>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</si>
  <si>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</si>
  <si>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</si>
  <si>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</si>
  <si>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</si>
  <si>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</si>
  <si>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</si>
  <si>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</si>
  <si>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</si>
  <si>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</si>
  <si>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</si>
  <si>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</si>
  <si>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</si>
  <si>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</si>
  <si>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</si>
  <si>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</si>
  <si>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</si>
  <si>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</si>
  <si>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</si>
  <si>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</si>
  <si>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</si>
  <si>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Génération des enemie fait par rapport au brut du caractère</t>
  </si>
  <si>
    <t>Amélioration: Réussite critique touche quand même</t>
  </si>
  <si>
    <t>Stage doit s'actuliser</t>
  </si>
  <si>
    <t>Regler max point de vie</t>
  </si>
  <si>
    <t>Ecrire dans la modal dans quel slot ira l'item</t>
  </si>
  <si>
    <t>Attendre la réponse json avant de remettre le bouton play round (faire comme next stage le suprimmer et a la fin le remttre)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</si>
  <si>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</si>
  <si>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</si>
  <si>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</si>
  <si>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quand on boit une potion ne pas dépaser son PV MAX</t>
  </si>
  <si>
    <t xml:space="preserve">Modal item qui ne se vide pas </t>
  </si>
  <si>
    <t>A cause du spam "Entrée"</t>
  </si>
  <si>
    <t>Régler la génération des ennemies</t>
  </si>
  <si>
    <t>Surement un objet.pv -= quelquechose de negatif qui arrive a un moment</t>
  </si>
  <si>
    <t>Bug</t>
  </si>
  <si>
    <t>Date report</t>
  </si>
  <si>
    <t>Date closure</t>
  </si>
  <si>
    <t>Cause</t>
  </si>
  <si>
    <t>En prod</t>
  </si>
  <si>
    <t>Ecrire les les noms des slots dans l'inventaire</t>
  </si>
  <si>
    <t>DevMerge</t>
  </si>
  <si>
    <t>NassimDev</t>
  </si>
  <si>
    <t>Génération des enemies fait par rapport au carac brut du personnage</t>
  </si>
  <si>
    <t>modal item qui ne se vide pas surement a cause du spam</t>
  </si>
  <si>
    <t>ecrire les les noms des slots</t>
  </si>
  <si>
    <t>les rareté des equipement mis</t>
  </si>
  <si>
    <t>ecrire dans la modal dans quel slot ira l'item</t>
  </si>
  <si>
    <t>attendre la réponse json avant de remettre le bouton play round (faire comme next stage le suprimmer et a la fin le remettre)</t>
  </si>
  <si>
    <t>Closed</t>
  </si>
  <si>
    <t>Abort</t>
  </si>
  <si>
    <t>Commentary</t>
  </si>
  <si>
    <t>Pas la peine finalement car on a régler autrement le probleme en resolvant les spam play round item et nextstage</t>
  </si>
  <si>
    <t>On ne sait pas comment ai dû ce probleme mais il a du être resolu en même temps que le spam playRound dropItem</t>
  </si>
  <si>
    <t>Valeur carac</t>
  </si>
  <si>
    <t>Rareté</t>
  </si>
  <si>
    <t>Common</t>
  </si>
  <si>
    <t>Rare</t>
  </si>
  <si>
    <t>Epic</t>
  </si>
  <si>
    <t>Legandary</t>
  </si>
  <si>
    <t>Stuff</t>
  </si>
  <si>
    <t>Modificateur overall</t>
  </si>
  <si>
    <t>Modificateur overall base</t>
  </si>
  <si>
    <t>Level</t>
  </si>
  <si>
    <t>Multiplicateur</t>
  </si>
  <si>
    <t>Legendary</t>
  </si>
  <si>
    <t>Modificateur total overall</t>
  </si>
  <si>
    <t>Consomable</t>
  </si>
  <si>
    <t>Nom d'arme</t>
  </si>
  <si>
    <t>Axe</t>
  </si>
  <si>
    <t>Stick</t>
  </si>
  <si>
    <t xml:space="preserve">Bludgeon </t>
  </si>
  <si>
    <t>Mace</t>
  </si>
  <si>
    <t>Bardiche</t>
  </si>
  <si>
    <t>Dagger</t>
  </si>
  <si>
    <t>Arming sword</t>
  </si>
  <si>
    <t>Katana</t>
  </si>
  <si>
    <t>Knife</t>
  </si>
  <si>
    <t>Longsword</t>
  </si>
  <si>
    <t>Saber</t>
  </si>
  <si>
    <t>Rapier</t>
  </si>
  <si>
    <t>Shortsword</t>
  </si>
  <si>
    <t>Battle axe</t>
  </si>
  <si>
    <t>Bow</t>
  </si>
  <si>
    <t>Crossbow</t>
  </si>
  <si>
    <t>Flail</t>
  </si>
  <si>
    <t>Morning star</t>
  </si>
  <si>
    <t>Pernach</t>
  </si>
  <si>
    <t>War hammer</t>
  </si>
  <si>
    <t>Halberd</t>
  </si>
  <si>
    <t>Spear</t>
  </si>
  <si>
    <t>Ranseur</t>
  </si>
  <si>
    <t>Longbow</t>
  </si>
  <si>
    <t>Recurve bow</t>
  </si>
  <si>
    <t>Element</t>
  </si>
  <si>
    <t>Fire</t>
  </si>
  <si>
    <t>Water</t>
  </si>
  <si>
    <t>Frost</t>
  </si>
  <si>
    <t>Earth</t>
  </si>
  <si>
    <t>Wind</t>
  </si>
  <si>
    <t>intelligence</t>
  </si>
  <si>
    <t>hp</t>
  </si>
  <si>
    <t>strength</t>
  </si>
  <si>
    <t>agility</t>
  </si>
  <si>
    <t>OneHanded</t>
  </si>
  <si>
    <t>Two handed</t>
  </si>
  <si>
    <t>Two Weapon</t>
  </si>
  <si>
    <t>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</si>
</sst>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D"/>
  </numFmts>
  <fonts count="7" x14ac:knownFonts="1">
    <font>
      <sz val="9"/>
      <color theme="1"/>
      <name val="Calibri"/>
      <family val="2"/>
      <scheme val="minor"/>
    </font>
    <font>
      <sz val="8"/>
      <name val="Calibri"/>
      <family val="2"/>
      <scheme val="minor"/>
    </font>
    <font>
      <sz val="8"/>
      <color theme="1"/>
      <name val="Calibri"/>
      <family val="2"/>
      <scheme val="minor"/>
    </font>
    <font>
      <sz val="8"/>
      <name val="Calibri"/>
      <scheme val="minor"/>
    </font>
    <font>
      <sz val="8"/>
      <color theme="1"/>
      <name val="Calibri"/>
      <scheme val="minor"/>
    </font>
    <font>
      <b/>
      <sz val="9"/>
      <color theme="0"/>
      <name val="Calibri"/>
      <family val="2"/>
      <scheme val="minor"/>
    </font>
    <font>
      <sz val="9"/>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14" fontId="1" fillId="0" borderId="0" xfId="0" applyNumberFormat="1" applyFont="1" applyAlignment="1">
      <alignment horizontal="center" vertical="center"/>
    </xf>
    <xf numFmtId="0" fontId="2" fillId="0" borderId="0" xfId="0" applyFont="1" applyFill="1" applyBorder="1"/>
    <xf numFmtId="0" fontId="1" fillId="0" borderId="0" xfId="0" applyFont="1" applyFill="1" applyAlignment="1">
      <alignment horizontal="left" vertical="top" wrapText="1"/>
    </xf>
    <xf numFmtId="0" fontId="2" fillId="0" borderId="0" xfId="0" applyFont="1" applyAlignment="1">
      <alignment wrapText="1"/>
    </xf>
    <xf numFmtId="0" fontId="2" fillId="0" borderId="0" xfId="0" applyFont="1" applyAlignment="1"/>
    <xf numFmtId="20" fontId="2" fillId="0" borderId="0" xfId="0" applyNumberFormat="1" applyFont="1" applyAlignment="1">
      <alignment wrapText="1"/>
    </xf>
    <xf numFmtId="14" fontId="2" fillId="0" borderId="0" xfId="0" applyNumberFormat="1" applyFont="1" applyFill="1" applyBorder="1"/>
    <xf numFmtId="0" fontId="3" fillId="0" borderId="0" xfId="0" applyFont="1" applyFill="1" applyBorder="1" applyAlignment="1">
      <alignment horizontal="left" vertical="top" wrapText="1"/>
    </xf>
    <xf numFmtId="0" fontId="4" fillId="0" borderId="0" xfId="0" applyFont="1" applyFill="1" applyBorder="1"/>
    <xf numFmtId="0" fontId="2" fillId="0" borderId="0" xfId="0" applyFont="1" applyFill="1" applyBorder="1" applyAlignment="1">
      <alignment horizontal="left" vertical="top" wrapText="1"/>
    </xf>
    <xf numFmtId="0" fontId="4" fillId="0" borderId="0" xfId="0" applyFont="1" applyFill="1" applyBorder="1" applyAlignment="1">
      <alignment wrapText="1"/>
    </xf>
    <xf numFmtId="0" fontId="2" fillId="0" borderId="0" xfId="0" applyFont="1" applyFill="1" applyBorder="1" applyAlignment="1">
      <alignment wrapText="1"/>
    </xf>
    <xf numFmtId="0" fontId="5" fillId="0" borderId="0" xfId="0" applyFont="1" applyFill="1" applyBorder="1" applyAlignment="1">
      <alignment horizontal="center"/>
    </xf>
    <xf numFmtId="0" fontId="6" fillId="0" borderId="0" xfId="0" applyFont="1"/>
    <xf numFmtId="0" fontId="6" fillId="0" borderId="0" xfId="0" applyFont="1" applyAlignment="1">
      <alignment vertical="center"/>
    </xf>
    <xf numFmtId="0" fontId="5" fillId="2"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0" borderId="0"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NumberFormat="1" applyBorder="1" applyAlignment="1">
      <alignment horizontal="center" vertical="center"/>
    </xf>
    <xf numFmtId="171" fontId="0" fillId="0" borderId="2" xfId="0" applyNumberFormat="1" applyBorder="1" applyAlignment="1">
      <alignment horizontal="center" vertical="center"/>
    </xf>
  </cellXfs>
  <cellStyles count="1">
    <cellStyle name="Normal" xfId="0" builtinId="0"/>
  </cellStyles>
  <dxfs count="31">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8"/>
        <name val="Calibri"/>
        <scheme val="minor"/>
      </font>
      <fill>
        <patternFill patternType="none">
          <fgColor indexed="64"/>
          <bgColor indexed="65"/>
        </patternFill>
      </fill>
      <alignment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2:H29" totalsRowShown="0" headerRowDxfId="30" dataDxfId="29">
  <autoFilter ref="B2:H29" xr:uid="{00000000-0009-0000-0100-000001000000}"/>
  <sortState ref="B3:H29">
    <sortCondition ref="D2:D29"/>
  </sortState>
  <tableColumns count="7">
    <tableColumn id="1" xr3:uid="{00000000-0010-0000-0000-000001000000}" name="Fonctionnalité" dataDxfId="28"/>
    <tableColumn id="2" xr3:uid="{00000000-0010-0000-0000-000002000000}" name="Desciption" dataDxfId="27"/>
    <tableColumn id="5" xr3:uid="{00000000-0010-0000-0000-000005000000}" name="Priorité" dataDxfId="26"/>
    <tableColumn id="3" xr3:uid="{00000000-0010-0000-0000-000003000000}" name="Etat" dataDxfId="25"/>
    <tableColumn id="6" xr3:uid="{00000000-0010-0000-0000-000006000000}" name="Date début" dataDxfId="24"/>
    <tableColumn id="7" xr3:uid="{00000000-0010-0000-0000-000007000000}" name="Date fin" dataDxfId="23"/>
    <tableColumn id="9" xr3:uid="{00000000-0010-0000-0000-000009000000}" name="Dev"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au4" displayName="Tableau4" ref="B2:G16" totalsRowShown="0" headerRowDxfId="21" dataDxfId="20">
  <autoFilter ref="B2:G16" xr:uid="{00000000-0009-0000-0100-000004000000}"/>
  <tableColumns count="6">
    <tableColumn id="1" xr3:uid="{00000000-0010-0000-0100-000001000000}" name="Bug" dataDxfId="19"/>
    <tableColumn id="2" xr3:uid="{00000000-0010-0000-0100-000002000000}" name="Cause" dataDxfId="18"/>
    <tableColumn id="3" xr3:uid="{00000000-0010-0000-0100-000003000000}" name="Etat" dataDxfId="17"/>
    <tableColumn id="4" xr3:uid="{00000000-0010-0000-0100-000004000000}" name="Date report" dataDxfId="16"/>
    <tableColumn id="5" xr3:uid="{00000000-0010-0000-0100-000005000000}" name="Date closure" dataDxfId="15"/>
    <tableColumn id="6" xr3:uid="{B7D86D81-AA7C-449F-B13F-BFD0639F6955}" name="Commentary"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2:D32" totalsRowShown="0" headerRowDxfId="13">
  <autoFilter ref="B2:D32" xr:uid="{00000000-0009-0000-0100-000002000000}"/>
  <tableColumns count="3">
    <tableColumn id="1" xr3:uid="{00000000-0010-0000-0200-000001000000}" name="LVL" dataDxfId="12">
      <calculatedColumnFormula>B2+1</calculatedColumnFormula>
    </tableColumn>
    <tableColumn id="2" xr3:uid="{00000000-0010-0000-0200-000002000000}" name="Xp avant le niveau suivant" dataDxfId="11">
      <calculatedColumnFormula>$C$3+B2*10</calculatedColumnFormula>
    </tableColumn>
    <tableColumn id="3" xr3:uid="{00000000-0010-0000-0200-000003000000}" name="XP depuis le début du jeu" dataDxfId="10">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H2:J3" totalsRowShown="0" headerRowDxfId="9" dataDxfId="8">
  <autoFilter ref="H2:J3" xr:uid="{00000000-0009-0000-0100-000003000000}"/>
  <tableColumns count="3">
    <tableColumn id="1" xr3:uid="{00000000-0010-0000-0300-000001000000}" name="lvl actuelle" dataDxfId="7"/>
    <tableColumn id="2" xr3:uid="{00000000-0010-0000-0300-000002000000}" name="xp actuelle" dataDxfId="6"/>
    <tableColumn id="3" xr3:uid="{00000000-0010-0000-0300-000003000000}" name="up ou pas ?" dataDxfId="5">
      <calculatedColumnFormula>IF(Tableau3[xp actuelle]&gt;=100+10*(Tableau3[lvl actuelle]-1),"Oui","Non")</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AF6093-40B9-4045-A836-7BE4980C4B82}" name="Tableau5" displayName="Tableau5" ref="B3:C7" totalsRowShown="0">
  <autoFilter ref="B3:C7" xr:uid="{1BE29893-1322-4690-AA5F-63DF676006D3}"/>
  <tableColumns count="2">
    <tableColumn id="1" xr3:uid="{62EF2871-AA7D-4282-8062-C89624DC7695}" name="Rareté"/>
    <tableColumn id="2" xr3:uid="{C8BBA3B7-444F-43B1-AFA4-46B868FC8A8E}" name="Modificateur overal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97D268-C9D7-444D-AE39-0D44AD7C2BD5}" name="Tableau6" displayName="Tableau6" ref="B10:C14" totalsRowShown="0">
  <autoFilter ref="B10:C14" xr:uid="{276BC1F8-D857-467C-ACA7-1D093324CFA6}"/>
  <tableColumns count="2">
    <tableColumn id="1" xr3:uid="{DFE081BD-5921-47E0-B435-E29AF1E656ED}" name="Rareté"/>
    <tableColumn id="2" xr3:uid="{153A6B44-8ED0-4BA7-8A43-77462ECE10CC}" name="Modificateur overall bas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F327DF-5BC9-457F-AACB-51597DACBE89}" name="Tableau7" displayName="Tableau7" ref="B17:G37" totalsRowShown="0">
  <autoFilter ref="B17:G37" xr:uid="{C892CB3D-BF9B-46E5-9300-BEA3BBCAEF09}"/>
  <tableColumns count="6">
    <tableColumn id="1" xr3:uid="{A891AB08-64A9-4A19-B103-7079E9CB00C2}" name="Level"/>
    <tableColumn id="5" xr3:uid="{8E2D95A1-93C7-4BF2-9825-41B55E7894BB}" name="Multiplicateur" dataDxfId="4">
      <calculatedColumnFormula>1+(Tableau7[[#This Row],[Level]]-1)*0.25</calculatedColumnFormula>
    </tableColumn>
    <tableColumn id="4" xr3:uid="{BD052409-7DF4-4016-8B8D-C52FEE20CEC8}" name="Common" dataDxfId="3">
      <calculatedColumnFormula>ROUNDUP(Tableau7[[#This Row],[Multiplicateur]]*VLOOKUP("Common",Tableau6[#All],2,FALSE),0)</calculatedColumnFormula>
    </tableColumn>
    <tableColumn id="6" xr3:uid="{A15D3612-F474-4B9C-8C65-2BB0FE5F4915}" name="Rare" dataDxfId="2">
      <calculatedColumnFormula>ROUNDUP(Tableau7[[#This Row],[Multiplicateur]]*VLOOKUP("Rare",Tableau6[#All],2,FALSE),0)</calculatedColumnFormula>
    </tableColumn>
    <tableColumn id="7" xr3:uid="{3C43E1AB-E1B8-4592-B084-1B3D381FC6B2}" name="Epic" dataDxfId="1">
      <calculatedColumnFormula>ROUNDUP(Tableau7[Multiplicateur]*VLOOKUP("Epic",Tableau6[#All],2,FALSE),0)</calculatedColumnFormula>
    </tableColumn>
    <tableColumn id="8" xr3:uid="{B515297F-08B2-4D2C-B3D3-43FD65399196}" name="Legendary" dataDxfId="0">
      <calculatedColumnFormula>ROUNDUP(Tableau7[[#This Row],[Multiplicateur]]*VLOOKUP("Legendary",Tableau6[#All],2,FALSE),0)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9"/>
  <sheetViews>
    <sheetView workbookViewId="0">
      <selection activeCell="N4" sqref="N4"/>
    </sheetView>
  </sheetViews>
  <sheetFormatPr baseColWidth="10" defaultColWidth="2.6640625" defaultRowHeight="11.25" x14ac:dyDescent="0.2"/>
  <cols>
    <col min="1" max="1" width="2.6640625" style="10"/>
    <col min="2" max="2" width="47.83203125" style="10" bestFit="1" customWidth="1"/>
    <col min="3" max="3" width="57.6640625" style="10" bestFit="1" customWidth="1"/>
    <col min="4" max="4" width="9.6640625" style="10" bestFit="1" customWidth="1"/>
    <col min="5" max="5" width="10" style="10" bestFit="1" customWidth="1"/>
    <col min="6" max="6" width="12.33203125" style="10" bestFit="1" customWidth="1"/>
    <col min="7" max="7" width="10.5" style="10" bestFit="1" customWidth="1"/>
    <col min="8" max="8" width="7.1640625" style="10" bestFit="1" customWidth="1"/>
    <col min="9" max="16384" width="2.6640625" style="10"/>
  </cols>
  <sheetData>
    <row r="2" spans="2:13" x14ac:dyDescent="0.2">
      <c r="B2" s="10" t="s">
        <v>0</v>
      </c>
      <c r="C2" s="10" t="s">
        <v>1</v>
      </c>
      <c r="D2" s="11" t="s">
        <v>2</v>
      </c>
      <c r="E2" s="11" t="s">
        <v>3</v>
      </c>
      <c r="F2" s="11" t="s">
        <v>4</v>
      </c>
      <c r="G2" s="11" t="s">
        <v>5</v>
      </c>
      <c r="H2" s="11" t="s">
        <v>6</v>
      </c>
    </row>
    <row r="3" spans="2:13" ht="33.75" x14ac:dyDescent="0.2">
      <c r="B3" s="3" t="s">
        <v>45</v>
      </c>
      <c r="C3" s="3" t="s">
        <v>46</v>
      </c>
      <c r="D3" s="4">
        <v>1</v>
      </c>
      <c r="E3" s="4" t="s">
        <v>9</v>
      </c>
      <c r="F3" s="4"/>
      <c r="G3" s="4"/>
      <c r="H3" s="4" t="s">
        <v>10</v>
      </c>
    </row>
    <row r="4" spans="2:13" ht="78.75" x14ac:dyDescent="0.2">
      <c r="B4" s="3" t="s">
        <v>16</v>
      </c>
      <c r="C4" s="3" t="s">
        <v>17</v>
      </c>
      <c r="D4" s="4">
        <v>1</v>
      </c>
      <c r="E4" s="4" t="s">
        <v>73</v>
      </c>
      <c r="F4" s="7">
        <v>43863</v>
      </c>
      <c r="G4" s="7">
        <v>43863</v>
      </c>
      <c r="H4" s="4" t="s">
        <v>15</v>
      </c>
    </row>
    <row r="5" spans="2:13" ht="22.5" x14ac:dyDescent="0.2">
      <c r="B5" s="3" t="s">
        <v>13</v>
      </c>
      <c r="C5" s="3" t="s">
        <v>14</v>
      </c>
      <c r="D5" s="4">
        <v>1</v>
      </c>
      <c r="E5" s="4" t="s">
        <v>75</v>
      </c>
      <c r="F5" s="7">
        <v>43867</v>
      </c>
      <c r="G5" s="7">
        <v>43867</v>
      </c>
      <c r="H5" s="4" t="s">
        <v>15</v>
      </c>
    </row>
    <row r="6" spans="2:13" x14ac:dyDescent="0.2">
      <c r="B6" s="3" t="s">
        <v>63</v>
      </c>
      <c r="C6" s="3"/>
      <c r="D6" s="4">
        <v>1</v>
      </c>
      <c r="E6" s="4" t="s">
        <v>75</v>
      </c>
      <c r="F6" s="7">
        <v>43863</v>
      </c>
      <c r="G6" s="7">
        <v>43863</v>
      </c>
      <c r="H6" s="4" t="s">
        <v>15</v>
      </c>
    </row>
    <row r="7" spans="2:13" ht="33.75" x14ac:dyDescent="0.2">
      <c r="B7" s="3" t="s">
        <v>11</v>
      </c>
      <c r="C7" s="3" t="s">
        <v>12</v>
      </c>
      <c r="D7" s="4">
        <v>1</v>
      </c>
      <c r="E7" s="4" t="s">
        <v>9</v>
      </c>
      <c r="F7" s="4"/>
      <c r="G7" s="4"/>
      <c r="H7" s="4" t="s">
        <v>10</v>
      </c>
      <c r="M7" s="12"/>
    </row>
    <row r="8" spans="2:13" ht="22.5" x14ac:dyDescent="0.2">
      <c r="B8" s="3" t="s">
        <v>53</v>
      </c>
      <c r="C8" s="3" t="s">
        <v>68</v>
      </c>
      <c r="D8" s="4">
        <v>1</v>
      </c>
      <c r="E8" s="4" t="s">
        <v>76</v>
      </c>
      <c r="F8" s="7">
        <v>43864</v>
      </c>
      <c r="G8" s="7">
        <v>43864</v>
      </c>
      <c r="H8" s="4" t="s">
        <v>10</v>
      </c>
    </row>
    <row r="9" spans="2:13" ht="33.75" x14ac:dyDescent="0.2">
      <c r="B9" s="3" t="s">
        <v>7</v>
      </c>
      <c r="C9" s="3" t="s">
        <v>8</v>
      </c>
      <c r="D9" s="4">
        <v>1</v>
      </c>
      <c r="E9" s="4" t="s">
        <v>9</v>
      </c>
      <c r="F9" s="7"/>
      <c r="G9" s="7"/>
      <c r="H9" s="4" t="s">
        <v>10</v>
      </c>
    </row>
    <row r="10" spans="2:13" x14ac:dyDescent="0.2">
      <c r="B10" s="3" t="s">
        <v>59</v>
      </c>
      <c r="C10" s="3"/>
      <c r="D10" s="4">
        <v>2</v>
      </c>
      <c r="E10" s="4" t="s">
        <v>75</v>
      </c>
      <c r="F10" s="7">
        <v>43864</v>
      </c>
      <c r="G10" s="7">
        <v>43864</v>
      </c>
      <c r="H10" s="4" t="s">
        <v>15</v>
      </c>
    </row>
    <row r="11" spans="2:13" x14ac:dyDescent="0.2">
      <c r="B11" s="3" t="s">
        <v>74</v>
      </c>
      <c r="C11" s="3"/>
      <c r="D11" s="4">
        <v>2</v>
      </c>
      <c r="E11" s="4" t="s">
        <v>75</v>
      </c>
      <c r="F11" s="7">
        <v>43864</v>
      </c>
      <c r="G11" s="7">
        <v>43864</v>
      </c>
      <c r="H11" s="4" t="s">
        <v>15</v>
      </c>
    </row>
    <row r="12" spans="2:13" ht="56.25" x14ac:dyDescent="0.2">
      <c r="B12" s="3" t="s">
        <v>22</v>
      </c>
      <c r="C12" s="3" t="s">
        <v>23</v>
      </c>
      <c r="D12" s="4">
        <v>2</v>
      </c>
      <c r="E12" s="4" t="s">
        <v>9</v>
      </c>
      <c r="F12" s="4"/>
      <c r="G12" s="4"/>
      <c r="H12" s="4" t="s">
        <v>15</v>
      </c>
    </row>
    <row r="13" spans="2:13" x14ac:dyDescent="0.2">
      <c r="B13" s="3" t="s">
        <v>67</v>
      </c>
      <c r="C13" s="3" t="s">
        <v>55</v>
      </c>
      <c r="D13" s="4">
        <v>2</v>
      </c>
      <c r="E13" s="4" t="s">
        <v>9</v>
      </c>
      <c r="F13" s="4"/>
      <c r="G13" s="4"/>
      <c r="H13" s="4"/>
    </row>
    <row r="14" spans="2:13" x14ac:dyDescent="0.2">
      <c r="B14" s="3" t="s">
        <v>58</v>
      </c>
      <c r="C14" s="3" t="s">
        <v>64</v>
      </c>
      <c r="D14" s="4">
        <v>2</v>
      </c>
      <c r="E14" s="4" t="s">
        <v>9</v>
      </c>
      <c r="F14" s="4"/>
      <c r="G14" s="4"/>
      <c r="H14" s="4"/>
    </row>
    <row r="15" spans="2:13" ht="56.25" x14ac:dyDescent="0.2">
      <c r="B15" s="3" t="s">
        <v>18</v>
      </c>
      <c r="C15" s="3" t="s">
        <v>19</v>
      </c>
      <c r="D15" s="4">
        <v>2</v>
      </c>
      <c r="E15" s="4" t="s">
        <v>9</v>
      </c>
      <c r="F15" s="4"/>
      <c r="G15" s="4"/>
      <c r="H15" s="4"/>
    </row>
    <row r="16" spans="2:13" x14ac:dyDescent="0.2">
      <c r="B16" s="3" t="s">
        <v>57</v>
      </c>
      <c r="C16" s="3"/>
      <c r="D16" s="4">
        <v>2</v>
      </c>
      <c r="E16" s="4" t="s">
        <v>75</v>
      </c>
      <c r="F16" s="7">
        <v>43864</v>
      </c>
      <c r="G16" s="7">
        <v>43864</v>
      </c>
      <c r="H16" s="4" t="s">
        <v>15</v>
      </c>
    </row>
    <row r="17" spans="2:8" ht="22.5" x14ac:dyDescent="0.2">
      <c r="B17" s="3" t="s">
        <v>20</v>
      </c>
      <c r="C17" s="3" t="s">
        <v>21</v>
      </c>
      <c r="D17" s="4">
        <v>2</v>
      </c>
      <c r="E17" s="4" t="s">
        <v>9</v>
      </c>
      <c r="F17" s="4"/>
      <c r="G17" s="4"/>
      <c r="H17" s="4" t="s">
        <v>15</v>
      </c>
    </row>
    <row r="18" spans="2:8" ht="45" x14ac:dyDescent="0.2">
      <c r="B18" s="3" t="s">
        <v>24</v>
      </c>
      <c r="C18" s="3" t="s">
        <v>25</v>
      </c>
      <c r="D18" s="4">
        <v>3</v>
      </c>
      <c r="E18" s="4" t="s">
        <v>9</v>
      </c>
      <c r="F18" s="4"/>
      <c r="G18" s="4"/>
      <c r="H18" s="4" t="s">
        <v>15</v>
      </c>
    </row>
    <row r="19" spans="2:8" ht="22.5" x14ac:dyDescent="0.2">
      <c r="B19" s="3" t="s">
        <v>28</v>
      </c>
      <c r="C19" s="3" t="s">
        <v>29</v>
      </c>
      <c r="D19" s="4">
        <v>4</v>
      </c>
      <c r="E19" s="4" t="s">
        <v>9</v>
      </c>
      <c r="F19" s="4"/>
      <c r="G19" s="4"/>
      <c r="H19" s="4"/>
    </row>
    <row r="20" spans="2:8" ht="22.5" x14ac:dyDescent="0.2">
      <c r="B20" s="3" t="s">
        <v>26</v>
      </c>
      <c r="C20" s="3" t="s">
        <v>27</v>
      </c>
      <c r="D20" s="4">
        <v>4</v>
      </c>
      <c r="E20" s="4" t="s">
        <v>9</v>
      </c>
      <c r="F20" s="4"/>
      <c r="G20" s="4"/>
      <c r="H20" s="4" t="s">
        <v>15</v>
      </c>
    </row>
    <row r="21" spans="2:8" ht="33.75" x14ac:dyDescent="0.2">
      <c r="B21" s="3" t="s">
        <v>32</v>
      </c>
      <c r="C21" s="3" t="s">
        <v>33</v>
      </c>
      <c r="D21" s="4">
        <v>5</v>
      </c>
      <c r="E21" s="4" t="s">
        <v>9</v>
      </c>
      <c r="F21" s="4"/>
      <c r="G21" s="4"/>
      <c r="H21" s="4"/>
    </row>
    <row r="22" spans="2:8" ht="22.5" x14ac:dyDescent="0.2">
      <c r="B22" s="3" t="s">
        <v>30</v>
      </c>
      <c r="C22" s="3" t="s">
        <v>31</v>
      </c>
      <c r="D22" s="4">
        <v>5</v>
      </c>
      <c r="E22" s="4" t="s">
        <v>9</v>
      </c>
      <c r="F22" s="4"/>
      <c r="G22" s="4"/>
      <c r="H22" s="4"/>
    </row>
    <row r="23" spans="2:8" x14ac:dyDescent="0.2">
      <c r="B23" s="3" t="s">
        <v>34</v>
      </c>
      <c r="C23" s="3" t="s">
        <v>35</v>
      </c>
      <c r="D23" s="4">
        <v>6</v>
      </c>
      <c r="E23" s="4" t="s">
        <v>36</v>
      </c>
      <c r="F23" s="4"/>
      <c r="G23" s="4"/>
      <c r="H23" s="4"/>
    </row>
    <row r="24" spans="2:8" x14ac:dyDescent="0.2">
      <c r="B24" s="3" t="s">
        <v>37</v>
      </c>
      <c r="C24" s="3" t="s">
        <v>38</v>
      </c>
      <c r="D24" s="4">
        <v>7</v>
      </c>
      <c r="E24" s="4" t="s">
        <v>9</v>
      </c>
      <c r="F24" s="4"/>
      <c r="G24" s="4"/>
      <c r="H24" s="4"/>
    </row>
    <row r="25" spans="2:8" ht="33.75" x14ac:dyDescent="0.2">
      <c r="B25" s="3" t="s">
        <v>39</v>
      </c>
      <c r="C25" s="3" t="s">
        <v>40</v>
      </c>
      <c r="D25" s="4">
        <v>7</v>
      </c>
      <c r="E25" s="4" t="s">
        <v>9</v>
      </c>
      <c r="F25" s="4"/>
      <c r="G25" s="4"/>
      <c r="H25" s="4"/>
    </row>
    <row r="26" spans="2:8" x14ac:dyDescent="0.2">
      <c r="B26" s="3" t="s">
        <v>43</v>
      </c>
      <c r="C26" s="3" t="s">
        <v>44</v>
      </c>
      <c r="D26" s="4">
        <v>1000</v>
      </c>
      <c r="E26" s="4" t="s">
        <v>9</v>
      </c>
      <c r="F26" s="4"/>
      <c r="G26" s="4"/>
      <c r="H26" s="4"/>
    </row>
    <row r="27" spans="2:8" x14ac:dyDescent="0.2">
      <c r="B27" s="3" t="s">
        <v>41</v>
      </c>
      <c r="C27" s="3" t="s">
        <v>42</v>
      </c>
      <c r="D27" s="4">
        <v>1000</v>
      </c>
      <c r="E27" s="4" t="s">
        <v>9</v>
      </c>
      <c r="F27" s="4"/>
      <c r="G27" s="4"/>
      <c r="H27" s="4"/>
    </row>
    <row r="28" spans="2:8" x14ac:dyDescent="0.2">
      <c r="B28" s="3" t="s">
        <v>56</v>
      </c>
      <c r="C28" s="3"/>
      <c r="D28" s="4"/>
      <c r="E28" s="4" t="s">
        <v>9</v>
      </c>
      <c r="F28" s="4"/>
      <c r="G28" s="4"/>
      <c r="H28" s="4"/>
    </row>
    <row r="29" spans="2:8" ht="33.75" x14ac:dyDescent="0.2">
      <c r="B29" s="3" t="s">
        <v>60</v>
      </c>
      <c r="C29" s="3"/>
      <c r="D29" s="4"/>
      <c r="E29" s="4" t="s">
        <v>9</v>
      </c>
      <c r="F29" s="4"/>
      <c r="G29" s="4"/>
      <c r="H2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6"/>
  <sheetViews>
    <sheetView workbookViewId="0">
      <selection activeCell="D3" sqref="D3"/>
    </sheetView>
  </sheetViews>
  <sheetFormatPr baseColWidth="10" defaultColWidth="2.6640625" defaultRowHeight="11.25" x14ac:dyDescent="0.2"/>
  <cols>
    <col min="1" max="1" width="2.6640625" style="8"/>
    <col min="2" max="2" width="35.33203125" style="8" customWidth="1"/>
    <col min="3" max="3" width="31.33203125" style="8" customWidth="1"/>
    <col min="4" max="4" width="7.6640625" style="8" bestFit="1" customWidth="1"/>
    <col min="5" max="5" width="13" style="8" customWidth="1"/>
    <col min="6" max="6" width="13.83203125" style="8" customWidth="1"/>
    <col min="7" max="7" width="45" style="8" customWidth="1"/>
    <col min="8" max="16384" width="2.6640625" style="8"/>
  </cols>
  <sheetData>
    <row r="2" spans="2:7" x14ac:dyDescent="0.2">
      <c r="B2" s="8" t="s">
        <v>69</v>
      </c>
      <c r="C2" s="8" t="s">
        <v>72</v>
      </c>
      <c r="D2" s="8" t="s">
        <v>3</v>
      </c>
      <c r="E2" s="8" t="s">
        <v>70</v>
      </c>
      <c r="F2" s="8" t="s">
        <v>71</v>
      </c>
      <c r="G2" s="8" t="s">
        <v>85</v>
      </c>
    </row>
    <row r="3" spans="2:7" ht="33.75" x14ac:dyDescent="0.2">
      <c r="B3" s="5" t="s">
        <v>54</v>
      </c>
      <c r="C3" s="5"/>
      <c r="E3" s="13">
        <v>43860</v>
      </c>
      <c r="G3" s="18" t="s">
        <v>87</v>
      </c>
    </row>
    <row r="4" spans="2:7" x14ac:dyDescent="0.2">
      <c r="B4" s="6" t="s">
        <v>65</v>
      </c>
      <c r="C4" s="6" t="s">
        <v>66</v>
      </c>
      <c r="D4" s="8" t="s">
        <v>83</v>
      </c>
      <c r="E4" s="13">
        <v>43860</v>
      </c>
      <c r="F4" s="13">
        <v>43865</v>
      </c>
      <c r="G4" s="17"/>
    </row>
    <row r="5" spans="2:7" ht="33.75" x14ac:dyDescent="0.2">
      <c r="B5" s="6" t="s">
        <v>61</v>
      </c>
      <c r="D5" s="8" t="s">
        <v>83</v>
      </c>
      <c r="E5" s="13">
        <v>43860</v>
      </c>
      <c r="F5" s="13">
        <v>43865</v>
      </c>
      <c r="G5" s="17"/>
    </row>
    <row r="6" spans="2:7" ht="33.75" x14ac:dyDescent="0.2">
      <c r="B6" s="6" t="s">
        <v>62</v>
      </c>
      <c r="D6" s="8" t="s">
        <v>83</v>
      </c>
      <c r="E6" s="13">
        <v>43860</v>
      </c>
      <c r="F6" s="13">
        <v>43865</v>
      </c>
      <c r="G6" s="17"/>
    </row>
    <row r="7" spans="2:7" x14ac:dyDescent="0.2">
      <c r="B7" s="9" t="s">
        <v>53</v>
      </c>
      <c r="D7" s="8" t="s">
        <v>83</v>
      </c>
      <c r="E7" s="13">
        <v>43860</v>
      </c>
      <c r="F7" s="13">
        <v>43865</v>
      </c>
      <c r="G7" s="17"/>
    </row>
    <row r="8" spans="2:7" ht="22.5" x14ac:dyDescent="0.2">
      <c r="B8" s="14" t="s">
        <v>77</v>
      </c>
      <c r="C8" s="15"/>
      <c r="D8" s="8" t="s">
        <v>83</v>
      </c>
      <c r="E8" s="13">
        <v>43860</v>
      </c>
      <c r="F8" s="13">
        <v>43865</v>
      </c>
      <c r="G8" s="17"/>
    </row>
    <row r="9" spans="2:7" x14ac:dyDescent="0.2">
      <c r="B9" s="9" t="s">
        <v>57</v>
      </c>
      <c r="D9" s="8" t="s">
        <v>83</v>
      </c>
      <c r="E9" s="13">
        <v>43860</v>
      </c>
      <c r="F9" s="13">
        <v>43865</v>
      </c>
      <c r="G9" s="17"/>
    </row>
    <row r="10" spans="2:7" ht="22.5" x14ac:dyDescent="0.2">
      <c r="B10" s="9" t="s">
        <v>78</v>
      </c>
      <c r="E10" s="13">
        <v>43860</v>
      </c>
      <c r="G10" s="17"/>
    </row>
    <row r="11" spans="2:7" x14ac:dyDescent="0.2">
      <c r="B11" s="9" t="s">
        <v>58</v>
      </c>
      <c r="D11" s="8" t="s">
        <v>83</v>
      </c>
      <c r="E11" s="13">
        <v>43860</v>
      </c>
      <c r="F11" s="13">
        <v>43865</v>
      </c>
      <c r="G11" s="17"/>
    </row>
    <row r="12" spans="2:7" x14ac:dyDescent="0.2">
      <c r="B12" s="9" t="s">
        <v>79</v>
      </c>
      <c r="D12" s="8" t="s">
        <v>83</v>
      </c>
      <c r="E12" s="13">
        <v>43860</v>
      </c>
      <c r="F12" s="13">
        <v>43865</v>
      </c>
      <c r="G12" s="17"/>
    </row>
    <row r="13" spans="2:7" x14ac:dyDescent="0.2">
      <c r="B13" s="9" t="s">
        <v>80</v>
      </c>
      <c r="D13" s="8" t="s">
        <v>83</v>
      </c>
      <c r="E13" s="13">
        <v>43860</v>
      </c>
      <c r="F13" s="13">
        <v>43865</v>
      </c>
      <c r="G13" s="17"/>
    </row>
    <row r="14" spans="2:7" ht="22.5" x14ac:dyDescent="0.2">
      <c r="B14" s="9" t="s">
        <v>81</v>
      </c>
      <c r="D14" s="8" t="s">
        <v>83</v>
      </c>
      <c r="E14" s="13">
        <v>43860</v>
      </c>
      <c r="F14" s="13">
        <v>43865</v>
      </c>
      <c r="G14" s="17"/>
    </row>
    <row r="15" spans="2:7" ht="45" x14ac:dyDescent="0.2">
      <c r="B15" s="9" t="s">
        <v>82</v>
      </c>
      <c r="D15" s="8" t="s">
        <v>84</v>
      </c>
      <c r="E15" s="13">
        <v>43860</v>
      </c>
      <c r="F15" s="13">
        <v>43866</v>
      </c>
      <c r="G15" s="16" t="s">
        <v>86</v>
      </c>
    </row>
    <row r="16" spans="2:7" ht="22.5" x14ac:dyDescent="0.2">
      <c r="B16" s="9" t="s">
        <v>63</v>
      </c>
      <c r="D16" s="8" t="s">
        <v>83</v>
      </c>
      <c r="E16" s="13">
        <v>43860</v>
      </c>
      <c r="F16" s="13">
        <v>43865</v>
      </c>
      <c r="G16" s="1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401"/>
  <sheetViews>
    <sheetView workbookViewId="0">
      <selection activeCell="I11" sqref="I11"/>
    </sheetView>
  </sheetViews>
  <sheetFormatPr baseColWidth="10" defaultColWidth="2.6640625" defaultRowHeight="12" x14ac:dyDescent="0.2"/>
  <cols>
    <col min="1" max="1" width="2.6640625" style="1"/>
    <col min="2" max="2" width="6.5" style="1" bestFit="1" customWidth="1"/>
    <col min="3" max="3" width="25.83203125" style="1" bestFit="1" customWidth="1"/>
    <col min="4" max="4" width="24.6640625" style="1" bestFit="1" customWidth="1"/>
    <col min="5" max="7" width="2.6640625" style="1"/>
    <col min="8" max="9" width="12.5" style="1" customWidth="1"/>
    <col min="10" max="10" width="12.83203125" style="1" customWidth="1"/>
    <col min="11" max="16384" width="2.6640625" style="1"/>
  </cols>
  <sheetData>
    <row r="2" spans="2:10" x14ac:dyDescent="0.2">
      <c r="B2" s="1" t="s">
        <v>47</v>
      </c>
      <c r="C2" s="1" t="s">
        <v>48</v>
      </c>
      <c r="D2" s="1" t="s">
        <v>49</v>
      </c>
      <c r="H2" s="1" t="s">
        <v>51</v>
      </c>
      <c r="I2" s="1" t="s">
        <v>50</v>
      </c>
      <c r="J2" s="1" t="s">
        <v>52</v>
      </c>
    </row>
    <row r="3" spans="2:10" x14ac:dyDescent="0.2">
      <c r="B3" s="2">
        <v>1</v>
      </c>
      <c r="C3" s="1">
        <v>100</v>
      </c>
      <c r="D3" s="1">
        <f>C3</f>
        <v>100</v>
      </c>
      <c r="H3" s="1">
        <v>2</v>
      </c>
      <c r="I3" s="1">
        <v>110</v>
      </c>
      <c r="J3" s="1" t="str">
        <f>IF(Tableau3[xp actuelle]&gt;=100+10*(Tableau3[lvl actuelle]-1),"Oui","Non")</f>
        <v>Oui</v>
      </c>
    </row>
    <row r="4" spans="2:10" x14ac:dyDescent="0.2">
      <c r="B4" s="2">
        <f>B3+1</f>
        <v>2</v>
      </c>
      <c r="C4" s="1">
        <f t="shared" ref="C4:C32" si="0">$C$3+B3*10</f>
        <v>110</v>
      </c>
      <c r="D4" s="1">
        <f t="shared" ref="D4:D32" si="1">C4+D3</f>
        <v>210</v>
      </c>
    </row>
    <row r="5" spans="2:10" x14ac:dyDescent="0.2">
      <c r="B5" s="2">
        <f t="shared" ref="B5:B26" si="2">B4+1</f>
        <v>3</v>
      </c>
      <c r="C5" s="1">
        <f t="shared" si="0"/>
        <v>120</v>
      </c>
      <c r="D5" s="1">
        <f t="shared" si="1"/>
        <v>330</v>
      </c>
    </row>
    <row r="6" spans="2:10" x14ac:dyDescent="0.2">
      <c r="B6" s="2">
        <f t="shared" si="2"/>
        <v>4</v>
      </c>
      <c r="C6" s="1">
        <f t="shared" si="0"/>
        <v>130</v>
      </c>
      <c r="D6" s="1">
        <f t="shared" si="1"/>
        <v>460</v>
      </c>
    </row>
    <row r="7" spans="2:10" x14ac:dyDescent="0.2">
      <c r="B7" s="2">
        <f t="shared" si="2"/>
        <v>5</v>
      </c>
      <c r="C7" s="1">
        <f t="shared" si="0"/>
        <v>140</v>
      </c>
      <c r="D7" s="1">
        <f t="shared" si="1"/>
        <v>600</v>
      </c>
    </row>
    <row r="8" spans="2:10" x14ac:dyDescent="0.2">
      <c r="B8" s="2">
        <f t="shared" si="2"/>
        <v>6</v>
      </c>
      <c r="C8" s="1">
        <f t="shared" si="0"/>
        <v>150</v>
      </c>
      <c r="D8" s="1">
        <f t="shared" si="1"/>
        <v>750</v>
      </c>
    </row>
    <row r="9" spans="2:10" x14ac:dyDescent="0.2">
      <c r="B9" s="2">
        <f t="shared" si="2"/>
        <v>7</v>
      </c>
      <c r="C9" s="1">
        <f t="shared" si="0"/>
        <v>160</v>
      </c>
      <c r="D9" s="1">
        <f t="shared" si="1"/>
        <v>910</v>
      </c>
    </row>
    <row r="10" spans="2:10" x14ac:dyDescent="0.2">
      <c r="B10" s="2">
        <f t="shared" si="2"/>
        <v>8</v>
      </c>
      <c r="C10" s="1">
        <f t="shared" si="0"/>
        <v>170</v>
      </c>
      <c r="D10" s="1">
        <f t="shared" si="1"/>
        <v>1080</v>
      </c>
    </row>
    <row r="11" spans="2:10" x14ac:dyDescent="0.2">
      <c r="B11" s="2">
        <f t="shared" si="2"/>
        <v>9</v>
      </c>
      <c r="C11" s="1">
        <f t="shared" si="0"/>
        <v>180</v>
      </c>
      <c r="D11" s="1">
        <f t="shared" si="1"/>
        <v>1260</v>
      </c>
    </row>
    <row r="12" spans="2:10" x14ac:dyDescent="0.2">
      <c r="B12" s="2">
        <f t="shared" si="2"/>
        <v>10</v>
      </c>
      <c r="C12" s="1">
        <f t="shared" si="0"/>
        <v>190</v>
      </c>
      <c r="D12" s="1">
        <f t="shared" si="1"/>
        <v>1450</v>
      </c>
    </row>
    <row r="13" spans="2:10" x14ac:dyDescent="0.2">
      <c r="B13" s="2">
        <f t="shared" si="2"/>
        <v>11</v>
      </c>
      <c r="C13" s="1">
        <f t="shared" si="0"/>
        <v>200</v>
      </c>
      <c r="D13" s="1">
        <f t="shared" si="1"/>
        <v>1650</v>
      </c>
    </row>
    <row r="14" spans="2:10" x14ac:dyDescent="0.2">
      <c r="B14" s="2">
        <f t="shared" si="2"/>
        <v>12</v>
      </c>
      <c r="C14" s="1">
        <f t="shared" si="0"/>
        <v>210</v>
      </c>
      <c r="D14" s="1">
        <f t="shared" si="1"/>
        <v>1860</v>
      </c>
    </row>
    <row r="15" spans="2:10" x14ac:dyDescent="0.2">
      <c r="B15" s="2">
        <f t="shared" si="2"/>
        <v>13</v>
      </c>
      <c r="C15" s="1">
        <f t="shared" si="0"/>
        <v>220</v>
      </c>
      <c r="D15" s="1">
        <f t="shared" si="1"/>
        <v>2080</v>
      </c>
    </row>
    <row r="16" spans="2:10" x14ac:dyDescent="0.2">
      <c r="B16" s="2">
        <f t="shared" si="2"/>
        <v>14</v>
      </c>
      <c r="C16" s="1">
        <f t="shared" si="0"/>
        <v>230</v>
      </c>
      <c r="D16" s="1">
        <f t="shared" si="1"/>
        <v>2310</v>
      </c>
    </row>
    <row r="17" spans="2:4" x14ac:dyDescent="0.2">
      <c r="B17" s="2">
        <f t="shared" si="2"/>
        <v>15</v>
      </c>
      <c r="C17" s="1">
        <f t="shared" si="0"/>
        <v>240</v>
      </c>
      <c r="D17" s="1">
        <f t="shared" si="1"/>
        <v>2550</v>
      </c>
    </row>
    <row r="18" spans="2:4" x14ac:dyDescent="0.2">
      <c r="B18" s="2">
        <f t="shared" si="2"/>
        <v>16</v>
      </c>
      <c r="C18" s="1">
        <f t="shared" si="0"/>
        <v>250</v>
      </c>
      <c r="D18" s="1">
        <f t="shared" si="1"/>
        <v>2800</v>
      </c>
    </row>
    <row r="19" spans="2:4" x14ac:dyDescent="0.2">
      <c r="B19" s="2">
        <f t="shared" si="2"/>
        <v>17</v>
      </c>
      <c r="C19" s="1">
        <f t="shared" si="0"/>
        <v>260</v>
      </c>
      <c r="D19" s="1">
        <f t="shared" si="1"/>
        <v>3060</v>
      </c>
    </row>
    <row r="20" spans="2:4" x14ac:dyDescent="0.2">
      <c r="B20" s="2">
        <f t="shared" si="2"/>
        <v>18</v>
      </c>
      <c r="C20" s="1">
        <f t="shared" si="0"/>
        <v>270</v>
      </c>
      <c r="D20" s="1">
        <f t="shared" si="1"/>
        <v>3330</v>
      </c>
    </row>
    <row r="21" spans="2:4" x14ac:dyDescent="0.2">
      <c r="B21" s="2">
        <f t="shared" si="2"/>
        <v>19</v>
      </c>
      <c r="C21" s="1">
        <f t="shared" si="0"/>
        <v>280</v>
      </c>
      <c r="D21" s="1">
        <f t="shared" si="1"/>
        <v>3610</v>
      </c>
    </row>
    <row r="22" spans="2:4" x14ac:dyDescent="0.2">
      <c r="B22" s="2">
        <f t="shared" si="2"/>
        <v>20</v>
      </c>
      <c r="C22" s="1">
        <f t="shared" si="0"/>
        <v>290</v>
      </c>
      <c r="D22" s="1">
        <f t="shared" si="1"/>
        <v>3900</v>
      </c>
    </row>
    <row r="23" spans="2:4" x14ac:dyDescent="0.2">
      <c r="B23" s="2">
        <f t="shared" si="2"/>
        <v>21</v>
      </c>
      <c r="C23" s="1">
        <f t="shared" si="0"/>
        <v>300</v>
      </c>
      <c r="D23" s="1">
        <f t="shared" si="1"/>
        <v>4200</v>
      </c>
    </row>
    <row r="24" spans="2:4" x14ac:dyDescent="0.2">
      <c r="B24" s="2">
        <f t="shared" si="2"/>
        <v>22</v>
      </c>
      <c r="C24" s="1">
        <f t="shared" si="0"/>
        <v>310</v>
      </c>
      <c r="D24" s="1">
        <f t="shared" si="1"/>
        <v>4510</v>
      </c>
    </row>
    <row r="25" spans="2:4" x14ac:dyDescent="0.2">
      <c r="B25" s="2">
        <f t="shared" si="2"/>
        <v>23</v>
      </c>
      <c r="C25" s="1">
        <f t="shared" si="0"/>
        <v>320</v>
      </c>
      <c r="D25" s="1">
        <f t="shared" si="1"/>
        <v>4830</v>
      </c>
    </row>
    <row r="26" spans="2:4" x14ac:dyDescent="0.2">
      <c r="B26" s="2">
        <f t="shared" si="2"/>
        <v>24</v>
      </c>
      <c r="C26" s="1">
        <f t="shared" si="0"/>
        <v>330</v>
      </c>
      <c r="D26" s="1">
        <f t="shared" si="1"/>
        <v>5160</v>
      </c>
    </row>
    <row r="27" spans="2:4" x14ac:dyDescent="0.2">
      <c r="B27" s="2">
        <f t="shared" ref="B27:B32" si="3">B26+1</f>
        <v>25</v>
      </c>
      <c r="C27" s="1">
        <f t="shared" si="0"/>
        <v>340</v>
      </c>
      <c r="D27" s="1">
        <f t="shared" si="1"/>
        <v>5500</v>
      </c>
    </row>
    <row r="28" spans="2:4" x14ac:dyDescent="0.2">
      <c r="B28" s="2">
        <f t="shared" si="3"/>
        <v>26</v>
      </c>
      <c r="C28" s="1">
        <f t="shared" si="0"/>
        <v>350</v>
      </c>
      <c r="D28" s="1">
        <f t="shared" si="1"/>
        <v>5850</v>
      </c>
    </row>
    <row r="29" spans="2:4" x14ac:dyDescent="0.2">
      <c r="B29" s="2">
        <f t="shared" si="3"/>
        <v>27</v>
      </c>
      <c r="C29" s="1">
        <f t="shared" si="0"/>
        <v>360</v>
      </c>
      <c r="D29" s="1">
        <f t="shared" si="1"/>
        <v>6210</v>
      </c>
    </row>
    <row r="30" spans="2:4" x14ac:dyDescent="0.2">
      <c r="B30" s="2">
        <f t="shared" si="3"/>
        <v>28</v>
      </c>
      <c r="C30" s="1">
        <f t="shared" si="0"/>
        <v>370</v>
      </c>
      <c r="D30" s="1">
        <f t="shared" si="1"/>
        <v>6580</v>
      </c>
    </row>
    <row r="31" spans="2:4" x14ac:dyDescent="0.2">
      <c r="B31" s="2">
        <f t="shared" si="3"/>
        <v>29</v>
      </c>
      <c r="C31" s="1">
        <f t="shared" si="0"/>
        <v>380</v>
      </c>
      <c r="D31" s="1">
        <f t="shared" si="1"/>
        <v>6960</v>
      </c>
    </row>
    <row r="32" spans="2:4" x14ac:dyDescent="0.2">
      <c r="B32" s="2">
        <f t="shared" si="3"/>
        <v>30</v>
      </c>
      <c r="C32" s="1">
        <f t="shared" si="0"/>
        <v>390</v>
      </c>
      <c r="D32" s="1">
        <f t="shared" si="1"/>
        <v>7350</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7B00C-9A5C-40C7-9046-353D70841F22}">
  <dimension ref="B2:C103"/>
  <sheetViews>
    <sheetView workbookViewId="0">
      <selection activeCell="E3" sqref="E3"/>
    </sheetView>
  </sheetViews>
  <sheetFormatPr baseColWidth="10" defaultRowHeight="12" x14ac:dyDescent="0.2"/>
  <sheetData>
    <row r="2" spans="2:3" x14ac:dyDescent="0.2">
      <c r="B2" t="s">
        <v>88</v>
      </c>
    </row>
    <row r="3" spans="2:3" x14ac:dyDescent="0.2">
      <c r="B3">
        <v>0</v>
      </c>
      <c r="C3">
        <f>ROUNDDOWN(B3/4,0)+1</f>
        <v>1</v>
      </c>
    </row>
    <row r="4" spans="2:3" x14ac:dyDescent="0.2">
      <c r="B4">
        <v>1</v>
      </c>
      <c r="C4">
        <f t="shared" ref="C4:C67" si="0">ROUNDDOWN(B4/4,0)+1</f>
        <v>1</v>
      </c>
    </row>
    <row r="5" spans="2:3" x14ac:dyDescent="0.2">
      <c r="B5">
        <v>2</v>
      </c>
      <c r="C5">
        <f t="shared" si="0"/>
        <v>1</v>
      </c>
    </row>
    <row r="6" spans="2:3" x14ac:dyDescent="0.2">
      <c r="B6">
        <v>3</v>
      </c>
      <c r="C6">
        <f t="shared" si="0"/>
        <v>1</v>
      </c>
    </row>
    <row r="7" spans="2:3" x14ac:dyDescent="0.2">
      <c r="B7">
        <v>4</v>
      </c>
      <c r="C7">
        <f t="shared" si="0"/>
        <v>2</v>
      </c>
    </row>
    <row r="8" spans="2:3" x14ac:dyDescent="0.2">
      <c r="B8">
        <v>5</v>
      </c>
      <c r="C8">
        <f t="shared" si="0"/>
        <v>2</v>
      </c>
    </row>
    <row r="9" spans="2:3" x14ac:dyDescent="0.2">
      <c r="B9">
        <v>6</v>
      </c>
      <c r="C9">
        <f t="shared" si="0"/>
        <v>2</v>
      </c>
    </row>
    <row r="10" spans="2:3" x14ac:dyDescent="0.2">
      <c r="B10">
        <v>7</v>
      </c>
      <c r="C10">
        <f t="shared" si="0"/>
        <v>2</v>
      </c>
    </row>
    <row r="11" spans="2:3" x14ac:dyDescent="0.2">
      <c r="B11">
        <v>8</v>
      </c>
      <c r="C11">
        <f t="shared" si="0"/>
        <v>3</v>
      </c>
    </row>
    <row r="12" spans="2:3" x14ac:dyDescent="0.2">
      <c r="B12">
        <v>9</v>
      </c>
      <c r="C12">
        <f t="shared" si="0"/>
        <v>3</v>
      </c>
    </row>
    <row r="13" spans="2:3" x14ac:dyDescent="0.2">
      <c r="B13">
        <v>10</v>
      </c>
      <c r="C13">
        <f t="shared" si="0"/>
        <v>3</v>
      </c>
    </row>
    <row r="14" spans="2:3" x14ac:dyDescent="0.2">
      <c r="B14">
        <v>11</v>
      </c>
      <c r="C14">
        <f t="shared" si="0"/>
        <v>3</v>
      </c>
    </row>
    <row r="15" spans="2:3" x14ac:dyDescent="0.2">
      <c r="B15">
        <v>12</v>
      </c>
      <c r="C15">
        <f t="shared" si="0"/>
        <v>4</v>
      </c>
    </row>
    <row r="16" spans="2:3" x14ac:dyDescent="0.2">
      <c r="B16">
        <v>13</v>
      </c>
      <c r="C16">
        <f t="shared" si="0"/>
        <v>4</v>
      </c>
    </row>
    <row r="17" spans="2:3" x14ac:dyDescent="0.2">
      <c r="B17">
        <v>14</v>
      </c>
      <c r="C17">
        <f t="shared" si="0"/>
        <v>4</v>
      </c>
    </row>
    <row r="18" spans="2:3" x14ac:dyDescent="0.2">
      <c r="B18">
        <v>15</v>
      </c>
      <c r="C18">
        <f t="shared" si="0"/>
        <v>4</v>
      </c>
    </row>
    <row r="19" spans="2:3" x14ac:dyDescent="0.2">
      <c r="B19">
        <v>16</v>
      </c>
      <c r="C19">
        <f t="shared" si="0"/>
        <v>5</v>
      </c>
    </row>
    <row r="20" spans="2:3" x14ac:dyDescent="0.2">
      <c r="B20">
        <v>17</v>
      </c>
      <c r="C20">
        <f t="shared" si="0"/>
        <v>5</v>
      </c>
    </row>
    <row r="21" spans="2:3" x14ac:dyDescent="0.2">
      <c r="B21">
        <v>18</v>
      </c>
      <c r="C21">
        <f t="shared" si="0"/>
        <v>5</v>
      </c>
    </row>
    <row r="22" spans="2:3" x14ac:dyDescent="0.2">
      <c r="B22">
        <v>19</v>
      </c>
      <c r="C22">
        <f t="shared" si="0"/>
        <v>5</v>
      </c>
    </row>
    <row r="23" spans="2:3" x14ac:dyDescent="0.2">
      <c r="B23">
        <v>20</v>
      </c>
      <c r="C23">
        <f t="shared" si="0"/>
        <v>6</v>
      </c>
    </row>
    <row r="24" spans="2:3" x14ac:dyDescent="0.2">
      <c r="B24">
        <v>21</v>
      </c>
      <c r="C24">
        <f t="shared" si="0"/>
        <v>6</v>
      </c>
    </row>
    <row r="25" spans="2:3" x14ac:dyDescent="0.2">
      <c r="B25">
        <v>22</v>
      </c>
      <c r="C25">
        <f t="shared" si="0"/>
        <v>6</v>
      </c>
    </row>
    <row r="26" spans="2:3" x14ac:dyDescent="0.2">
      <c r="B26">
        <v>23</v>
      </c>
      <c r="C26">
        <f t="shared" si="0"/>
        <v>6</v>
      </c>
    </row>
    <row r="27" spans="2:3" x14ac:dyDescent="0.2">
      <c r="B27">
        <v>24</v>
      </c>
      <c r="C27">
        <f t="shared" si="0"/>
        <v>7</v>
      </c>
    </row>
    <row r="28" spans="2:3" x14ac:dyDescent="0.2">
      <c r="B28">
        <v>25</v>
      </c>
      <c r="C28">
        <f t="shared" si="0"/>
        <v>7</v>
      </c>
    </row>
    <row r="29" spans="2:3" x14ac:dyDescent="0.2">
      <c r="B29">
        <v>26</v>
      </c>
      <c r="C29">
        <f t="shared" si="0"/>
        <v>7</v>
      </c>
    </row>
    <row r="30" spans="2:3" x14ac:dyDescent="0.2">
      <c r="B30">
        <v>27</v>
      </c>
      <c r="C30">
        <f t="shared" si="0"/>
        <v>7</v>
      </c>
    </row>
    <row r="31" spans="2:3" x14ac:dyDescent="0.2">
      <c r="B31">
        <v>28</v>
      </c>
      <c r="C31">
        <f t="shared" si="0"/>
        <v>8</v>
      </c>
    </row>
    <row r="32" spans="2:3" x14ac:dyDescent="0.2">
      <c r="B32">
        <v>29</v>
      </c>
      <c r="C32">
        <f t="shared" si="0"/>
        <v>8</v>
      </c>
    </row>
    <row r="33" spans="2:3" x14ac:dyDescent="0.2">
      <c r="B33">
        <v>30</v>
      </c>
      <c r="C33">
        <f t="shared" si="0"/>
        <v>8</v>
      </c>
    </row>
    <row r="34" spans="2:3" x14ac:dyDescent="0.2">
      <c r="B34">
        <v>31</v>
      </c>
      <c r="C34">
        <f t="shared" si="0"/>
        <v>8</v>
      </c>
    </row>
    <row r="35" spans="2:3" x14ac:dyDescent="0.2">
      <c r="B35">
        <v>32</v>
      </c>
      <c r="C35">
        <f t="shared" si="0"/>
        <v>9</v>
      </c>
    </row>
    <row r="36" spans="2:3" x14ac:dyDescent="0.2">
      <c r="B36">
        <v>33</v>
      </c>
      <c r="C36">
        <f t="shared" si="0"/>
        <v>9</v>
      </c>
    </row>
    <row r="37" spans="2:3" x14ac:dyDescent="0.2">
      <c r="B37">
        <v>34</v>
      </c>
      <c r="C37">
        <f t="shared" si="0"/>
        <v>9</v>
      </c>
    </row>
    <row r="38" spans="2:3" x14ac:dyDescent="0.2">
      <c r="B38">
        <v>35</v>
      </c>
      <c r="C38">
        <f t="shared" si="0"/>
        <v>9</v>
      </c>
    </row>
    <row r="39" spans="2:3" x14ac:dyDescent="0.2">
      <c r="B39">
        <v>36</v>
      </c>
      <c r="C39">
        <f t="shared" si="0"/>
        <v>10</v>
      </c>
    </row>
    <row r="40" spans="2:3" x14ac:dyDescent="0.2">
      <c r="B40">
        <v>37</v>
      </c>
      <c r="C40">
        <f t="shared" si="0"/>
        <v>10</v>
      </c>
    </row>
    <row r="41" spans="2:3" x14ac:dyDescent="0.2">
      <c r="B41">
        <v>38</v>
      </c>
      <c r="C41">
        <f t="shared" si="0"/>
        <v>10</v>
      </c>
    </row>
    <row r="42" spans="2:3" x14ac:dyDescent="0.2">
      <c r="B42">
        <v>39</v>
      </c>
      <c r="C42">
        <f t="shared" si="0"/>
        <v>10</v>
      </c>
    </row>
    <row r="43" spans="2:3" x14ac:dyDescent="0.2">
      <c r="B43">
        <v>40</v>
      </c>
      <c r="C43">
        <f t="shared" si="0"/>
        <v>11</v>
      </c>
    </row>
    <row r="44" spans="2:3" x14ac:dyDescent="0.2">
      <c r="B44">
        <v>41</v>
      </c>
      <c r="C44">
        <f t="shared" si="0"/>
        <v>11</v>
      </c>
    </row>
    <row r="45" spans="2:3" x14ac:dyDescent="0.2">
      <c r="B45">
        <v>42</v>
      </c>
      <c r="C45">
        <f t="shared" si="0"/>
        <v>11</v>
      </c>
    </row>
    <row r="46" spans="2:3" x14ac:dyDescent="0.2">
      <c r="B46">
        <v>43</v>
      </c>
      <c r="C46">
        <f t="shared" si="0"/>
        <v>11</v>
      </c>
    </row>
    <row r="47" spans="2:3" x14ac:dyDescent="0.2">
      <c r="B47">
        <v>44</v>
      </c>
      <c r="C47">
        <f t="shared" si="0"/>
        <v>12</v>
      </c>
    </row>
    <row r="48" spans="2:3" x14ac:dyDescent="0.2">
      <c r="B48">
        <v>45</v>
      </c>
      <c r="C48">
        <f t="shared" si="0"/>
        <v>12</v>
      </c>
    </row>
    <row r="49" spans="2:3" x14ac:dyDescent="0.2">
      <c r="B49">
        <v>46</v>
      </c>
      <c r="C49">
        <f t="shared" si="0"/>
        <v>12</v>
      </c>
    </row>
    <row r="50" spans="2:3" x14ac:dyDescent="0.2">
      <c r="B50">
        <v>47</v>
      </c>
      <c r="C50">
        <f t="shared" si="0"/>
        <v>12</v>
      </c>
    </row>
    <row r="51" spans="2:3" x14ac:dyDescent="0.2">
      <c r="B51">
        <v>48</v>
      </c>
      <c r="C51">
        <f t="shared" si="0"/>
        <v>13</v>
      </c>
    </row>
    <row r="52" spans="2:3" x14ac:dyDescent="0.2">
      <c r="B52">
        <v>49</v>
      </c>
      <c r="C52">
        <f t="shared" si="0"/>
        <v>13</v>
      </c>
    </row>
    <row r="53" spans="2:3" x14ac:dyDescent="0.2">
      <c r="B53">
        <v>50</v>
      </c>
      <c r="C53">
        <f t="shared" si="0"/>
        <v>13</v>
      </c>
    </row>
    <row r="54" spans="2:3" x14ac:dyDescent="0.2">
      <c r="B54">
        <v>51</v>
      </c>
      <c r="C54">
        <f t="shared" si="0"/>
        <v>13</v>
      </c>
    </row>
    <row r="55" spans="2:3" x14ac:dyDescent="0.2">
      <c r="B55">
        <v>52</v>
      </c>
      <c r="C55">
        <f t="shared" si="0"/>
        <v>14</v>
      </c>
    </row>
    <row r="56" spans="2:3" x14ac:dyDescent="0.2">
      <c r="B56">
        <v>53</v>
      </c>
      <c r="C56">
        <f t="shared" si="0"/>
        <v>14</v>
      </c>
    </row>
    <row r="57" spans="2:3" x14ac:dyDescent="0.2">
      <c r="B57">
        <v>54</v>
      </c>
      <c r="C57">
        <f t="shared" si="0"/>
        <v>14</v>
      </c>
    </row>
    <row r="58" spans="2:3" x14ac:dyDescent="0.2">
      <c r="B58">
        <v>55</v>
      </c>
      <c r="C58">
        <f t="shared" si="0"/>
        <v>14</v>
      </c>
    </row>
    <row r="59" spans="2:3" x14ac:dyDescent="0.2">
      <c r="B59">
        <v>56</v>
      </c>
      <c r="C59">
        <f t="shared" si="0"/>
        <v>15</v>
      </c>
    </row>
    <row r="60" spans="2:3" x14ac:dyDescent="0.2">
      <c r="B60">
        <v>57</v>
      </c>
      <c r="C60">
        <f t="shared" si="0"/>
        <v>15</v>
      </c>
    </row>
    <row r="61" spans="2:3" x14ac:dyDescent="0.2">
      <c r="B61">
        <v>58</v>
      </c>
      <c r="C61">
        <f t="shared" si="0"/>
        <v>15</v>
      </c>
    </row>
    <row r="62" spans="2:3" x14ac:dyDescent="0.2">
      <c r="B62">
        <v>59</v>
      </c>
      <c r="C62">
        <f t="shared" si="0"/>
        <v>15</v>
      </c>
    </row>
    <row r="63" spans="2:3" x14ac:dyDescent="0.2">
      <c r="B63">
        <v>60</v>
      </c>
      <c r="C63">
        <f t="shared" si="0"/>
        <v>16</v>
      </c>
    </row>
    <row r="64" spans="2:3" x14ac:dyDescent="0.2">
      <c r="B64">
        <v>61</v>
      </c>
      <c r="C64">
        <f t="shared" si="0"/>
        <v>16</v>
      </c>
    </row>
    <row r="65" spans="2:3" x14ac:dyDescent="0.2">
      <c r="B65">
        <v>62</v>
      </c>
      <c r="C65">
        <f t="shared" si="0"/>
        <v>16</v>
      </c>
    </row>
    <row r="66" spans="2:3" x14ac:dyDescent="0.2">
      <c r="B66">
        <v>63</v>
      </c>
      <c r="C66">
        <f t="shared" si="0"/>
        <v>16</v>
      </c>
    </row>
    <row r="67" spans="2:3" x14ac:dyDescent="0.2">
      <c r="B67">
        <v>64</v>
      </c>
      <c r="C67">
        <f t="shared" si="0"/>
        <v>17</v>
      </c>
    </row>
    <row r="68" spans="2:3" x14ac:dyDescent="0.2">
      <c r="B68">
        <v>65</v>
      </c>
      <c r="C68">
        <f t="shared" ref="C68:C103" si="1">ROUNDDOWN(B68/4,0)+1</f>
        <v>17</v>
      </c>
    </row>
    <row r="69" spans="2:3" x14ac:dyDescent="0.2">
      <c r="B69">
        <v>66</v>
      </c>
      <c r="C69">
        <f t="shared" si="1"/>
        <v>17</v>
      </c>
    </row>
    <row r="70" spans="2:3" x14ac:dyDescent="0.2">
      <c r="B70">
        <v>67</v>
      </c>
      <c r="C70">
        <f t="shared" si="1"/>
        <v>17</v>
      </c>
    </row>
    <row r="71" spans="2:3" x14ac:dyDescent="0.2">
      <c r="B71">
        <v>68</v>
      </c>
      <c r="C71">
        <f t="shared" si="1"/>
        <v>18</v>
      </c>
    </row>
    <row r="72" spans="2:3" x14ac:dyDescent="0.2">
      <c r="B72">
        <v>69</v>
      </c>
      <c r="C72">
        <f t="shared" si="1"/>
        <v>18</v>
      </c>
    </row>
    <row r="73" spans="2:3" x14ac:dyDescent="0.2">
      <c r="B73">
        <v>70</v>
      </c>
      <c r="C73">
        <f t="shared" si="1"/>
        <v>18</v>
      </c>
    </row>
    <row r="74" spans="2:3" x14ac:dyDescent="0.2">
      <c r="B74">
        <v>71</v>
      </c>
      <c r="C74">
        <f t="shared" si="1"/>
        <v>18</v>
      </c>
    </row>
    <row r="75" spans="2:3" x14ac:dyDescent="0.2">
      <c r="B75">
        <v>72</v>
      </c>
      <c r="C75">
        <f t="shared" si="1"/>
        <v>19</v>
      </c>
    </row>
    <row r="76" spans="2:3" x14ac:dyDescent="0.2">
      <c r="B76">
        <v>73</v>
      </c>
      <c r="C76">
        <f t="shared" si="1"/>
        <v>19</v>
      </c>
    </row>
    <row r="77" spans="2:3" x14ac:dyDescent="0.2">
      <c r="B77">
        <v>74</v>
      </c>
      <c r="C77">
        <f t="shared" si="1"/>
        <v>19</v>
      </c>
    </row>
    <row r="78" spans="2:3" x14ac:dyDescent="0.2">
      <c r="B78">
        <v>75</v>
      </c>
      <c r="C78">
        <f t="shared" si="1"/>
        <v>19</v>
      </c>
    </row>
    <row r="79" spans="2:3" x14ac:dyDescent="0.2">
      <c r="B79">
        <v>76</v>
      </c>
      <c r="C79">
        <f t="shared" si="1"/>
        <v>20</v>
      </c>
    </row>
    <row r="80" spans="2:3" x14ac:dyDescent="0.2">
      <c r="B80">
        <v>77</v>
      </c>
      <c r="C80">
        <f t="shared" si="1"/>
        <v>20</v>
      </c>
    </row>
    <row r="81" spans="2:3" x14ac:dyDescent="0.2">
      <c r="B81">
        <v>78</v>
      </c>
      <c r="C81">
        <f t="shared" si="1"/>
        <v>20</v>
      </c>
    </row>
    <row r="82" spans="2:3" x14ac:dyDescent="0.2">
      <c r="B82">
        <v>79</v>
      </c>
      <c r="C82">
        <f t="shared" si="1"/>
        <v>20</v>
      </c>
    </row>
    <row r="83" spans="2:3" x14ac:dyDescent="0.2">
      <c r="B83">
        <v>80</v>
      </c>
      <c r="C83">
        <f t="shared" si="1"/>
        <v>21</v>
      </c>
    </row>
    <row r="84" spans="2:3" x14ac:dyDescent="0.2">
      <c r="B84">
        <v>81</v>
      </c>
      <c r="C84">
        <f t="shared" si="1"/>
        <v>21</v>
      </c>
    </row>
    <row r="85" spans="2:3" x14ac:dyDescent="0.2">
      <c r="B85">
        <v>82</v>
      </c>
      <c r="C85">
        <f t="shared" si="1"/>
        <v>21</v>
      </c>
    </row>
    <row r="86" spans="2:3" x14ac:dyDescent="0.2">
      <c r="B86">
        <v>83</v>
      </c>
      <c r="C86">
        <f t="shared" si="1"/>
        <v>21</v>
      </c>
    </row>
    <row r="87" spans="2:3" x14ac:dyDescent="0.2">
      <c r="B87">
        <v>84</v>
      </c>
      <c r="C87">
        <f t="shared" si="1"/>
        <v>22</v>
      </c>
    </row>
    <row r="88" spans="2:3" x14ac:dyDescent="0.2">
      <c r="B88">
        <v>85</v>
      </c>
      <c r="C88">
        <f t="shared" si="1"/>
        <v>22</v>
      </c>
    </row>
    <row r="89" spans="2:3" x14ac:dyDescent="0.2">
      <c r="B89">
        <v>86</v>
      </c>
      <c r="C89">
        <f t="shared" si="1"/>
        <v>22</v>
      </c>
    </row>
    <row r="90" spans="2:3" x14ac:dyDescent="0.2">
      <c r="B90">
        <v>87</v>
      </c>
      <c r="C90">
        <f t="shared" si="1"/>
        <v>22</v>
      </c>
    </row>
    <row r="91" spans="2:3" x14ac:dyDescent="0.2">
      <c r="B91">
        <v>88</v>
      </c>
      <c r="C91">
        <f t="shared" si="1"/>
        <v>23</v>
      </c>
    </row>
    <row r="92" spans="2:3" x14ac:dyDescent="0.2">
      <c r="B92">
        <v>89</v>
      </c>
      <c r="C92">
        <f t="shared" si="1"/>
        <v>23</v>
      </c>
    </row>
    <row r="93" spans="2:3" x14ac:dyDescent="0.2">
      <c r="B93">
        <v>90</v>
      </c>
      <c r="C93">
        <f t="shared" si="1"/>
        <v>23</v>
      </c>
    </row>
    <row r="94" spans="2:3" x14ac:dyDescent="0.2">
      <c r="B94">
        <v>91</v>
      </c>
      <c r="C94">
        <f t="shared" si="1"/>
        <v>23</v>
      </c>
    </row>
    <row r="95" spans="2:3" x14ac:dyDescent="0.2">
      <c r="B95">
        <v>92</v>
      </c>
      <c r="C95">
        <f t="shared" si="1"/>
        <v>24</v>
      </c>
    </row>
    <row r="96" spans="2:3" x14ac:dyDescent="0.2">
      <c r="B96">
        <v>93</v>
      </c>
      <c r="C96">
        <f t="shared" si="1"/>
        <v>24</v>
      </c>
    </row>
    <row r="97" spans="2:3" x14ac:dyDescent="0.2">
      <c r="B97">
        <v>94</v>
      </c>
      <c r="C97">
        <f t="shared" si="1"/>
        <v>24</v>
      </c>
    </row>
    <row r="98" spans="2:3" x14ac:dyDescent="0.2">
      <c r="B98">
        <v>95</v>
      </c>
      <c r="C98">
        <f t="shared" si="1"/>
        <v>24</v>
      </c>
    </row>
    <row r="99" spans="2:3" x14ac:dyDescent="0.2">
      <c r="B99">
        <v>96</v>
      </c>
      <c r="C99">
        <f t="shared" si="1"/>
        <v>25</v>
      </c>
    </row>
    <row r="100" spans="2:3" x14ac:dyDescent="0.2">
      <c r="B100">
        <v>97</v>
      </c>
      <c r="C100">
        <f t="shared" si="1"/>
        <v>25</v>
      </c>
    </row>
    <row r="101" spans="2:3" x14ac:dyDescent="0.2">
      <c r="B101">
        <v>98</v>
      </c>
      <c r="C101">
        <f t="shared" si="1"/>
        <v>25</v>
      </c>
    </row>
    <row r="102" spans="2:3" x14ac:dyDescent="0.2">
      <c r="B102">
        <v>99</v>
      </c>
      <c r="C102">
        <f t="shared" si="1"/>
        <v>25</v>
      </c>
    </row>
    <row r="103" spans="2:3" x14ac:dyDescent="0.2">
      <c r="B103">
        <v>100</v>
      </c>
      <c r="C103">
        <f t="shared" si="1"/>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K37"/>
  <sheetViews>
    <sheetView tabSelected="1" topLeftCell="H1" workbookViewId="0">
      <selection activeCell="AD19" sqref="AD19"/>
    </sheetView>
  </sheetViews>
  <sheetFormatPr baseColWidth="10" defaultColWidth="2.6640625" defaultRowHeight="12" x14ac:dyDescent="0.2"/>
  <cols>
    <col min="2" max="2" width="12.5" bestFit="1" customWidth="1"/>
    <col min="3" max="3" width="25" bestFit="1" customWidth="1"/>
    <col min="4" max="4" width="13.5" bestFit="1" customWidth="1"/>
    <col min="5" max="5" width="12.1640625" bestFit="1" customWidth="1"/>
    <col min="6" max="6" width="9.5" bestFit="1" customWidth="1"/>
    <col min="7" max="7" width="14.6640625" bestFit="1" customWidth="1"/>
    <col min="9" max="12" width="3.5" bestFit="1" customWidth="1"/>
    <col min="13" max="13" width="13" bestFit="1" customWidth="1"/>
    <col min="14" max="14" width="5.1640625" bestFit="1" customWidth="1"/>
    <col min="16" max="21" width="3.1640625" bestFit="1" customWidth="1"/>
    <col min="22" max="22" width="4.1640625" bestFit="1" customWidth="1"/>
    <col min="23" max="23" width="10.33203125" bestFit="1" customWidth="1"/>
    <col min="24" max="24" width="6.1640625" bestFit="1" customWidth="1"/>
    <col min="26" max="29" width="5.1640625" bestFit="1" customWidth="1"/>
    <col min="30" max="30" width="13" bestFit="1" customWidth="1"/>
    <col min="31" max="31" width="10.33203125" bestFit="1" customWidth="1"/>
    <col min="32" max="32" width="9.5" bestFit="1" customWidth="1"/>
    <col min="34" max="40" width="5.1640625" bestFit="1" customWidth="1"/>
    <col min="41" max="41" width="7.5" bestFit="1" customWidth="1"/>
    <col min="42" max="42" width="10.33203125" bestFit="1" customWidth="1"/>
    <col min="43" max="43" width="6.1640625" bestFit="1" customWidth="1"/>
    <col min="61" max="61" width="13.5" bestFit="1" customWidth="1"/>
    <col min="63" max="63" width="8.6640625" bestFit="1" customWidth="1"/>
  </cols>
  <sheetData>
    <row r="2" spans="2:63" x14ac:dyDescent="0.2">
      <c r="B2" t="s">
        <v>101</v>
      </c>
      <c r="E2" s="20"/>
      <c r="I2" s="30">
        <v>1</v>
      </c>
      <c r="J2" s="30">
        <v>2</v>
      </c>
      <c r="K2" s="30">
        <v>3</v>
      </c>
      <c r="L2" s="30">
        <v>4</v>
      </c>
      <c r="M2" s="24"/>
      <c r="P2" s="26">
        <v>4</v>
      </c>
      <c r="Q2" s="26">
        <v>6</v>
      </c>
      <c r="R2" s="26">
        <v>8</v>
      </c>
      <c r="S2" s="26">
        <v>10</v>
      </c>
      <c r="T2" s="26">
        <v>12</v>
      </c>
      <c r="U2" s="26">
        <v>20</v>
      </c>
      <c r="V2" s="26">
        <v>100</v>
      </c>
      <c r="W2" s="24"/>
      <c r="Z2" s="26">
        <v>1</v>
      </c>
      <c r="AA2" s="26">
        <v>2</v>
      </c>
      <c r="AB2" s="26">
        <v>3</v>
      </c>
      <c r="AC2" s="26">
        <v>4</v>
      </c>
      <c r="AH2" s="26">
        <v>4</v>
      </c>
      <c r="AI2" s="26">
        <v>6</v>
      </c>
      <c r="AJ2" s="26">
        <v>8</v>
      </c>
      <c r="AK2" s="26">
        <v>10</v>
      </c>
      <c r="AL2" s="26">
        <v>12</v>
      </c>
      <c r="AM2" s="26">
        <v>20</v>
      </c>
      <c r="AN2" s="26">
        <v>100</v>
      </c>
      <c r="AO2" s="24"/>
    </row>
    <row r="3" spans="2:63" x14ac:dyDescent="0.2">
      <c r="B3" t="s">
        <v>89</v>
      </c>
      <c r="C3" t="s">
        <v>95</v>
      </c>
      <c r="E3" s="21" t="s">
        <v>136</v>
      </c>
      <c r="I3" s="26">
        <v>80</v>
      </c>
      <c r="J3" s="26">
        <v>19</v>
      </c>
      <c r="K3" s="26">
        <v>1</v>
      </c>
      <c r="L3" s="26">
        <v>0</v>
      </c>
      <c r="M3" s="27" t="s">
        <v>90</v>
      </c>
      <c r="N3">
        <f>($I$2*I3+$J$2*J3+$K$2*K3+$L$2*L3)/SUM(I3:L3)</f>
        <v>1.21</v>
      </c>
      <c r="P3" s="26">
        <v>60</v>
      </c>
      <c r="Q3" s="26">
        <v>25</v>
      </c>
      <c r="R3" s="26">
        <v>10</v>
      </c>
      <c r="S3" s="26">
        <v>5</v>
      </c>
      <c r="T3" s="26">
        <v>0</v>
      </c>
      <c r="U3" s="26">
        <v>0</v>
      </c>
      <c r="V3" s="26">
        <v>0</v>
      </c>
      <c r="W3" s="27" t="s">
        <v>108</v>
      </c>
      <c r="X3">
        <f>(P3*$P$2+Q3*$Q$2+R3*$R$2+S3*$S$2+T3*$T$2+U3*$U$2+V3*$V$2)/SUM(P3:V3)</f>
        <v>5.2</v>
      </c>
      <c r="Z3" s="29">
        <f>I9/200+I3/200</f>
        <v>0.85000000000000009</v>
      </c>
      <c r="AA3" s="29">
        <f t="shared" ref="AA3:AC3" si="0">J9/200+J3/200</f>
        <v>0.14500000000000002</v>
      </c>
      <c r="AB3" s="29">
        <f t="shared" si="0"/>
        <v>5.0000000000000001E-3</v>
      </c>
      <c r="AC3" s="29">
        <f t="shared" si="0"/>
        <v>0</v>
      </c>
      <c r="AD3" s="27" t="s">
        <v>138</v>
      </c>
      <c r="AE3" s="27" t="s">
        <v>90</v>
      </c>
      <c r="AF3">
        <f>($Z$2*Z3+$AA$2*AA3+$AB$2*AB3+$AC$2*AC3)/SUM(Z3:AC3)</f>
        <v>1.155</v>
      </c>
      <c r="AH3" s="29">
        <f>P3/200+P11/200</f>
        <v>0.39500000000000002</v>
      </c>
      <c r="AI3" s="29">
        <f>Q3/200+Q11/200</f>
        <v>0.47499999999999998</v>
      </c>
      <c r="AJ3" s="29">
        <f>R3/200+R11/200</f>
        <v>0.1</v>
      </c>
      <c r="AK3" s="29">
        <f>S3/200+S11/200</f>
        <v>3.0000000000000002E-2</v>
      </c>
      <c r="AL3" s="29">
        <f>T3/200+T11/200</f>
        <v>0</v>
      </c>
      <c r="AM3" s="29">
        <f>U3/200+U11/200</f>
        <v>0</v>
      </c>
      <c r="AN3" s="29">
        <f>V3/200+V11/200</f>
        <v>0</v>
      </c>
      <c r="AO3" s="27" t="s">
        <v>108</v>
      </c>
      <c r="AP3" s="27" t="s">
        <v>90</v>
      </c>
      <c r="AQ3">
        <f>($AH$2*AH3+$AI$2*AI3+$AJ$2*AJ3+$AK$2*AK3+$AL$2*AL3+$AM$2*AM3+$AN$2*AN3)/SUM(AH3:AN3)</f>
        <v>5.5299999999999994</v>
      </c>
      <c r="BI3" t="s">
        <v>102</v>
      </c>
      <c r="BK3" t="s">
        <v>128</v>
      </c>
    </row>
    <row r="4" spans="2:63" x14ac:dyDescent="0.2">
      <c r="B4" t="s">
        <v>90</v>
      </c>
      <c r="C4">
        <v>1</v>
      </c>
      <c r="E4" s="20" t="s">
        <v>137</v>
      </c>
      <c r="I4" s="26">
        <v>70</v>
      </c>
      <c r="J4" s="26">
        <v>28</v>
      </c>
      <c r="K4" s="26">
        <v>2</v>
      </c>
      <c r="L4" s="26">
        <v>0</v>
      </c>
      <c r="M4" s="27" t="s">
        <v>91</v>
      </c>
      <c r="N4">
        <f t="shared" ref="N4:N6" si="1">($I$2*I4+$J$2*J4+$K$2*K4+$L$2*L4)/SUM(I4:L4)</f>
        <v>1.32</v>
      </c>
      <c r="P4" s="26">
        <v>0</v>
      </c>
      <c r="Q4" s="26">
        <v>20</v>
      </c>
      <c r="R4" s="26">
        <v>50</v>
      </c>
      <c r="S4" s="26">
        <v>20</v>
      </c>
      <c r="T4" s="26">
        <v>9</v>
      </c>
      <c r="U4" s="26">
        <v>1</v>
      </c>
      <c r="V4" s="26">
        <v>0</v>
      </c>
      <c r="W4" s="27" t="s">
        <v>141</v>
      </c>
      <c r="X4">
        <f t="shared" ref="X4:X8" si="2">(P4*$P$2+Q4*$Q$2+R4*$R$2+S4*$S$2+T4*$T$2+U4*$U$2+V4*$V$2)/SUM(P4:V4)</f>
        <v>8.48</v>
      </c>
      <c r="Z4" s="29">
        <f>I9/200+I4/200</f>
        <v>0.8</v>
      </c>
      <c r="AA4" s="29">
        <f t="shared" ref="AA4:AC4" si="3">J9/200+J4/200</f>
        <v>0.19</v>
      </c>
      <c r="AB4" s="29">
        <f t="shared" si="3"/>
        <v>0.01</v>
      </c>
      <c r="AC4" s="29">
        <f t="shared" si="3"/>
        <v>0</v>
      </c>
      <c r="AD4" s="27" t="s">
        <v>138</v>
      </c>
      <c r="AE4" s="27" t="s">
        <v>91</v>
      </c>
      <c r="AF4">
        <f t="shared" ref="AF4:AF14" si="4">($Z$2*Z4+$AA$2*AA4+$AB$2*AB4+$AC$2*AC4)/SUM(Z4:AC4)</f>
        <v>1.2100000000000002</v>
      </c>
      <c r="AH4" s="29">
        <f>P3/200+P12/200</f>
        <v>0.3</v>
      </c>
      <c r="AI4" s="29">
        <f>Q3/200+Q12/200</f>
        <v>0.3</v>
      </c>
      <c r="AJ4" s="29">
        <f>R3/200+R12/200</f>
        <v>0.32</v>
      </c>
      <c r="AK4" s="29">
        <f>S3/200+S12/200</f>
        <v>7.5000000000000011E-2</v>
      </c>
      <c r="AL4" s="29">
        <f>T3/200+T12/200</f>
        <v>5.0000000000000001E-3</v>
      </c>
      <c r="AM4" s="29">
        <f>U3/200+U12/200</f>
        <v>0</v>
      </c>
      <c r="AN4" s="29">
        <f>V3/200+V12/200</f>
        <v>0</v>
      </c>
      <c r="AO4" s="27" t="s">
        <v>108</v>
      </c>
      <c r="AP4" s="27" t="s">
        <v>91</v>
      </c>
      <c r="AQ4">
        <f t="shared" ref="AQ4:AQ26" si="5">($AH$2*AH4+$AI$2*AI4+$AJ$2*AJ4+$AK$2*AK4+$AL$2*AL4+$AM$2*AM4+$AN$2*AN4)/SUM(AH4:AN4)</f>
        <v>6.370000000000001</v>
      </c>
      <c r="BI4" t="s">
        <v>109</v>
      </c>
      <c r="BK4" t="s">
        <v>129</v>
      </c>
    </row>
    <row r="5" spans="2:63" x14ac:dyDescent="0.2">
      <c r="B5" t="s">
        <v>91</v>
      </c>
      <c r="C5">
        <v>2</v>
      </c>
      <c r="E5" s="20" t="s">
        <v>134</v>
      </c>
      <c r="I5" s="26">
        <v>50</v>
      </c>
      <c r="J5" s="26">
        <v>39</v>
      </c>
      <c r="K5" s="26">
        <v>10</v>
      </c>
      <c r="L5" s="26">
        <v>1</v>
      </c>
      <c r="M5" s="27" t="s">
        <v>92</v>
      </c>
      <c r="N5">
        <f t="shared" si="1"/>
        <v>1.62</v>
      </c>
      <c r="P5" s="26">
        <v>5</v>
      </c>
      <c r="Q5" s="26">
        <v>25</v>
      </c>
      <c r="R5" s="26">
        <v>35</v>
      </c>
      <c r="S5" s="26">
        <v>25</v>
      </c>
      <c r="T5" s="26">
        <v>9</v>
      </c>
      <c r="U5" s="26">
        <v>1</v>
      </c>
      <c r="V5" s="26">
        <v>0</v>
      </c>
      <c r="W5" s="27" t="s">
        <v>103</v>
      </c>
      <c r="X5">
        <f t="shared" si="2"/>
        <v>8.2799999999999994</v>
      </c>
      <c r="Z5" s="29">
        <f>I9/200+I5/200</f>
        <v>0.7</v>
      </c>
      <c r="AA5" s="29">
        <f t="shared" ref="AA5:AC5" si="6">J9/200+J5/200</f>
        <v>0.245</v>
      </c>
      <c r="AB5" s="29">
        <f t="shared" si="6"/>
        <v>0.05</v>
      </c>
      <c r="AC5" s="29">
        <f t="shared" si="6"/>
        <v>5.0000000000000001E-3</v>
      </c>
      <c r="AD5" s="27" t="s">
        <v>138</v>
      </c>
      <c r="AE5" s="27" t="s">
        <v>92</v>
      </c>
      <c r="AF5">
        <f t="shared" si="4"/>
        <v>1.3599999999999999</v>
      </c>
      <c r="AH5" s="29">
        <f>P3/200+P13/200</f>
        <v>0.3</v>
      </c>
      <c r="AI5" s="29">
        <f>Q3/200+Q13/200</f>
        <v>0.125</v>
      </c>
      <c r="AJ5" s="29">
        <f>R3/200+R13/200</f>
        <v>0.3</v>
      </c>
      <c r="AK5" s="29">
        <f>S3/200+S13/200</f>
        <v>0.19999999999999998</v>
      </c>
      <c r="AL5" s="29">
        <f>T3/200+T13/200</f>
        <v>0.05</v>
      </c>
      <c r="AM5" s="29">
        <f>U3/200+U13/200</f>
        <v>2.5000000000000001E-2</v>
      </c>
      <c r="AN5" s="29">
        <f>V3/200+V13/200</f>
        <v>0</v>
      </c>
      <c r="AO5" s="27" t="s">
        <v>108</v>
      </c>
      <c r="AP5" s="27" t="s">
        <v>92</v>
      </c>
      <c r="AQ5">
        <f t="shared" si="5"/>
        <v>7.4499999999999993</v>
      </c>
      <c r="BI5" t="s">
        <v>108</v>
      </c>
      <c r="BK5" t="s">
        <v>130</v>
      </c>
    </row>
    <row r="6" spans="2:63" x14ac:dyDescent="0.2">
      <c r="B6" t="s">
        <v>92</v>
      </c>
      <c r="C6">
        <v>3</v>
      </c>
      <c r="E6" s="20" t="s">
        <v>135</v>
      </c>
      <c r="I6" s="26">
        <v>0</v>
      </c>
      <c r="J6" s="26">
        <v>60</v>
      </c>
      <c r="K6" s="26">
        <v>30</v>
      </c>
      <c r="L6" s="26">
        <v>10</v>
      </c>
      <c r="M6" s="27" t="s">
        <v>99</v>
      </c>
      <c r="N6">
        <f t="shared" si="1"/>
        <v>2.5</v>
      </c>
      <c r="P6" s="26">
        <v>0</v>
      </c>
      <c r="Q6" s="26">
        <v>0</v>
      </c>
      <c r="R6" s="26">
        <v>20</v>
      </c>
      <c r="S6" s="26">
        <v>60</v>
      </c>
      <c r="T6" s="26">
        <v>18</v>
      </c>
      <c r="U6" s="26">
        <v>2</v>
      </c>
      <c r="V6" s="26">
        <v>0</v>
      </c>
      <c r="W6" s="27" t="s">
        <v>124</v>
      </c>
      <c r="X6">
        <f t="shared" si="2"/>
        <v>10.16</v>
      </c>
      <c r="Z6" s="29">
        <f>I9/200+I6/200</f>
        <v>0.45</v>
      </c>
      <c r="AA6" s="29">
        <f t="shared" ref="AA6:AC6" si="7">J9/200+J6/200</f>
        <v>0.35</v>
      </c>
      <c r="AB6" s="29">
        <f t="shared" si="7"/>
        <v>0.15</v>
      </c>
      <c r="AC6" s="29">
        <f t="shared" si="7"/>
        <v>0.05</v>
      </c>
      <c r="AD6" s="27" t="s">
        <v>138</v>
      </c>
      <c r="AE6" s="27" t="s">
        <v>99</v>
      </c>
      <c r="AF6">
        <f t="shared" si="4"/>
        <v>1.7999999999999998</v>
      </c>
      <c r="AH6" s="29">
        <f>P3/200+P14/200</f>
        <v>0.3</v>
      </c>
      <c r="AI6" s="29">
        <f>Q3/200+Q14/200</f>
        <v>0.125</v>
      </c>
      <c r="AJ6" s="29">
        <f>R3/200+R14/200</f>
        <v>0.05</v>
      </c>
      <c r="AK6" s="29">
        <f>S3/200+S14/200</f>
        <v>0.27500000000000002</v>
      </c>
      <c r="AL6" s="29">
        <f>T3/200+T14/200</f>
        <v>0.15</v>
      </c>
      <c r="AM6" s="29">
        <f>U3/200+U14/200</f>
        <v>9.5000000000000001E-2</v>
      </c>
      <c r="AN6" s="29">
        <f>V3/200+V14/200</f>
        <v>5.0000000000000001E-3</v>
      </c>
      <c r="AO6" s="27" t="s">
        <v>108</v>
      </c>
      <c r="AP6" s="27" t="s">
        <v>99</v>
      </c>
      <c r="AQ6">
        <f t="shared" si="5"/>
        <v>9.2999999999999989</v>
      </c>
      <c r="BI6" t="s">
        <v>104</v>
      </c>
      <c r="BK6" t="s">
        <v>131</v>
      </c>
    </row>
    <row r="7" spans="2:63" x14ac:dyDescent="0.2">
      <c r="B7" t="s">
        <v>93</v>
      </c>
      <c r="C7">
        <v>6</v>
      </c>
      <c r="E7" s="20"/>
      <c r="P7" s="26">
        <v>15</v>
      </c>
      <c r="Q7" s="26">
        <v>30</v>
      </c>
      <c r="R7" s="26">
        <v>35</v>
      </c>
      <c r="S7" s="26">
        <v>10</v>
      </c>
      <c r="T7" s="26">
        <v>8</v>
      </c>
      <c r="U7" s="26">
        <v>2</v>
      </c>
      <c r="V7" s="26">
        <v>0</v>
      </c>
      <c r="W7" s="28" t="s">
        <v>117</v>
      </c>
      <c r="X7">
        <f t="shared" si="2"/>
        <v>7.56</v>
      </c>
      <c r="Z7" s="29">
        <f>I10/200+I3/200</f>
        <v>0.44</v>
      </c>
      <c r="AA7" s="29">
        <f t="shared" ref="AA7:AC7" si="8">J10/200+J3/200</f>
        <v>0.54500000000000004</v>
      </c>
      <c r="AB7" s="29">
        <f t="shared" si="8"/>
        <v>1.4999999999999999E-2</v>
      </c>
      <c r="AC7" s="29">
        <f t="shared" si="8"/>
        <v>0</v>
      </c>
      <c r="AD7" s="27" t="s">
        <v>139</v>
      </c>
      <c r="AE7" s="27" t="s">
        <v>90</v>
      </c>
      <c r="AF7">
        <f t="shared" si="4"/>
        <v>1.575</v>
      </c>
      <c r="AH7" s="29">
        <f>P$4/200+P11/200</f>
        <v>9.5000000000000001E-2</v>
      </c>
      <c r="AI7" s="29">
        <f>Q$4/200+Q11/200</f>
        <v>0.44999999999999996</v>
      </c>
      <c r="AJ7" s="29">
        <f>R$4/200+R11/200</f>
        <v>0.3</v>
      </c>
      <c r="AK7" s="29">
        <f>S$4/200+S11/200</f>
        <v>0.10500000000000001</v>
      </c>
      <c r="AL7" s="29">
        <f>T$4/200+T11/200</f>
        <v>4.4999999999999998E-2</v>
      </c>
      <c r="AM7" s="29">
        <f>U$4/200+U11/200</f>
        <v>5.0000000000000001E-3</v>
      </c>
      <c r="AN7" s="29">
        <f>V$4/200+V11/200</f>
        <v>0</v>
      </c>
      <c r="AO7" s="27" t="s">
        <v>141</v>
      </c>
      <c r="AP7" s="27" t="s">
        <v>90</v>
      </c>
      <c r="AQ7">
        <f t="shared" si="5"/>
        <v>7.169999999999999</v>
      </c>
      <c r="BI7" t="s">
        <v>106</v>
      </c>
      <c r="BK7" t="s">
        <v>132</v>
      </c>
    </row>
    <row r="8" spans="2:63" x14ac:dyDescent="0.2">
      <c r="E8" s="20"/>
      <c r="I8" s="30">
        <v>1</v>
      </c>
      <c r="J8" s="30">
        <v>2</v>
      </c>
      <c r="K8" s="30">
        <v>3</v>
      </c>
      <c r="L8" s="30">
        <v>4</v>
      </c>
      <c r="M8" s="24"/>
      <c r="P8" s="26">
        <v>20</v>
      </c>
      <c r="Q8" s="26">
        <v>35</v>
      </c>
      <c r="R8" s="26">
        <v>25</v>
      </c>
      <c r="S8" s="26">
        <v>10</v>
      </c>
      <c r="T8" s="26">
        <v>7</v>
      </c>
      <c r="U8" s="26">
        <v>3</v>
      </c>
      <c r="V8" s="26">
        <v>0</v>
      </c>
      <c r="W8" s="28" t="s">
        <v>106</v>
      </c>
      <c r="X8">
        <f t="shared" si="2"/>
        <v>7.34</v>
      </c>
      <c r="Z8" s="29">
        <f>I10/200+I4/200</f>
        <v>0.38999999999999996</v>
      </c>
      <c r="AA8" s="29">
        <f t="shared" ref="AA8:AC8" si="9">J10/200+J4/200</f>
        <v>0.59000000000000008</v>
      </c>
      <c r="AB8" s="29">
        <f t="shared" si="9"/>
        <v>0.02</v>
      </c>
      <c r="AC8" s="29">
        <f t="shared" si="9"/>
        <v>0</v>
      </c>
      <c r="AD8" s="27" t="s">
        <v>139</v>
      </c>
      <c r="AE8" s="27" t="s">
        <v>91</v>
      </c>
      <c r="AF8">
        <f t="shared" si="4"/>
        <v>1.6300000000000001</v>
      </c>
      <c r="AH8" s="29">
        <f>P$4/200+P12/200</f>
        <v>0</v>
      </c>
      <c r="AI8" s="29">
        <f>Q$4/200+Q12/200</f>
        <v>0.27500000000000002</v>
      </c>
      <c r="AJ8" s="29">
        <f>R$4/200+R12/200</f>
        <v>0.52</v>
      </c>
      <c r="AK8" s="29">
        <f>S$4/200+S12/200</f>
        <v>0.15000000000000002</v>
      </c>
      <c r="AL8" s="29">
        <f>T$4/200+T12/200</f>
        <v>4.9999999999999996E-2</v>
      </c>
      <c r="AM8" s="29">
        <f>U$4/200+U12/200</f>
        <v>5.0000000000000001E-3</v>
      </c>
      <c r="AN8" s="29">
        <f>V$4/200+V12/200</f>
        <v>0</v>
      </c>
      <c r="AO8" s="27" t="s">
        <v>141</v>
      </c>
      <c r="AP8" s="27" t="s">
        <v>91</v>
      </c>
      <c r="AQ8">
        <f t="shared" si="5"/>
        <v>8.01</v>
      </c>
      <c r="BI8" t="s">
        <v>105</v>
      </c>
      <c r="BK8" t="s">
        <v>133</v>
      </c>
    </row>
    <row r="9" spans="2:63" x14ac:dyDescent="0.2">
      <c r="B9" t="s">
        <v>94</v>
      </c>
      <c r="E9" s="20"/>
      <c r="I9" s="26">
        <v>90</v>
      </c>
      <c r="J9" s="26">
        <v>10</v>
      </c>
      <c r="K9" s="26">
        <v>0</v>
      </c>
      <c r="L9" s="26">
        <v>0</v>
      </c>
      <c r="M9" s="27" t="s">
        <v>138</v>
      </c>
      <c r="N9">
        <f>($I$2*I9+$J$2*J9+$K$2*K9+$L$2*L9)/SUM(I9:L9)</f>
        <v>1.1000000000000001</v>
      </c>
      <c r="Z9" s="29">
        <f>I10/200+I5/200</f>
        <v>0.28999999999999998</v>
      </c>
      <c r="AA9" s="29">
        <f t="shared" ref="AA9:AC9" si="10">J10/200+J5/200</f>
        <v>0.64500000000000002</v>
      </c>
      <c r="AB9" s="29">
        <f t="shared" si="10"/>
        <v>6.0000000000000005E-2</v>
      </c>
      <c r="AC9" s="29">
        <f t="shared" si="10"/>
        <v>5.0000000000000001E-3</v>
      </c>
      <c r="AD9" s="27" t="s">
        <v>139</v>
      </c>
      <c r="AE9" s="27" t="s">
        <v>92</v>
      </c>
      <c r="AF9">
        <f t="shared" si="4"/>
        <v>1.78</v>
      </c>
      <c r="AH9" s="29">
        <f>P$4/200+P13/200</f>
        <v>0</v>
      </c>
      <c r="AI9" s="29">
        <f>Q$4/200+Q13/200</f>
        <v>0.1</v>
      </c>
      <c r="AJ9" s="29">
        <f>R$4/200+R13/200</f>
        <v>0.5</v>
      </c>
      <c r="AK9" s="29">
        <f>S$4/200+S13/200</f>
        <v>0.27500000000000002</v>
      </c>
      <c r="AL9" s="29">
        <f>T$4/200+T13/200</f>
        <v>9.5000000000000001E-2</v>
      </c>
      <c r="AM9" s="29">
        <f>U$4/200+U13/200</f>
        <v>3.0000000000000002E-2</v>
      </c>
      <c r="AN9" s="29">
        <f>V$4/200+V13/200</f>
        <v>0</v>
      </c>
      <c r="AO9" s="27" t="s">
        <v>141</v>
      </c>
      <c r="AP9" s="27" t="s">
        <v>92</v>
      </c>
      <c r="AQ9">
        <f t="shared" si="5"/>
        <v>9.09</v>
      </c>
      <c r="BI9" t="s">
        <v>103</v>
      </c>
    </row>
    <row r="10" spans="2:63" x14ac:dyDescent="0.2">
      <c r="B10" t="s">
        <v>89</v>
      </c>
      <c r="C10" t="s">
        <v>96</v>
      </c>
      <c r="E10" s="20"/>
      <c r="I10" s="26">
        <v>8</v>
      </c>
      <c r="J10" s="26">
        <v>90</v>
      </c>
      <c r="K10" s="26">
        <v>2</v>
      </c>
      <c r="L10" s="26">
        <v>0</v>
      </c>
      <c r="M10" s="27" t="s">
        <v>139</v>
      </c>
      <c r="N10">
        <f t="shared" ref="N10:N12" si="11">($I$2*I10+$J$2*J10+$K$2*K10+$L$2*L10)/SUM(I10:L10)</f>
        <v>1.94</v>
      </c>
      <c r="P10" s="26">
        <v>4</v>
      </c>
      <c r="Q10" s="26">
        <v>6</v>
      </c>
      <c r="R10" s="26">
        <v>8</v>
      </c>
      <c r="S10" s="26">
        <v>10</v>
      </c>
      <c r="T10" s="26">
        <v>12</v>
      </c>
      <c r="U10" s="26">
        <v>20</v>
      </c>
      <c r="V10" s="26">
        <v>100</v>
      </c>
      <c r="Z10" s="29">
        <f>I10/200+I6/200</f>
        <v>0.04</v>
      </c>
      <c r="AA10" s="29">
        <f t="shared" ref="AA10:AC10" si="12">J10/200+J6/200</f>
        <v>0.75</v>
      </c>
      <c r="AB10" s="29">
        <f t="shared" si="12"/>
        <v>0.16</v>
      </c>
      <c r="AC10" s="29">
        <f t="shared" si="12"/>
        <v>0.05</v>
      </c>
      <c r="AD10" s="27" t="s">
        <v>139</v>
      </c>
      <c r="AE10" s="27" t="s">
        <v>99</v>
      </c>
      <c r="AF10">
        <f t="shared" si="4"/>
        <v>2.2200000000000002</v>
      </c>
      <c r="AH10" s="29">
        <f>P$4/200+P14/200</f>
        <v>0</v>
      </c>
      <c r="AI10" s="29">
        <f>Q$4/200+Q14/200</f>
        <v>0.1</v>
      </c>
      <c r="AJ10" s="29">
        <f>R$4/200+R14/200</f>
        <v>0.25</v>
      </c>
      <c r="AK10" s="29">
        <f>S$4/200+S14/200</f>
        <v>0.35</v>
      </c>
      <c r="AL10" s="29">
        <f>T$4/200+T14/200</f>
        <v>0.19500000000000001</v>
      </c>
      <c r="AM10" s="29">
        <f>U$4/200+U14/200</f>
        <v>0.1</v>
      </c>
      <c r="AN10" s="29">
        <f>V$4/200+V14/200</f>
        <v>5.0000000000000001E-3</v>
      </c>
      <c r="AO10" s="27" t="s">
        <v>141</v>
      </c>
      <c r="AP10" s="27" t="s">
        <v>99</v>
      </c>
      <c r="AQ10">
        <f t="shared" si="5"/>
        <v>10.94</v>
      </c>
      <c r="BI10" t="s">
        <v>117</v>
      </c>
    </row>
    <row r="11" spans="2:63" x14ac:dyDescent="0.2">
      <c r="B11" t="s">
        <v>90</v>
      </c>
      <c r="C11">
        <v>2</v>
      </c>
      <c r="E11" s="20"/>
      <c r="I11" s="26">
        <v>60</v>
      </c>
      <c r="J11" s="26">
        <v>35</v>
      </c>
      <c r="K11" s="26">
        <v>5</v>
      </c>
      <c r="L11" s="26">
        <v>0</v>
      </c>
      <c r="M11" s="27" t="s">
        <v>140</v>
      </c>
      <c r="N11">
        <f t="shared" si="11"/>
        <v>1.45</v>
      </c>
      <c r="P11" s="26">
        <v>19</v>
      </c>
      <c r="Q11" s="26">
        <v>70</v>
      </c>
      <c r="R11" s="26">
        <v>10</v>
      </c>
      <c r="S11" s="26">
        <v>1</v>
      </c>
      <c r="T11" s="26">
        <v>0</v>
      </c>
      <c r="U11" s="26">
        <v>0</v>
      </c>
      <c r="V11" s="26">
        <v>0</v>
      </c>
      <c r="W11" s="27" t="s">
        <v>90</v>
      </c>
      <c r="X11">
        <f>(P11*$P$2+Q11*$Q$2+R11*$R$2+S11*$S$2+T11*$T$2+U11*$U$2+V11*$V$2)/SUM(P11:V11)</f>
        <v>5.86</v>
      </c>
      <c r="Z11" s="29">
        <f>I11/200+I3/200</f>
        <v>0.7</v>
      </c>
      <c r="AA11" s="29">
        <f t="shared" ref="AA11:AC11" si="13">J11/200+J3/200</f>
        <v>0.27</v>
      </c>
      <c r="AB11" s="29">
        <f t="shared" si="13"/>
        <v>3.0000000000000002E-2</v>
      </c>
      <c r="AC11" s="29">
        <f t="shared" si="13"/>
        <v>0</v>
      </c>
      <c r="AD11" s="27" t="s">
        <v>140</v>
      </c>
      <c r="AE11" s="27" t="s">
        <v>90</v>
      </c>
      <c r="AF11">
        <f t="shared" si="4"/>
        <v>1.33</v>
      </c>
      <c r="AH11" s="29">
        <f>P$5/200+P11/200</f>
        <v>0.12</v>
      </c>
      <c r="AI11" s="29">
        <f>Q$5/200+Q11/200</f>
        <v>0.47499999999999998</v>
      </c>
      <c r="AJ11" s="29">
        <f>R$5/200+R11/200</f>
        <v>0.22499999999999998</v>
      </c>
      <c r="AK11" s="29">
        <f>S$5/200+S11/200</f>
        <v>0.13</v>
      </c>
      <c r="AL11" s="29">
        <f>T$5/200+T11/200</f>
        <v>4.4999999999999998E-2</v>
      </c>
      <c r="AM11" s="29">
        <f>U$5/200+U11/200</f>
        <v>5.0000000000000001E-3</v>
      </c>
      <c r="AN11" s="29">
        <f>V$5/200+V11/200</f>
        <v>0</v>
      </c>
      <c r="AO11" s="27" t="s">
        <v>103</v>
      </c>
      <c r="AP11" s="27" t="s">
        <v>90</v>
      </c>
      <c r="AQ11">
        <f t="shared" si="5"/>
        <v>7.0699999999999985</v>
      </c>
      <c r="BI11" t="s">
        <v>111</v>
      </c>
    </row>
    <row r="12" spans="2:63" x14ac:dyDescent="0.2">
      <c r="B12" t="s">
        <v>91</v>
      </c>
      <c r="C12">
        <v>4</v>
      </c>
      <c r="I12" s="23"/>
      <c r="J12" s="23"/>
      <c r="K12" s="23"/>
      <c r="L12" s="23"/>
      <c r="M12" s="25"/>
      <c r="P12" s="26">
        <v>0</v>
      </c>
      <c r="Q12" s="26">
        <v>35</v>
      </c>
      <c r="R12" s="26">
        <v>54</v>
      </c>
      <c r="S12" s="26">
        <v>10</v>
      </c>
      <c r="T12" s="26">
        <v>1</v>
      </c>
      <c r="U12" s="26">
        <v>0</v>
      </c>
      <c r="V12" s="26">
        <v>0</v>
      </c>
      <c r="W12" s="27" t="s">
        <v>91</v>
      </c>
      <c r="X12">
        <f t="shared" ref="X12:X14" si="14">(P12*$P$2+Q12*$Q$2+R12*$R$2+S12*$S$2+T12*$T$2+U12*$U$2+V12*$V$2)/SUM(P12:V12)</f>
        <v>7.54</v>
      </c>
      <c r="Z12" s="29">
        <f>I11/200+I4/200</f>
        <v>0.64999999999999991</v>
      </c>
      <c r="AA12" s="29">
        <f t="shared" ref="AA12:AC12" si="15">J11/200+J4/200</f>
        <v>0.315</v>
      </c>
      <c r="AB12" s="29">
        <f t="shared" si="15"/>
        <v>3.5000000000000003E-2</v>
      </c>
      <c r="AC12" s="29">
        <f t="shared" si="15"/>
        <v>0</v>
      </c>
      <c r="AD12" s="27" t="s">
        <v>140</v>
      </c>
      <c r="AE12" s="27" t="s">
        <v>91</v>
      </c>
      <c r="AF12">
        <f t="shared" si="4"/>
        <v>1.385</v>
      </c>
      <c r="AH12" s="29">
        <f>P$5/200+P12/200</f>
        <v>2.5000000000000001E-2</v>
      </c>
      <c r="AI12" s="29">
        <f>Q$5/200+Q12/200</f>
        <v>0.3</v>
      </c>
      <c r="AJ12" s="29">
        <f>R$5/200+R12/200</f>
        <v>0.44500000000000001</v>
      </c>
      <c r="AK12" s="29">
        <f>S$5/200+S12/200</f>
        <v>0.17499999999999999</v>
      </c>
      <c r="AL12" s="29">
        <f>T$5/200+T12/200</f>
        <v>4.9999999999999996E-2</v>
      </c>
      <c r="AM12" s="29">
        <f>U$5/200+U12/200</f>
        <v>5.0000000000000001E-3</v>
      </c>
      <c r="AN12" s="29">
        <f>V$5/200+V12/200</f>
        <v>0</v>
      </c>
      <c r="AO12" s="27" t="s">
        <v>103</v>
      </c>
      <c r="AP12" s="27" t="s">
        <v>91</v>
      </c>
      <c r="AQ12">
        <f t="shared" si="5"/>
        <v>7.9099999999999993</v>
      </c>
      <c r="BI12" t="s">
        <v>112</v>
      </c>
    </row>
    <row r="13" spans="2:63" x14ac:dyDescent="0.2">
      <c r="B13" t="s">
        <v>92</v>
      </c>
      <c r="C13">
        <v>6</v>
      </c>
      <c r="P13" s="26">
        <v>0</v>
      </c>
      <c r="Q13" s="26">
        <v>0</v>
      </c>
      <c r="R13" s="26">
        <v>50</v>
      </c>
      <c r="S13" s="26">
        <v>35</v>
      </c>
      <c r="T13" s="26">
        <v>10</v>
      </c>
      <c r="U13" s="26">
        <v>5</v>
      </c>
      <c r="V13" s="26">
        <v>0</v>
      </c>
      <c r="W13" s="27" t="s">
        <v>92</v>
      </c>
      <c r="X13">
        <f t="shared" si="14"/>
        <v>9.6999999999999993</v>
      </c>
      <c r="Z13" s="29">
        <f>I11/200+I5/200</f>
        <v>0.55000000000000004</v>
      </c>
      <c r="AA13" s="29">
        <f t="shared" ref="AA13:AC13" si="16">J11/200+J5/200</f>
        <v>0.37</v>
      </c>
      <c r="AB13" s="29">
        <f t="shared" si="16"/>
        <v>7.5000000000000011E-2</v>
      </c>
      <c r="AC13" s="29">
        <f t="shared" si="16"/>
        <v>5.0000000000000001E-3</v>
      </c>
      <c r="AD13" s="27" t="s">
        <v>140</v>
      </c>
      <c r="AE13" s="27" t="s">
        <v>92</v>
      </c>
      <c r="AF13">
        <f t="shared" si="4"/>
        <v>1.5350000000000001</v>
      </c>
      <c r="AH13" s="29">
        <f>P$5/200+P13/200</f>
        <v>2.5000000000000001E-2</v>
      </c>
      <c r="AI13" s="29">
        <f>Q$5/200+Q13/200</f>
        <v>0.125</v>
      </c>
      <c r="AJ13" s="29">
        <f>R$5/200+R13/200</f>
        <v>0.42499999999999999</v>
      </c>
      <c r="AK13" s="29">
        <f>S$5/200+S13/200</f>
        <v>0.3</v>
      </c>
      <c r="AL13" s="29">
        <f>T$5/200+T13/200</f>
        <v>9.5000000000000001E-2</v>
      </c>
      <c r="AM13" s="29">
        <f>U$5/200+U13/200</f>
        <v>3.0000000000000002E-2</v>
      </c>
      <c r="AN13" s="29">
        <f>V$5/200+V13/200</f>
        <v>0</v>
      </c>
      <c r="AO13" s="27" t="s">
        <v>103</v>
      </c>
      <c r="AP13" s="27" t="s">
        <v>92</v>
      </c>
      <c r="AQ13">
        <f t="shared" si="5"/>
        <v>8.99</v>
      </c>
      <c r="BI13" t="s">
        <v>118</v>
      </c>
    </row>
    <row r="14" spans="2:63" x14ac:dyDescent="0.2">
      <c r="B14" t="s">
        <v>99</v>
      </c>
      <c r="C14">
        <v>12</v>
      </c>
      <c r="P14" s="26">
        <v>0</v>
      </c>
      <c r="Q14" s="26">
        <v>0</v>
      </c>
      <c r="R14" s="26">
        <v>0</v>
      </c>
      <c r="S14" s="26">
        <v>50</v>
      </c>
      <c r="T14" s="26">
        <v>30</v>
      </c>
      <c r="U14" s="26">
        <v>19</v>
      </c>
      <c r="V14" s="26">
        <v>1</v>
      </c>
      <c r="W14" s="27" t="s">
        <v>99</v>
      </c>
      <c r="X14">
        <f t="shared" si="14"/>
        <v>13.4</v>
      </c>
      <c r="Z14" s="29">
        <f>I11/200+I6/200</f>
        <v>0.3</v>
      </c>
      <c r="AA14" s="29">
        <f t="shared" ref="AA14:AC14" si="17">J11/200+J6/200</f>
        <v>0.47499999999999998</v>
      </c>
      <c r="AB14" s="29">
        <f t="shared" si="17"/>
        <v>0.17499999999999999</v>
      </c>
      <c r="AC14" s="29">
        <f t="shared" si="17"/>
        <v>0.05</v>
      </c>
      <c r="AD14" s="27" t="s">
        <v>140</v>
      </c>
      <c r="AE14" s="27" t="s">
        <v>99</v>
      </c>
      <c r="AF14">
        <f t="shared" si="4"/>
        <v>1.9749999999999999</v>
      </c>
      <c r="AH14" s="29">
        <f>P$5/200+P14/200</f>
        <v>2.5000000000000001E-2</v>
      </c>
      <c r="AI14" s="29">
        <f>Q$5/200+Q14/200</f>
        <v>0.125</v>
      </c>
      <c r="AJ14" s="29">
        <f>R$5/200+R14/200</f>
        <v>0.17499999999999999</v>
      </c>
      <c r="AK14" s="29">
        <f>S$5/200+S14/200</f>
        <v>0.375</v>
      </c>
      <c r="AL14" s="29">
        <f>T$5/200+T14/200</f>
        <v>0.19500000000000001</v>
      </c>
      <c r="AM14" s="29">
        <f>U$5/200+U14/200</f>
        <v>0.1</v>
      </c>
      <c r="AN14" s="29">
        <f>V$5/200+V14/200</f>
        <v>5.0000000000000001E-3</v>
      </c>
      <c r="AO14" s="27" t="s">
        <v>103</v>
      </c>
      <c r="AP14" s="27" t="s">
        <v>99</v>
      </c>
      <c r="AQ14">
        <f t="shared" si="5"/>
        <v>10.84</v>
      </c>
      <c r="BI14" t="s">
        <v>119</v>
      </c>
    </row>
    <row r="15" spans="2:63" x14ac:dyDescent="0.2">
      <c r="AH15" s="29">
        <f>P$6/200+P11/200</f>
        <v>9.5000000000000001E-2</v>
      </c>
      <c r="AI15" s="29">
        <f>Q$6/200+Q11/200</f>
        <v>0.35</v>
      </c>
      <c r="AJ15" s="29">
        <f>R$6/200+R11/200</f>
        <v>0.15000000000000002</v>
      </c>
      <c r="AK15" s="29">
        <f>S$6/200+S11/200</f>
        <v>0.30499999999999999</v>
      </c>
      <c r="AL15" s="29">
        <f>T$6/200+T11/200</f>
        <v>0.09</v>
      </c>
      <c r="AM15" s="29">
        <f>U$6/200+U11/200</f>
        <v>0.01</v>
      </c>
      <c r="AN15" s="29">
        <f>V$6/200+V11/200</f>
        <v>0</v>
      </c>
      <c r="AO15" s="27" t="s">
        <v>124</v>
      </c>
      <c r="AP15" s="27" t="s">
        <v>90</v>
      </c>
      <c r="AQ15">
        <f t="shared" si="5"/>
        <v>8.0100000000000016</v>
      </c>
      <c r="BI15" t="s">
        <v>110</v>
      </c>
    </row>
    <row r="16" spans="2:63" x14ac:dyDescent="0.2">
      <c r="D16" s="22" t="s">
        <v>100</v>
      </c>
      <c r="E16" s="22"/>
      <c r="F16" s="22"/>
      <c r="G16" s="22"/>
      <c r="H16" s="19"/>
      <c r="AH16" s="29">
        <f>P$6/200+P12/200</f>
        <v>0</v>
      </c>
      <c r="AI16" s="29">
        <f>Q$6/200+Q12/200</f>
        <v>0.17499999999999999</v>
      </c>
      <c r="AJ16" s="29">
        <f>R$6/200+R12/200</f>
        <v>0.37</v>
      </c>
      <c r="AK16" s="29">
        <f>S$6/200+S12/200</f>
        <v>0.35</v>
      </c>
      <c r="AL16" s="29">
        <f>T$6/200+T12/200</f>
        <v>9.5000000000000001E-2</v>
      </c>
      <c r="AM16" s="29">
        <f>U$6/200+U12/200</f>
        <v>0.01</v>
      </c>
      <c r="AN16" s="29">
        <f>V$6/200+V12/200</f>
        <v>0</v>
      </c>
      <c r="AO16" s="27" t="s">
        <v>124</v>
      </c>
      <c r="AP16" s="27" t="s">
        <v>91</v>
      </c>
      <c r="AQ16">
        <f t="shared" si="5"/>
        <v>8.8500000000000014</v>
      </c>
      <c r="BI16" t="s">
        <v>107</v>
      </c>
    </row>
    <row r="17" spans="2:61" x14ac:dyDescent="0.2">
      <c r="B17" t="s">
        <v>97</v>
      </c>
      <c r="C17" t="s">
        <v>98</v>
      </c>
      <c r="D17" s="2" t="s">
        <v>90</v>
      </c>
      <c r="E17" s="2" t="s">
        <v>91</v>
      </c>
      <c r="F17" s="2" t="s">
        <v>92</v>
      </c>
      <c r="G17" s="2" t="s">
        <v>99</v>
      </c>
      <c r="O17" s="25"/>
      <c r="AH17" s="29">
        <f>P$6/200+P13/200</f>
        <v>0</v>
      </c>
      <c r="AI17" s="29">
        <f>Q$6/200+Q13/200</f>
        <v>0</v>
      </c>
      <c r="AJ17" s="29">
        <f>R$6/200+R13/200</f>
        <v>0.35</v>
      </c>
      <c r="AK17" s="29">
        <f>S$6/200+S13/200</f>
        <v>0.47499999999999998</v>
      </c>
      <c r="AL17" s="29">
        <f>T$6/200+T13/200</f>
        <v>0.14000000000000001</v>
      </c>
      <c r="AM17" s="29">
        <f>U$6/200+U13/200</f>
        <v>3.5000000000000003E-2</v>
      </c>
      <c r="AN17" s="29">
        <f>V$6/200+V13/200</f>
        <v>0</v>
      </c>
      <c r="AO17" s="27" t="s">
        <v>124</v>
      </c>
      <c r="AP17" s="27" t="s">
        <v>92</v>
      </c>
      <c r="AQ17">
        <f t="shared" si="5"/>
        <v>9.93</v>
      </c>
      <c r="BI17" t="s">
        <v>113</v>
      </c>
    </row>
    <row r="18" spans="2:61" x14ac:dyDescent="0.2">
      <c r="B18">
        <v>1</v>
      </c>
      <c r="C18">
        <f>1+(Tableau7[[#This Row],[Level]]-1)*0.25</f>
        <v>1</v>
      </c>
      <c r="D18" s="2">
        <f>ROUNDUP(Tableau7[[#This Row],[Multiplicateur]]*VLOOKUP("Common",Tableau6[#All],2,FALSE),0)</f>
        <v>2</v>
      </c>
      <c r="E18" s="2">
        <f>ROUNDUP(Tableau7[[#This Row],[Multiplicateur]]*VLOOKUP("Rare",Tableau6[#All],2,FALSE),0)</f>
        <v>4</v>
      </c>
      <c r="F18" s="2">
        <f>ROUNDUP(Tableau7[Multiplicateur]*VLOOKUP("Epic",Tableau6[#All],2,FALSE),0)</f>
        <v>6</v>
      </c>
      <c r="G18" s="2">
        <f>ROUNDUP(Tableau7[[#This Row],[Multiplicateur]]*VLOOKUP("Legendary",Tableau6[#All],2,FALSE),0)</f>
        <v>12</v>
      </c>
      <c r="O18" s="25"/>
      <c r="AH18" s="29">
        <f>P$6/200+P14/200</f>
        <v>0</v>
      </c>
      <c r="AI18" s="29">
        <f>Q$6/200+Q14/200</f>
        <v>0</v>
      </c>
      <c r="AJ18" s="29">
        <f>R$6/200+R14/200</f>
        <v>0.1</v>
      </c>
      <c r="AK18" s="29">
        <f>S$6/200+S14/200</f>
        <v>0.55000000000000004</v>
      </c>
      <c r="AL18" s="29">
        <f>T$6/200+T14/200</f>
        <v>0.24</v>
      </c>
      <c r="AM18" s="29">
        <f>U$6/200+U14/200</f>
        <v>0.105</v>
      </c>
      <c r="AN18" s="29">
        <f>V$6/200+V14/200</f>
        <v>5.0000000000000001E-3</v>
      </c>
      <c r="AO18" s="27" t="s">
        <v>124</v>
      </c>
      <c r="AP18" s="27" t="s">
        <v>99</v>
      </c>
      <c r="AQ18">
        <f t="shared" si="5"/>
        <v>11.78</v>
      </c>
      <c r="BI18" t="s">
        <v>114</v>
      </c>
    </row>
    <row r="19" spans="2:61" x14ac:dyDescent="0.2">
      <c r="B19">
        <v>2</v>
      </c>
      <c r="C19">
        <f>1+(Tableau7[[#This Row],[Level]]-1)*0.25</f>
        <v>1.25</v>
      </c>
      <c r="D19" s="2">
        <f>ROUNDUP(Tableau7[[#This Row],[Multiplicateur]]*VLOOKUP("Common",Tableau6[#All],2,FALSE),0)</f>
        <v>3</v>
      </c>
      <c r="E19" s="2">
        <f>ROUNDUP(Tableau7[[#This Row],[Multiplicateur]]*VLOOKUP("Rare",Tableau6[#All],2,FALSE),0)</f>
        <v>5</v>
      </c>
      <c r="F19" s="2">
        <f>ROUNDUP(Tableau7[Multiplicateur]*VLOOKUP("Epic",Tableau6[#All],2,FALSE),0)</f>
        <v>8</v>
      </c>
      <c r="G19" s="2">
        <f>ROUNDUP(Tableau7[[#This Row],[Multiplicateur]]*VLOOKUP("Legendary",Tableau6[#All],2,FALSE),0)</f>
        <v>15</v>
      </c>
      <c r="O19" s="25"/>
      <c r="AH19" s="29">
        <f>P$7/200+P11/200</f>
        <v>0.16999999999999998</v>
      </c>
      <c r="AI19" s="29">
        <f>Q$7/200+Q11/200</f>
        <v>0.5</v>
      </c>
      <c r="AJ19" s="29">
        <f>R$7/200+R11/200</f>
        <v>0.22499999999999998</v>
      </c>
      <c r="AK19" s="29">
        <f>S$7/200+S11/200</f>
        <v>5.5E-2</v>
      </c>
      <c r="AL19" s="29">
        <f>T$7/200+T11/200</f>
        <v>0.04</v>
      </c>
      <c r="AM19" s="29">
        <f>U$7/200+U11/200</f>
        <v>0.01</v>
      </c>
      <c r="AN19" s="29">
        <f>V$7/200+V11/200</f>
        <v>0</v>
      </c>
      <c r="AO19" s="28" t="s">
        <v>117</v>
      </c>
      <c r="AP19" s="27" t="s">
        <v>90</v>
      </c>
      <c r="AQ19">
        <f t="shared" si="5"/>
        <v>6.71</v>
      </c>
      <c r="BI19" t="s">
        <v>115</v>
      </c>
    </row>
    <row r="20" spans="2:61" x14ac:dyDescent="0.2">
      <c r="B20">
        <v>3</v>
      </c>
      <c r="C20">
        <f>1+(Tableau7[[#This Row],[Level]]-1)*0.25</f>
        <v>1.5</v>
      </c>
      <c r="D20" s="2">
        <f>ROUNDUP(Tableau7[[#This Row],[Multiplicateur]]*VLOOKUP("Common",Tableau6[#All],2,FALSE),0)</f>
        <v>3</v>
      </c>
      <c r="E20" s="2">
        <f>ROUNDUP(Tableau7[[#This Row],[Multiplicateur]]*VLOOKUP("Rare",Tableau6[#All],2,FALSE),0)</f>
        <v>6</v>
      </c>
      <c r="F20" s="2">
        <f>ROUNDUP(Tableau7[Multiplicateur]*VLOOKUP("Epic",Tableau6[#All],2,FALSE),0)</f>
        <v>9</v>
      </c>
      <c r="G20" s="2">
        <f>ROUNDUP(Tableau7[[#This Row],[Multiplicateur]]*VLOOKUP("Legendary",Tableau6[#All],2,FALSE),0)</f>
        <v>18</v>
      </c>
      <c r="O20" s="25"/>
      <c r="AH20" s="29">
        <f>P$7/200+P12/200</f>
        <v>7.4999999999999997E-2</v>
      </c>
      <c r="AI20" s="29">
        <f>Q$7/200+Q12/200</f>
        <v>0.32499999999999996</v>
      </c>
      <c r="AJ20" s="29">
        <f>R$7/200+R12/200</f>
        <v>0.44500000000000001</v>
      </c>
      <c r="AK20" s="29">
        <f>S$7/200+S12/200</f>
        <v>0.1</v>
      </c>
      <c r="AL20" s="29">
        <f>T$7/200+T12/200</f>
        <v>4.4999999999999998E-2</v>
      </c>
      <c r="AM20" s="29">
        <f>U$7/200+U12/200</f>
        <v>0.01</v>
      </c>
      <c r="AN20" s="29">
        <f>V$7/200+V12/200</f>
        <v>0</v>
      </c>
      <c r="AO20" s="28" t="s">
        <v>117</v>
      </c>
      <c r="AP20" s="27" t="s">
        <v>91</v>
      </c>
      <c r="AQ20">
        <f t="shared" si="5"/>
        <v>7.55</v>
      </c>
      <c r="BI20" t="s">
        <v>116</v>
      </c>
    </row>
    <row r="21" spans="2:61" x14ac:dyDescent="0.2">
      <c r="B21">
        <v>4</v>
      </c>
      <c r="C21">
        <f>1+(Tableau7[[#This Row],[Level]]-1)*0.25</f>
        <v>1.75</v>
      </c>
      <c r="D21" s="2">
        <f>ROUNDUP(Tableau7[[#This Row],[Multiplicateur]]*VLOOKUP("Common",Tableau6[#All],2,FALSE),0)</f>
        <v>4</v>
      </c>
      <c r="E21" s="2">
        <f>ROUNDUP(Tableau7[[#This Row],[Multiplicateur]]*VLOOKUP("Rare",Tableau6[#All],2,FALSE),0)</f>
        <v>7</v>
      </c>
      <c r="F21" s="2">
        <f>ROUNDUP(Tableau7[Multiplicateur]*VLOOKUP("Epic",Tableau6[#All],2,FALSE),0)</f>
        <v>11</v>
      </c>
      <c r="G21" s="2">
        <f>ROUNDUP(Tableau7[[#This Row],[Multiplicateur]]*VLOOKUP("Legendary",Tableau6[#All],2,FALSE),0)</f>
        <v>21</v>
      </c>
      <c r="AH21" s="29">
        <f>P$7/200+P13/200</f>
        <v>7.4999999999999997E-2</v>
      </c>
      <c r="AI21" s="29">
        <f>Q$7/200+Q13/200</f>
        <v>0.15</v>
      </c>
      <c r="AJ21" s="29">
        <f>R$7/200+R13/200</f>
        <v>0.42499999999999999</v>
      </c>
      <c r="AK21" s="29">
        <f>S$7/200+S13/200</f>
        <v>0.22499999999999998</v>
      </c>
      <c r="AL21" s="29">
        <f>T$7/200+T13/200</f>
        <v>0.09</v>
      </c>
      <c r="AM21" s="29">
        <f>U$7/200+U13/200</f>
        <v>3.5000000000000003E-2</v>
      </c>
      <c r="AN21" s="29">
        <f>V$7/200+V13/200</f>
        <v>0</v>
      </c>
      <c r="AO21" s="28" t="s">
        <v>117</v>
      </c>
      <c r="AP21" s="27" t="s">
        <v>92</v>
      </c>
      <c r="AQ21">
        <f t="shared" si="5"/>
        <v>8.6300000000000008</v>
      </c>
      <c r="BI21" t="s">
        <v>120</v>
      </c>
    </row>
    <row r="22" spans="2:61" x14ac:dyDescent="0.2">
      <c r="B22">
        <v>5</v>
      </c>
      <c r="C22">
        <f>1+(Tableau7[[#This Row],[Level]]-1)*0.25</f>
        <v>2</v>
      </c>
      <c r="D22" s="2">
        <f>ROUNDUP(Tableau7[[#This Row],[Multiplicateur]]*VLOOKUP("Common",Tableau6[#All],2,FALSE),0)</f>
        <v>4</v>
      </c>
      <c r="E22" s="2">
        <f>ROUNDUP(Tableau7[[#This Row],[Multiplicateur]]*VLOOKUP("Rare",Tableau6[#All],2,FALSE),0)</f>
        <v>8</v>
      </c>
      <c r="F22" s="2">
        <f>ROUNDUP(Tableau7[Multiplicateur]*VLOOKUP("Epic",Tableau6[#All],2,FALSE),0)</f>
        <v>12</v>
      </c>
      <c r="G22" s="2">
        <f>ROUNDUP(Tableau7[[#This Row],[Multiplicateur]]*VLOOKUP("Legendary",Tableau6[#All],2,FALSE),0)</f>
        <v>24</v>
      </c>
      <c r="AH22" s="29">
        <f>P$7/200+P14/200</f>
        <v>7.4999999999999997E-2</v>
      </c>
      <c r="AI22" s="29">
        <f>Q$7/200+Q14/200</f>
        <v>0.15</v>
      </c>
      <c r="AJ22" s="29">
        <f>R$7/200+R14/200</f>
        <v>0.17499999999999999</v>
      </c>
      <c r="AK22" s="29">
        <f>S$7/200+S14/200</f>
        <v>0.3</v>
      </c>
      <c r="AL22" s="29">
        <f>T$7/200+T14/200</f>
        <v>0.19</v>
      </c>
      <c r="AM22" s="29">
        <f>U$7/200+U14/200</f>
        <v>0.105</v>
      </c>
      <c r="AN22" s="29">
        <f>V$7/200+V14/200</f>
        <v>5.0000000000000001E-3</v>
      </c>
      <c r="AO22" s="28" t="s">
        <v>117</v>
      </c>
      <c r="AP22" s="27" t="s">
        <v>99</v>
      </c>
      <c r="AQ22">
        <f t="shared" si="5"/>
        <v>10.480000000000002</v>
      </c>
      <c r="BI22" t="s">
        <v>121</v>
      </c>
    </row>
    <row r="23" spans="2:61" x14ac:dyDescent="0.2">
      <c r="B23">
        <v>6</v>
      </c>
      <c r="C23">
        <f>1+(Tableau7[[#This Row],[Level]]-1)*0.25</f>
        <v>2.25</v>
      </c>
      <c r="D23" s="2">
        <f>ROUNDUP(Tableau7[[#This Row],[Multiplicateur]]*VLOOKUP("Common",Tableau6[#All],2,FALSE),0)</f>
        <v>5</v>
      </c>
      <c r="E23" s="2">
        <f>ROUNDUP(Tableau7[[#This Row],[Multiplicateur]]*VLOOKUP("Rare",Tableau6[#All],2,FALSE),0)</f>
        <v>9</v>
      </c>
      <c r="F23" s="2">
        <f>ROUNDUP(Tableau7[Multiplicateur]*VLOOKUP("Epic",Tableau6[#All],2,FALSE),0)</f>
        <v>14</v>
      </c>
      <c r="G23" s="2">
        <f>ROUNDUP(Tableau7[[#This Row],[Multiplicateur]]*VLOOKUP("Legendary",Tableau6[#All],2,FALSE),0)</f>
        <v>27</v>
      </c>
      <c r="AH23" s="29">
        <f>P$8/200+P11/200</f>
        <v>0.19500000000000001</v>
      </c>
      <c r="AI23" s="29">
        <f>Q$8/200+Q11/200</f>
        <v>0.52499999999999991</v>
      </c>
      <c r="AJ23" s="29">
        <f>R$8/200+R11/200</f>
        <v>0.17499999999999999</v>
      </c>
      <c r="AK23" s="29">
        <f>S$8/200+S11/200</f>
        <v>5.5E-2</v>
      </c>
      <c r="AL23" s="29">
        <f>T$8/200+T11/200</f>
        <v>3.5000000000000003E-2</v>
      </c>
      <c r="AM23" s="29">
        <f>U$8/200+U11/200</f>
        <v>1.4999999999999999E-2</v>
      </c>
      <c r="AN23" s="29">
        <f>V$8/200+V11/200</f>
        <v>0</v>
      </c>
      <c r="AO23" s="28" t="s">
        <v>106</v>
      </c>
      <c r="AP23" s="27" t="s">
        <v>90</v>
      </c>
      <c r="AQ23">
        <f t="shared" si="5"/>
        <v>6.6</v>
      </c>
      <c r="BI23" t="s">
        <v>122</v>
      </c>
    </row>
    <row r="24" spans="2:61" x14ac:dyDescent="0.2">
      <c r="B24">
        <v>7</v>
      </c>
      <c r="C24">
        <f>1+(Tableau7[[#This Row],[Level]]-1)*0.25</f>
        <v>2.5</v>
      </c>
      <c r="D24" s="2">
        <f>ROUNDUP(Tableau7[[#This Row],[Multiplicateur]]*VLOOKUP("Common",Tableau6[#All],2,FALSE),0)</f>
        <v>5</v>
      </c>
      <c r="E24" s="2">
        <f>ROUNDUP(Tableau7[[#This Row],[Multiplicateur]]*VLOOKUP("Rare",Tableau6[#All],2,FALSE),0)</f>
        <v>10</v>
      </c>
      <c r="F24" s="2">
        <f>ROUNDUP(Tableau7[Multiplicateur]*VLOOKUP("Epic",Tableau6[#All],2,FALSE),0)</f>
        <v>15</v>
      </c>
      <c r="G24" s="2">
        <f>ROUNDUP(Tableau7[[#This Row],[Multiplicateur]]*VLOOKUP("Legendary",Tableau6[#All],2,FALSE),0)</f>
        <v>30</v>
      </c>
      <c r="AH24" s="29">
        <f>P$8/200+P12/200</f>
        <v>0.1</v>
      </c>
      <c r="AI24" s="29">
        <f>Q$8/200+Q12/200</f>
        <v>0.35</v>
      </c>
      <c r="AJ24" s="29">
        <f>R$8/200+R12/200</f>
        <v>0.39500000000000002</v>
      </c>
      <c r="AK24" s="29">
        <f>S$8/200+S12/200</f>
        <v>0.1</v>
      </c>
      <c r="AL24" s="29">
        <f>T$8/200+T12/200</f>
        <v>0.04</v>
      </c>
      <c r="AM24" s="29">
        <f>U$8/200+U12/200</f>
        <v>1.4999999999999999E-2</v>
      </c>
      <c r="AN24" s="29">
        <f>V$8/200+V12/200</f>
        <v>0</v>
      </c>
      <c r="AO24" s="28" t="s">
        <v>106</v>
      </c>
      <c r="AP24" s="27" t="s">
        <v>91</v>
      </c>
      <c r="AQ24">
        <f t="shared" si="5"/>
        <v>7.44</v>
      </c>
      <c r="BI24" t="s">
        <v>123</v>
      </c>
    </row>
    <row r="25" spans="2:61" x14ac:dyDescent="0.2">
      <c r="B25">
        <v>8</v>
      </c>
      <c r="C25">
        <f>1+(Tableau7[[#This Row],[Level]]-1)*0.25</f>
        <v>2.75</v>
      </c>
      <c r="D25" s="2">
        <f>ROUNDUP(Tableau7[[#This Row],[Multiplicateur]]*VLOOKUP("Common",Tableau6[#All],2,FALSE),0)</f>
        <v>6</v>
      </c>
      <c r="E25" s="2">
        <f>ROUNDUP(Tableau7[[#This Row],[Multiplicateur]]*VLOOKUP("Rare",Tableau6[#All],2,FALSE),0)</f>
        <v>11</v>
      </c>
      <c r="F25" s="2">
        <f>ROUNDUP(Tableau7[Multiplicateur]*VLOOKUP("Epic",Tableau6[#All],2,FALSE),0)</f>
        <v>17</v>
      </c>
      <c r="G25" s="2">
        <f>ROUNDUP(Tableau7[[#This Row],[Multiplicateur]]*VLOOKUP("Legendary",Tableau6[#All],2,FALSE),0)</f>
        <v>33</v>
      </c>
      <c r="AH25" s="29">
        <f>P$8/200+P13/200</f>
        <v>0.1</v>
      </c>
      <c r="AI25" s="29">
        <f>Q$8/200+Q13/200</f>
        <v>0.17499999999999999</v>
      </c>
      <c r="AJ25" s="29">
        <f>R$8/200+R13/200</f>
        <v>0.375</v>
      </c>
      <c r="AK25" s="29">
        <f>S$8/200+S13/200</f>
        <v>0.22499999999999998</v>
      </c>
      <c r="AL25" s="29">
        <f>T$8/200+T13/200</f>
        <v>8.5000000000000006E-2</v>
      </c>
      <c r="AM25" s="29">
        <f>U$8/200+U13/200</f>
        <v>0.04</v>
      </c>
      <c r="AN25" s="29">
        <f>V$8/200+V13/200</f>
        <v>0</v>
      </c>
      <c r="AO25" s="28" t="s">
        <v>106</v>
      </c>
      <c r="AP25" s="27" t="s">
        <v>92</v>
      </c>
      <c r="AQ25">
        <f t="shared" si="5"/>
        <v>8.52</v>
      </c>
      <c r="BI25" t="s">
        <v>124</v>
      </c>
    </row>
    <row r="26" spans="2:61" x14ac:dyDescent="0.2">
      <c r="B26">
        <v>9</v>
      </c>
      <c r="C26">
        <f>1+(Tableau7[[#This Row],[Level]]-1)*0.25</f>
        <v>3</v>
      </c>
      <c r="D26" s="2">
        <f>ROUNDUP(Tableau7[[#This Row],[Multiplicateur]]*VLOOKUP("Common",Tableau6[#All],2,FALSE),0)</f>
        <v>6</v>
      </c>
      <c r="E26" s="2">
        <f>ROUNDUP(Tableau7[[#This Row],[Multiplicateur]]*VLOOKUP("Rare",Tableau6[#All],2,FALSE),0)</f>
        <v>12</v>
      </c>
      <c r="F26" s="2">
        <f>ROUNDUP(Tableau7[Multiplicateur]*VLOOKUP("Epic",Tableau6[#All],2,FALSE),0)</f>
        <v>18</v>
      </c>
      <c r="G26" s="2">
        <f>ROUNDUP(Tableau7[[#This Row],[Multiplicateur]]*VLOOKUP("Legendary",Tableau6[#All],2,FALSE),0)</f>
        <v>36</v>
      </c>
      <c r="AH26" s="29">
        <f>P$8/200+P14/200</f>
        <v>0.1</v>
      </c>
      <c r="AI26" s="29">
        <f>Q$8/200+Q14/200</f>
        <v>0.17499999999999999</v>
      </c>
      <c r="AJ26" s="29">
        <f>R$8/200+R14/200</f>
        <v>0.125</v>
      </c>
      <c r="AK26" s="29">
        <f>S$8/200+S14/200</f>
        <v>0.3</v>
      </c>
      <c r="AL26" s="29">
        <f>T$8/200+T14/200</f>
        <v>0.185</v>
      </c>
      <c r="AM26" s="29">
        <f>U$8/200+U14/200</f>
        <v>0.11</v>
      </c>
      <c r="AN26" s="29">
        <f>V$8/200+V14/200</f>
        <v>5.0000000000000001E-3</v>
      </c>
      <c r="AO26" s="28" t="s">
        <v>106</v>
      </c>
      <c r="AP26" s="27" t="s">
        <v>99</v>
      </c>
      <c r="AQ26">
        <f t="shared" si="5"/>
        <v>10.37</v>
      </c>
      <c r="BI26" t="s">
        <v>125</v>
      </c>
    </row>
    <row r="27" spans="2:61" x14ac:dyDescent="0.2">
      <c r="B27">
        <v>10</v>
      </c>
      <c r="C27">
        <f>1+(Tableau7[[#This Row],[Level]]-1)*0.25</f>
        <v>3.25</v>
      </c>
      <c r="D27" s="2">
        <f>ROUNDUP(Tableau7[[#This Row],[Multiplicateur]]*VLOOKUP("Common",Tableau6[#All],2,FALSE),0)</f>
        <v>7</v>
      </c>
      <c r="E27" s="2">
        <f>ROUNDUP(Tableau7[[#This Row],[Multiplicateur]]*VLOOKUP("Rare",Tableau6[#All],2,FALSE),0)</f>
        <v>13</v>
      </c>
      <c r="F27" s="2">
        <f>ROUNDUP(Tableau7[Multiplicateur]*VLOOKUP("Epic",Tableau6[#All],2,FALSE),0)</f>
        <v>20</v>
      </c>
      <c r="G27" s="2">
        <f>ROUNDUP(Tableau7[[#This Row],[Multiplicateur]]*VLOOKUP("Legendary",Tableau6[#All],2,FALSE),0)</f>
        <v>39</v>
      </c>
      <c r="BI27" t="s">
        <v>126</v>
      </c>
    </row>
    <row r="28" spans="2:61" x14ac:dyDescent="0.2">
      <c r="B28">
        <v>11</v>
      </c>
      <c r="C28">
        <f>1+(Tableau7[[#This Row],[Level]]-1)*0.25</f>
        <v>3.5</v>
      </c>
      <c r="D28" s="2">
        <f>ROUNDUP(Tableau7[[#This Row],[Multiplicateur]]*VLOOKUP("Common",Tableau6[#All],2,FALSE),0)</f>
        <v>7</v>
      </c>
      <c r="E28" s="2">
        <f>ROUNDUP(Tableau7[[#This Row],[Multiplicateur]]*VLOOKUP("Rare",Tableau6[#All],2,FALSE),0)</f>
        <v>14</v>
      </c>
      <c r="F28" s="2">
        <f>ROUNDUP(Tableau7[Multiplicateur]*VLOOKUP("Epic",Tableau6[#All],2,FALSE),0)</f>
        <v>21</v>
      </c>
      <c r="G28" s="2">
        <f>ROUNDUP(Tableau7[[#This Row],[Multiplicateur]]*VLOOKUP("Legendary",Tableau6[#All],2,FALSE),0)</f>
        <v>42</v>
      </c>
      <c r="BI28" t="s">
        <v>127</v>
      </c>
    </row>
    <row r="29" spans="2:61" x14ac:dyDescent="0.2">
      <c r="B29">
        <v>12</v>
      </c>
      <c r="C29">
        <f>1+(Tableau7[[#This Row],[Level]]-1)*0.25</f>
        <v>3.75</v>
      </c>
      <c r="D29" s="2">
        <f>ROUNDUP(Tableau7[[#This Row],[Multiplicateur]]*VLOOKUP("Common",Tableau6[#All],2,FALSE),0)</f>
        <v>8</v>
      </c>
      <c r="E29" s="2">
        <f>ROUNDUP(Tableau7[[#This Row],[Multiplicateur]]*VLOOKUP("Rare",Tableau6[#All],2,FALSE),0)</f>
        <v>15</v>
      </c>
      <c r="F29" s="2">
        <f>ROUNDUP(Tableau7[Multiplicateur]*VLOOKUP("Epic",Tableau6[#All],2,FALSE),0)</f>
        <v>23</v>
      </c>
      <c r="G29" s="2">
        <f>ROUNDUP(Tableau7[[#This Row],[Multiplicateur]]*VLOOKUP("Legendary",Tableau6[#All],2,FALSE),0)</f>
        <v>45</v>
      </c>
    </row>
    <row r="30" spans="2:61" x14ac:dyDescent="0.2">
      <c r="B30">
        <v>13</v>
      </c>
      <c r="C30">
        <f>1+(Tableau7[[#This Row],[Level]]-1)*0.25</f>
        <v>4</v>
      </c>
      <c r="D30" s="2">
        <f>ROUNDUP(Tableau7[[#This Row],[Multiplicateur]]*VLOOKUP("Common",Tableau6[#All],2,FALSE),0)</f>
        <v>8</v>
      </c>
      <c r="E30" s="2">
        <f>ROUNDUP(Tableau7[[#This Row],[Multiplicateur]]*VLOOKUP("Rare",Tableau6[#All],2,FALSE),0)</f>
        <v>16</v>
      </c>
      <c r="F30" s="2">
        <f>ROUNDUP(Tableau7[Multiplicateur]*VLOOKUP("Epic",Tableau6[#All],2,FALSE),0)</f>
        <v>24</v>
      </c>
      <c r="G30" s="2">
        <f>ROUNDUP(Tableau7[[#This Row],[Multiplicateur]]*VLOOKUP("Legendary",Tableau6[#All],2,FALSE),0)</f>
        <v>48</v>
      </c>
    </row>
    <row r="31" spans="2:61" x14ac:dyDescent="0.2">
      <c r="B31">
        <v>14</v>
      </c>
      <c r="C31">
        <f>1+(Tableau7[[#This Row],[Level]]-1)*0.25</f>
        <v>4.25</v>
      </c>
      <c r="D31" s="2">
        <f>ROUNDUP(Tableau7[[#This Row],[Multiplicateur]]*VLOOKUP("Common",Tableau6[#All],2,FALSE),0)</f>
        <v>9</v>
      </c>
      <c r="E31" s="2">
        <f>ROUNDUP(Tableau7[[#This Row],[Multiplicateur]]*VLOOKUP("Rare",Tableau6[#All],2,FALSE),0)</f>
        <v>17</v>
      </c>
      <c r="F31" s="2">
        <f>ROUNDUP(Tableau7[Multiplicateur]*VLOOKUP("Epic",Tableau6[#All],2,FALSE),0)</f>
        <v>26</v>
      </c>
      <c r="G31" s="2">
        <f>ROUNDUP(Tableau7[[#This Row],[Multiplicateur]]*VLOOKUP("Legendary",Tableau6[#All],2,FALSE),0)</f>
        <v>51</v>
      </c>
    </row>
    <row r="32" spans="2:61" x14ac:dyDescent="0.2">
      <c r="B32">
        <v>15</v>
      </c>
      <c r="C32">
        <f>1+(Tableau7[[#This Row],[Level]]-1)*0.25</f>
        <v>4.5</v>
      </c>
      <c r="D32" s="2">
        <f>ROUNDUP(Tableau7[[#This Row],[Multiplicateur]]*VLOOKUP("Common",Tableau6[#All],2,FALSE),0)</f>
        <v>9</v>
      </c>
      <c r="E32" s="2">
        <f>ROUNDUP(Tableau7[[#This Row],[Multiplicateur]]*VLOOKUP("Rare",Tableau6[#All],2,FALSE),0)</f>
        <v>18</v>
      </c>
      <c r="F32" s="2">
        <f>ROUNDUP(Tableau7[Multiplicateur]*VLOOKUP("Epic",Tableau6[#All],2,FALSE),0)</f>
        <v>27</v>
      </c>
      <c r="G32" s="2">
        <f>ROUNDUP(Tableau7[[#This Row],[Multiplicateur]]*VLOOKUP("Legendary",Tableau6[#All],2,FALSE),0)</f>
        <v>54</v>
      </c>
    </row>
    <row r="33" spans="2:7" x14ac:dyDescent="0.2">
      <c r="B33">
        <v>16</v>
      </c>
      <c r="C33">
        <f>1+(Tableau7[[#This Row],[Level]]-1)*0.25</f>
        <v>4.75</v>
      </c>
      <c r="D33" s="2">
        <f>ROUNDUP(Tableau7[[#This Row],[Multiplicateur]]*VLOOKUP("Common",Tableau6[#All],2,FALSE),0)</f>
        <v>10</v>
      </c>
      <c r="E33" s="2">
        <f>ROUNDUP(Tableau7[[#This Row],[Multiplicateur]]*VLOOKUP("Rare",Tableau6[#All],2,FALSE),0)</f>
        <v>19</v>
      </c>
      <c r="F33" s="2">
        <f>ROUNDUP(Tableau7[Multiplicateur]*VLOOKUP("Epic",Tableau6[#All],2,FALSE),0)</f>
        <v>29</v>
      </c>
      <c r="G33" s="2">
        <f>ROUNDUP(Tableau7[[#This Row],[Multiplicateur]]*VLOOKUP("Legendary",Tableau6[#All],2,FALSE),0)</f>
        <v>57</v>
      </c>
    </row>
    <row r="34" spans="2:7" x14ac:dyDescent="0.2">
      <c r="B34">
        <v>17</v>
      </c>
      <c r="C34">
        <f>1+(Tableau7[[#This Row],[Level]]-1)*0.25</f>
        <v>5</v>
      </c>
      <c r="D34" s="2">
        <f>ROUNDUP(Tableau7[[#This Row],[Multiplicateur]]*VLOOKUP("Common",Tableau6[#All],2,FALSE),0)</f>
        <v>10</v>
      </c>
      <c r="E34" s="2">
        <f>ROUNDUP(Tableau7[[#This Row],[Multiplicateur]]*VLOOKUP("Rare",Tableau6[#All],2,FALSE),0)</f>
        <v>20</v>
      </c>
      <c r="F34" s="2">
        <f>ROUNDUP(Tableau7[Multiplicateur]*VLOOKUP("Epic",Tableau6[#All],2,FALSE),0)</f>
        <v>30</v>
      </c>
      <c r="G34" s="2">
        <f>ROUNDUP(Tableau7[[#This Row],[Multiplicateur]]*VLOOKUP("Legendary",Tableau6[#All],2,FALSE),0)</f>
        <v>60</v>
      </c>
    </row>
    <row r="35" spans="2:7" x14ac:dyDescent="0.2">
      <c r="B35">
        <v>18</v>
      </c>
      <c r="C35">
        <f>1+(Tableau7[[#This Row],[Level]]-1)*0.25</f>
        <v>5.25</v>
      </c>
      <c r="D35" s="2">
        <f>ROUNDUP(Tableau7[[#This Row],[Multiplicateur]]*VLOOKUP("Common",Tableau6[#All],2,FALSE),0)</f>
        <v>11</v>
      </c>
      <c r="E35" s="2">
        <f>ROUNDUP(Tableau7[[#This Row],[Multiplicateur]]*VLOOKUP("Rare",Tableau6[#All],2,FALSE),0)</f>
        <v>21</v>
      </c>
      <c r="F35" s="2">
        <f>ROUNDUP(Tableau7[Multiplicateur]*VLOOKUP("Epic",Tableau6[#All],2,FALSE),0)</f>
        <v>32</v>
      </c>
      <c r="G35" s="2">
        <f>ROUNDUP(Tableau7[[#This Row],[Multiplicateur]]*VLOOKUP("Legendary",Tableau6[#All],2,FALSE),0)</f>
        <v>63</v>
      </c>
    </row>
    <row r="36" spans="2:7" x14ac:dyDescent="0.2">
      <c r="B36">
        <v>19</v>
      </c>
      <c r="C36">
        <f>1+(Tableau7[[#This Row],[Level]]-1)*0.25</f>
        <v>5.5</v>
      </c>
      <c r="D36" s="2">
        <f>ROUNDUP(Tableau7[[#This Row],[Multiplicateur]]*VLOOKUP("Common",Tableau6[#All],2,FALSE),0)</f>
        <v>11</v>
      </c>
      <c r="E36" s="2">
        <f>ROUNDUP(Tableau7[[#This Row],[Multiplicateur]]*VLOOKUP("Rare",Tableau6[#All],2,FALSE),0)</f>
        <v>22</v>
      </c>
      <c r="F36" s="2">
        <f>ROUNDUP(Tableau7[Multiplicateur]*VLOOKUP("Epic",Tableau6[#All],2,FALSE),0)</f>
        <v>33</v>
      </c>
      <c r="G36" s="2">
        <f>ROUNDUP(Tableau7[[#This Row],[Multiplicateur]]*VLOOKUP("Legendary",Tableau6[#All],2,FALSE),0)</f>
        <v>66</v>
      </c>
    </row>
    <row r="37" spans="2:7" x14ac:dyDescent="0.2">
      <c r="B37">
        <v>20</v>
      </c>
      <c r="C37">
        <f>1+(Tableau7[[#This Row],[Level]]-1)*0.25</f>
        <v>5.75</v>
      </c>
      <c r="D37" s="2">
        <f>ROUNDUP(Tableau7[[#This Row],[Multiplicateur]]*VLOOKUP("Common",Tableau6[#All],2,FALSE),0)</f>
        <v>12</v>
      </c>
      <c r="E37" s="2">
        <f>ROUNDUP(Tableau7[[#This Row],[Multiplicateur]]*VLOOKUP("Rare",Tableau6[#All],2,FALSE),0)</f>
        <v>23</v>
      </c>
      <c r="F37" s="2">
        <f>ROUNDUP(Tableau7[Multiplicateur]*VLOOKUP("Epic",Tableau6[#All],2,FALSE),0)</f>
        <v>35</v>
      </c>
      <c r="G37" s="2">
        <f>ROUNDUP(Tableau7[[#This Row],[Multiplicateur]]*VLOOKUP("Legendary",Tableau6[#All],2,FALSE),0)</f>
        <v>69</v>
      </c>
    </row>
  </sheetData>
  <mergeCells count="1">
    <mergeCell ref="D16:G16"/>
  </mergeCells>
  <pageMargins left="0.7" right="0.7" top="0.75" bottom="0.75" header="0.3" footer="0.3"/>
  <pageSetup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customXml/itemProps2.xml><?xml version="1.0" encoding="utf-8"?>
<ds:datastoreItem xmlns:ds="http://schemas.openxmlformats.org/officeDocument/2006/customXml" ds:itemID="{22C65796-EE89-47E5-8B82-54AF3C286703}">
  <ds:schemaRefs>
    <ds:schemaRef ds:uri="http://schemas.microsoft.com/sharepoint/v3/contenttype/forms"/>
  </ds:schemaRefs>
</ds:datastoreItem>
</file>

<file path=customXml/itemProps3.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Evolutions</vt:lpstr>
      <vt:lpstr>Bug reported</vt:lpstr>
      <vt:lpstr>Info Lvl</vt:lpstr>
      <vt:lpstr>Modifcateur info</vt:lpstr>
      <vt:lpstr>Stuff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SIVERA Richard</cp:lastModifiedBy>
  <cp:revision/>
  <dcterms:created xsi:type="dcterms:W3CDTF">2020-01-28T12:17:27Z</dcterms:created>
  <dcterms:modified xsi:type="dcterms:W3CDTF">2020-02-11T13:43:39Z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