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6675" windowHeight="4695" firstSheet="2" activeTab="4"/>
  </bookViews>
  <sheets>
    <sheet name="proc contents " sheetId="1" r:id="rId1"/>
    <sheet name="The means proceedure" sheetId="2" r:id="rId2"/>
    <sheet name="FA" sheetId="3" r:id="rId3"/>
    <sheet name="clustering results" sheetId="4" r:id="rId4"/>
    <sheet name="cluster sizes from proc freq" sheetId="5" r:id="rId5"/>
    <sheet name="Cluster profiles" sheetId="6" r:id="rId6"/>
  </sheets>
  <calcPr calcId="144525"/>
</workbook>
</file>

<file path=xl/calcChain.xml><?xml version="1.0" encoding="utf-8"?>
<calcChain xmlns="http://schemas.openxmlformats.org/spreadsheetml/2006/main">
  <c r="Q30" i="6" l="1"/>
  <c r="Q31" i="6"/>
  <c r="Q32" i="6"/>
  <c r="Q33" i="6"/>
  <c r="Q29" i="6"/>
  <c r="P30" i="6"/>
  <c r="P31" i="6"/>
  <c r="P32" i="6"/>
  <c r="P33" i="6"/>
  <c r="P29" i="6"/>
  <c r="W5" i="6"/>
  <c r="W6" i="6"/>
  <c r="W7" i="6"/>
  <c r="W8" i="6"/>
  <c r="W9" i="6"/>
  <c r="W10" i="6"/>
  <c r="W11" i="6"/>
  <c r="W12" i="6"/>
  <c r="W13" i="6"/>
  <c r="W14" i="6"/>
  <c r="W15" i="6"/>
  <c r="W16" i="6"/>
  <c r="W17" i="6"/>
  <c r="W18" i="6"/>
  <c r="W19" i="6"/>
  <c r="W20" i="6"/>
  <c r="V20" i="6"/>
  <c r="V5" i="6"/>
  <c r="V6" i="6"/>
  <c r="V7" i="6"/>
  <c r="V8" i="6"/>
  <c r="V9" i="6"/>
  <c r="V10" i="6"/>
  <c r="V11" i="6"/>
  <c r="V12" i="6"/>
  <c r="V13" i="6"/>
  <c r="V14" i="6"/>
  <c r="V15" i="6"/>
  <c r="V16" i="6"/>
  <c r="V17" i="6"/>
  <c r="V18" i="6"/>
  <c r="V19" i="6"/>
  <c r="W4" i="6"/>
  <c r="V4" i="6"/>
  <c r="Q7" i="2"/>
  <c r="Q8" i="2"/>
  <c r="Q9" i="2"/>
  <c r="Q10" i="2"/>
  <c r="Q11" i="2"/>
  <c r="Q12" i="2"/>
  <c r="Q13" i="2"/>
  <c r="Q14" i="2"/>
  <c r="Q15" i="2"/>
  <c r="Q16" i="2"/>
  <c r="Q17" i="2"/>
  <c r="Q18" i="2"/>
  <c r="Q19" i="2"/>
  <c r="Q20" i="2"/>
  <c r="Q21" i="2"/>
  <c r="Q22" i="2"/>
  <c r="Q6" i="2"/>
  <c r="B44" i="4" l="1"/>
  <c r="H40" i="4" s="1"/>
  <c r="H41" i="4" l="1"/>
  <c r="H42" i="4"/>
  <c r="H39" i="4"/>
  <c r="H43" i="4"/>
  <c r="B61" i="4"/>
  <c r="H58" i="4" s="1"/>
  <c r="B27" i="4"/>
  <c r="H24" i="4" s="1"/>
  <c r="H26" i="4" l="1"/>
  <c r="H55" i="4"/>
  <c r="H59" i="4"/>
  <c r="H56" i="4"/>
  <c r="H60" i="4"/>
  <c r="H57" i="4"/>
  <c r="H25" i="4"/>
  <c r="H23" i="4"/>
  <c r="H38" i="4"/>
  <c r="B9" i="4"/>
  <c r="H7" i="4" s="1"/>
  <c r="S7" i="2"/>
  <c r="S8" i="2"/>
  <c r="S9" i="2"/>
  <c r="S10" i="2"/>
  <c r="S11" i="2"/>
  <c r="S12" i="2"/>
  <c r="S13" i="2"/>
  <c r="S14" i="2"/>
  <c r="S15" i="2"/>
  <c r="S16" i="2"/>
  <c r="S17" i="2"/>
  <c r="S18" i="2"/>
  <c r="S19" i="2"/>
  <c r="S20" i="2"/>
  <c r="S21" i="2"/>
  <c r="S22" i="2"/>
  <c r="S6" i="2"/>
  <c r="R22" i="2"/>
  <c r="R20" i="2"/>
  <c r="R21" i="2"/>
  <c r="R7" i="2"/>
  <c r="R8" i="2"/>
  <c r="R9" i="2"/>
  <c r="R10" i="2"/>
  <c r="R11" i="2"/>
  <c r="R12" i="2"/>
  <c r="R13" i="2"/>
  <c r="R14" i="2"/>
  <c r="R15" i="2"/>
  <c r="R16" i="2"/>
  <c r="R17" i="2"/>
  <c r="R18" i="2"/>
  <c r="R19" i="2"/>
  <c r="R6" i="2"/>
  <c r="H8" i="4" l="1"/>
  <c r="H6" i="4"/>
</calcChain>
</file>

<file path=xl/sharedStrings.xml><?xml version="1.0" encoding="utf-8"?>
<sst xmlns="http://schemas.openxmlformats.org/spreadsheetml/2006/main" count="424" uniqueCount="186">
  <si>
    <t xml:space="preserve">First we understand the dataset by using proc contents </t>
  </si>
  <si>
    <t>The CONTENTS Procedure</t>
  </si>
  <si>
    <t>Data Set Name</t>
  </si>
  <si>
    <t>SEGFCS.SEGDATA1</t>
  </si>
  <si>
    <t>Observations</t>
  </si>
  <si>
    <t>Member Type</t>
  </si>
  <si>
    <t>DATA</t>
  </si>
  <si>
    <t>Variables</t>
  </si>
  <si>
    <t>Engine</t>
  </si>
  <si>
    <t>V9</t>
  </si>
  <si>
    <t>Indexes</t>
  </si>
  <si>
    <t>Created</t>
  </si>
  <si>
    <t>Observation Length</t>
  </si>
  <si>
    <t>Last Modified</t>
  </si>
  <si>
    <t>Deleted Observations</t>
  </si>
  <si>
    <t>Protection</t>
  </si>
  <si>
    <t>Compressed</t>
  </si>
  <si>
    <t>NO</t>
  </si>
  <si>
    <t>Data Set Type</t>
  </si>
  <si>
    <t>Sorted</t>
  </si>
  <si>
    <t>Label</t>
  </si>
  <si>
    <t>Data Representation</t>
  </si>
  <si>
    <t>SOLARIS_X86_64, LINUX_X86_64, ALPHA_TRU64, LINUX_IA64</t>
  </si>
  <si>
    <t>Encoding</t>
  </si>
  <si>
    <t>utf-8 Unicode (UTF-8)</t>
  </si>
  <si>
    <t>Engine/Host Dependent Information</t>
  </si>
  <si>
    <t>Data Set Page Size</t>
  </si>
  <si>
    <t>Number of Data Set Pages</t>
  </si>
  <si>
    <t>First Data Page</t>
  </si>
  <si>
    <t>Max Obs per Page</t>
  </si>
  <si>
    <t>Obs in First Data Page</t>
  </si>
  <si>
    <t>Number of Data Set Repairs</t>
  </si>
  <si>
    <t>Filename</t>
  </si>
  <si>
    <t>/folders/myfolders/segmentationfinalcasestudy/segmentation reattempted/segdata1.sas7bdat</t>
  </si>
  <si>
    <t>Release Created</t>
  </si>
  <si>
    <t>9.0401M4</t>
  </si>
  <si>
    <t>Host Created</t>
  </si>
  <si>
    <t>Linux</t>
  </si>
  <si>
    <t>Inode Number</t>
  </si>
  <si>
    <t>Access Permission</t>
  </si>
  <si>
    <t>rwxrwxrwx</t>
  </si>
  <si>
    <t>Owner Name</t>
  </si>
  <si>
    <t>root</t>
  </si>
  <si>
    <t>File Size</t>
  </si>
  <si>
    <t>1MB</t>
  </si>
  <si>
    <t>File Size (bytes)</t>
  </si>
  <si>
    <t>Variables in Creation Order</t>
  </si>
  <si>
    <t>#</t>
  </si>
  <si>
    <t>Variable</t>
  </si>
  <si>
    <t>Type</t>
  </si>
  <si>
    <t>Len</t>
  </si>
  <si>
    <t>Format</t>
  </si>
  <si>
    <t>Informat</t>
  </si>
  <si>
    <t>CUST_ID</t>
  </si>
  <si>
    <t>Char</t>
  </si>
  <si>
    <t>BALANCE</t>
  </si>
  <si>
    <t>Num</t>
  </si>
  <si>
    <t>BEST12.</t>
  </si>
  <si>
    <t>BEST32.</t>
  </si>
  <si>
    <t>BALANCE_FREQUENCY</t>
  </si>
  <si>
    <t>PURCHASES</t>
  </si>
  <si>
    <t>ONEOFF_PURCHASES</t>
  </si>
  <si>
    <t>INSTALLMENTS_PURCHASES</t>
  </si>
  <si>
    <t>CASH_ADVANCE</t>
  </si>
  <si>
    <t>PURCHASES_FREQUENCY</t>
  </si>
  <si>
    <t>ONEOFF_PURCHASES_FREQUENCY</t>
  </si>
  <si>
    <t>PURCHASES_INSTALLMENTS_FREQUENCY</t>
  </si>
  <si>
    <t>CASH_ADVANCE_FREQUENCY</t>
  </si>
  <si>
    <t>CASH_ADVANCE_TRX</t>
  </si>
  <si>
    <t>PURCHASES_TRX</t>
  </si>
  <si>
    <t>CREDIT_LIMIT</t>
  </si>
  <si>
    <t>PAYMENTS</t>
  </si>
  <si>
    <t>MINIMUM_PAYMENTS</t>
  </si>
  <si>
    <t>PRC_FULL_PAYMENT</t>
  </si>
  <si>
    <t>TENURE</t>
  </si>
  <si>
    <t>We use the proc means proceedure to understand the distribution of the dataset</t>
  </si>
  <si>
    <t>The MEANS Procedure</t>
  </si>
  <si>
    <t>N Miss</t>
  </si>
  <si>
    <t>Mean</t>
  </si>
  <si>
    <t>Skewness</t>
  </si>
  <si>
    <t>Median</t>
  </si>
  <si>
    <t>Std Dev</t>
  </si>
  <si>
    <t>Minimum</t>
  </si>
  <si>
    <t>1st Pctl</t>
  </si>
  <si>
    <t>10th Pctl</t>
  </si>
  <si>
    <t>25th Pctl</t>
  </si>
  <si>
    <t>50th Pctl</t>
  </si>
  <si>
    <t>75th Pctl</t>
  </si>
  <si>
    <t>90th Pctl</t>
  </si>
  <si>
    <t>95th Pctl</t>
  </si>
  <si>
    <t>99th Pctl</t>
  </si>
  <si>
    <t>Maximum</t>
  </si>
  <si>
    <t>From the above proc means table which shows us the distribution of the dataset, we see that the skewness exist in all the variables more and less. So we treat the UC and LC according to P1 and P99</t>
  </si>
  <si>
    <t>UC</t>
  </si>
  <si>
    <t>LC</t>
  </si>
  <si>
    <t>5th Pctl</t>
  </si>
  <si>
    <t>We may see that the outlier treated dataset has much less skewed data and also reduced std</t>
  </si>
  <si>
    <t>missing value treatment</t>
  </si>
  <si>
    <t>We get the output of the factor method to leave the multicollinear variables and get the variables causing the variance in the dataset</t>
  </si>
  <si>
    <t>The FACTOR Procedure</t>
  </si>
  <si>
    <t>Input Data Type</t>
  </si>
  <si>
    <t>Raw Data</t>
  </si>
  <si>
    <t>Number of Records Read</t>
  </si>
  <si>
    <t>Number of Records Used</t>
  </si>
  <si>
    <t>N for Significance Tests</t>
  </si>
  <si>
    <t>Initial Factor Method: Principal Components</t>
  </si>
  <si>
    <t>Prior Communality Estimates: ONE</t>
  </si>
  <si>
    <t>Eigenvalues of the Correlation Matrix: Total = 17 Average = 1</t>
  </si>
  <si>
    <t>Eigenvalue</t>
  </si>
  <si>
    <t>Difference</t>
  </si>
  <si>
    <t>Proportion</t>
  </si>
  <si>
    <t>Cumulative</t>
  </si>
  <si>
    <t>The factor method to understand the variables effecting the variance and the multi collinearity.</t>
  </si>
  <si>
    <t>Rotated Factor Pattern</t>
  </si>
  <si>
    <t>Factor1</t>
  </si>
  <si>
    <t>Factor2</t>
  </si>
  <si>
    <t>Factor3</t>
  </si>
  <si>
    <t>Factor4</t>
  </si>
  <si>
    <t>Factor5</t>
  </si>
  <si>
    <t>Factor6</t>
  </si>
  <si>
    <t>Factor7</t>
  </si>
  <si>
    <t>Cluster Summary</t>
  </si>
  <si>
    <t>Cluster</t>
  </si>
  <si>
    <t>Frequency</t>
  </si>
  <si>
    <t>RMS Std Deviation</t>
  </si>
  <si>
    <t>Maximum Distance</t>
  </si>
  <si>
    <t>from Seed</t>
  </si>
  <si>
    <t>to Observation</t>
  </si>
  <si>
    <t>Radius</t>
  </si>
  <si>
    <t>Exceeded</t>
  </si>
  <si>
    <t>Nearest Cluster</t>
  </si>
  <si>
    <t>Distance Between</t>
  </si>
  <si>
    <t>Cluster Centroids</t>
  </si>
  <si>
    <t>Cubic Clustering Criterion =</t>
  </si>
  <si>
    <t>Cluster summary for cluster 3</t>
  </si>
  <si>
    <t>Cluster size proportions</t>
  </si>
  <si>
    <t>Cluster summary for k-means 4 cluster analysis</t>
  </si>
  <si>
    <t>Approximate Expected Over-All R-Squared =</t>
  </si>
  <si>
    <t>Cluster summary for k-means 5 cluster analysis</t>
  </si>
  <si>
    <t>Pseudo F Statistic =</t>
  </si>
  <si>
    <t>Cluster summary for k-means 6 cluster analysis</t>
  </si>
  <si>
    <t>The FREQ Procedure</t>
  </si>
  <si>
    <t>clus_3</t>
  </si>
  <si>
    <t>Percent</t>
  </si>
  <si>
    <t>clus_4</t>
  </si>
  <si>
    <t>clus_5</t>
  </si>
  <si>
    <t>clus_6</t>
  </si>
  <si>
    <t>All</t>
  </si>
  <si>
    <t>The outlier and missing value treated data set</t>
  </si>
  <si>
    <t>From the cumulative percentage of eigen value or variance we understand that we need aroung 7 factors to get the dimension reduction of the dataset .</t>
  </si>
  <si>
    <t>From the factor analysis we select at least one variable from each of the factors</t>
  </si>
  <si>
    <t>From the above profiling and cluster sizes we understand that k-means cluster 5  analysis gives us the best cluster sizes.</t>
  </si>
  <si>
    <t>1.25*ALL</t>
  </si>
  <si>
    <t>0.75*ALL</t>
  </si>
  <si>
    <t>KPIs</t>
  </si>
  <si>
    <t>Monthly average purchase and cash advance amount</t>
  </si>
  <si>
    <t>Purchases by type (one-off, installments)</t>
  </si>
  <si>
    <t>Average amount per purchase and cash advance transaction</t>
  </si>
  <si>
    <t>Limit usage (balance to credit limit ratio)</t>
  </si>
  <si>
    <t>Payments to minimum payments ratio</t>
  </si>
  <si>
    <t>Av_prchcashadv_trx</t>
  </si>
  <si>
    <t>Monthly_av_prch</t>
  </si>
  <si>
    <t>Purch_type</t>
  </si>
  <si>
    <t>Limit_Usage</t>
  </si>
  <si>
    <t>Paytominpay</t>
  </si>
  <si>
    <t>SEGMENTS</t>
  </si>
  <si>
    <t>ALL</t>
  </si>
  <si>
    <t>Segment profiling and understanding in terms of the KPIs</t>
  </si>
  <si>
    <t>Segment 1</t>
  </si>
  <si>
    <t>Segment 2</t>
  </si>
  <si>
    <t>Segment 3</t>
  </si>
  <si>
    <t>Segment 4</t>
  </si>
  <si>
    <t>Segment 5</t>
  </si>
  <si>
    <t xml:space="preserve">CASH_ADVANCE_TRX </t>
  </si>
  <si>
    <t xml:space="preserve">ONEOFF_PURCHASES  </t>
  </si>
  <si>
    <t xml:space="preserve">CREDIT_LIMIT  </t>
  </si>
  <si>
    <t xml:space="preserve">PRCH_INST_FREQ </t>
  </si>
  <si>
    <t xml:space="preserve">PRC_FULL_PAY </t>
  </si>
  <si>
    <t xml:space="preserve">PAYMENTS </t>
  </si>
  <si>
    <t xml:space="preserve">BALANCE_FREQ </t>
  </si>
  <si>
    <t>The vars used for clustering</t>
  </si>
  <si>
    <t>Their average monthly purchase amounts  and cash advance amounts are high. Their purchases by types are also high. Their average amount per purchase and cash advance transactions is also high. They show a high credit limit. They show a low payments to minimum payments ratio. Since they are valuable customers, they should be given premium memberships and perks for high amount purchases.</t>
  </si>
  <si>
    <t xml:space="preserve">Their average mount per purcase and cash advance transaction is low and also the payment and minimumpayment ratio is low. Thus they are low spending customers. In order to increase their amount of spending , they should be given offers for purchase purchasing a minimum amount. </t>
  </si>
  <si>
    <t>They are also low spending customers showing low monthly average purchase and cash advance amounts. Unlike segment 2 they donot show a very low payment to minimum payment ratio. They should be given perks on increasing their monthly purchase amount to a limited amount.</t>
  </si>
  <si>
    <t>They show a very low purchases by type and also a low limit ratio. They should be sent follow ups and messages highlighting the benefits of spending more.</t>
  </si>
  <si>
    <t>They are opposite to segment 1 in terms of limit usage and payments to minimum payments ratio. They are high spenders. They ay spend even more, so they should be encouraged to spend more frequently by giving offers on consecutive purchases.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</si>
</sst>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6" x14ac:knownFonts="1">
    <font>
      <sz val="11"/>
      <color theme="1"/>
      <name val="Calibri"/>
      <family val="2"/>
      <scheme val="minor"/>
    </font>
    <font>
      <b/>
      <sz val="11"/>
      <color theme="1"/>
      <name val="Calibri"/>
      <family val="2"/>
      <scheme val="minor"/>
    </font>
    <font>
      <sz val="10"/>
      <color rgb="FF000000"/>
      <name val="Arial"/>
      <family val="2"/>
    </font>
    <font>
      <b/>
      <sz val="10"/>
      <color rgb="FF112277"/>
      <name val="Arial"/>
      <family val="2"/>
    </font>
    <font>
      <sz val="10"/>
      <color theme="1"/>
      <name val="Arial"/>
      <family val="2"/>
    </font>
    <font>
      <sz val="14"/>
      <color theme="1"/>
      <name val="Calibri"/>
      <family val="2"/>
      <scheme val="minor"/>
    </font>
  </fonts>
  <fills count="12">
    <fill>
      <patternFill patternType="none"/>
    </fill>
    <fill>
      <patternFill patternType="gray125"/>
    </fill>
    <fill>
      <patternFill patternType="solid">
        <fgColor rgb="FFEDF2F9"/>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AFBFE"/>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s>
  <borders count="55">
    <border>
      <left/>
      <right/>
      <top/>
      <bottom/>
      <diagonal/>
    </border>
    <border>
      <left/>
      <right style="medium">
        <color rgb="FFB0B7BB"/>
      </right>
      <top/>
      <bottom style="medium">
        <color rgb="FFB0B7BB"/>
      </bottom>
      <diagonal/>
    </border>
    <border>
      <left/>
      <right style="medium">
        <color rgb="FFC1C1C1"/>
      </right>
      <top/>
      <bottom style="medium">
        <color rgb="FFC1C1C1"/>
      </bottom>
      <diagonal/>
    </border>
    <border>
      <left style="medium">
        <color rgb="FFC1C1C1"/>
      </left>
      <right style="medium">
        <color rgb="FFB0B7BB"/>
      </right>
      <top style="medium">
        <color rgb="FFC1C1C1"/>
      </top>
      <bottom style="medium">
        <color rgb="FFB0B7BB"/>
      </bottom>
      <diagonal/>
    </border>
    <border>
      <left/>
      <right style="medium">
        <color rgb="FFC1C1C1"/>
      </right>
      <top style="medium">
        <color rgb="FFC1C1C1"/>
      </top>
      <bottom style="medium">
        <color rgb="FFC1C1C1"/>
      </bottom>
      <diagonal/>
    </border>
    <border>
      <left/>
      <right style="medium">
        <color rgb="FFB0B7BB"/>
      </right>
      <top style="medium">
        <color rgb="FFC1C1C1"/>
      </top>
      <bottom style="medium">
        <color rgb="FFB0B7BB"/>
      </bottom>
      <diagonal/>
    </border>
    <border>
      <left/>
      <right style="medium">
        <color rgb="FFC1C1C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rgb="FFB0B7BB"/>
      </right>
      <top style="medium">
        <color rgb="FFC1C1C1"/>
      </top>
      <bottom style="medium">
        <color rgb="FFB0B7BB"/>
      </bottom>
      <diagonal/>
    </border>
    <border>
      <left/>
      <right style="medium">
        <color indexed="64"/>
      </right>
      <top style="medium">
        <color rgb="FFC1C1C1"/>
      </top>
      <bottom style="medium">
        <color rgb="FFC1C1C1"/>
      </bottom>
      <diagonal/>
    </border>
    <border>
      <left style="medium">
        <color indexed="64"/>
      </left>
      <right style="medium">
        <color rgb="FFB0B7BB"/>
      </right>
      <top/>
      <bottom style="medium">
        <color rgb="FFB0B7BB"/>
      </bottom>
      <diagonal/>
    </border>
    <border>
      <left/>
      <right style="medium">
        <color indexed="64"/>
      </right>
      <top/>
      <bottom style="medium">
        <color rgb="FFC1C1C1"/>
      </bottom>
      <diagonal/>
    </border>
    <border>
      <left style="medium">
        <color indexed="64"/>
      </left>
      <right style="medium">
        <color rgb="FFB0B7BB"/>
      </right>
      <top/>
      <bottom style="medium">
        <color indexed="64"/>
      </bottom>
      <diagonal/>
    </border>
    <border>
      <left/>
      <right style="medium">
        <color rgb="FFC1C1C1"/>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rgb="FFC1C1C1"/>
      </top>
      <bottom style="medium">
        <color rgb="FFB0B7BB"/>
      </bottom>
      <diagonal/>
    </border>
    <border>
      <left style="medium">
        <color indexed="64"/>
      </left>
      <right/>
      <top style="medium">
        <color indexed="64"/>
      </top>
      <bottom style="medium">
        <color rgb="FFB0B7BB"/>
      </bottom>
      <diagonal/>
    </border>
    <border>
      <left/>
      <right style="medium">
        <color indexed="64"/>
      </right>
      <top style="medium">
        <color indexed="64"/>
      </top>
      <bottom style="medium">
        <color rgb="FFB0B7BB"/>
      </bottom>
      <diagonal/>
    </border>
    <border>
      <left/>
      <right/>
      <top style="medium">
        <color indexed="64"/>
      </top>
      <bottom style="medium">
        <color rgb="FFB0B7BB"/>
      </bottom>
      <diagonal/>
    </border>
    <border>
      <left/>
      <right style="medium">
        <color indexed="64"/>
      </right>
      <top/>
      <bottom style="medium">
        <color rgb="FFB0B7BB"/>
      </bottom>
      <diagonal/>
    </border>
    <border>
      <left style="medium">
        <color rgb="FFC1C1C1"/>
      </left>
      <right style="medium">
        <color rgb="FFC1C1C1"/>
      </right>
      <top/>
      <bottom/>
      <diagonal/>
    </border>
    <border>
      <left style="medium">
        <color indexed="64"/>
      </left>
      <right/>
      <top/>
      <bottom style="medium">
        <color indexed="64"/>
      </bottom>
      <diagonal/>
    </border>
    <border>
      <left/>
      <right style="medium">
        <color rgb="FFB0B7BB"/>
      </right>
      <top/>
      <bottom/>
      <diagonal/>
    </border>
    <border>
      <left style="medium">
        <color rgb="FFB0B7BB"/>
      </left>
      <right style="medium">
        <color rgb="FFB0B7BB"/>
      </right>
      <top style="medium">
        <color rgb="FFB0B7BB"/>
      </top>
      <bottom/>
      <diagonal/>
    </border>
    <border>
      <left style="medium">
        <color rgb="FFB0B7BB"/>
      </left>
      <right style="medium">
        <color rgb="FFB0B7BB"/>
      </right>
      <top/>
      <bottom/>
      <diagonal/>
    </border>
    <border>
      <left style="medium">
        <color rgb="FFB0B7BB"/>
      </left>
      <right style="medium">
        <color rgb="FFB0B7BB"/>
      </right>
      <top/>
      <bottom style="medium">
        <color rgb="FFB0B7BB"/>
      </bottom>
      <diagonal/>
    </border>
    <border>
      <left style="medium">
        <color indexed="64"/>
      </left>
      <right style="medium">
        <color rgb="FFB0B7BB"/>
      </right>
      <top style="medium">
        <color rgb="FFB0B7BB"/>
      </top>
      <bottom/>
      <diagonal/>
    </border>
    <border>
      <left style="medium">
        <color indexed="64"/>
      </left>
      <right style="medium">
        <color rgb="FFB0B7BB"/>
      </right>
      <top/>
      <bottom/>
      <diagonal/>
    </border>
    <border>
      <left/>
      <right/>
      <top/>
      <bottom style="medium">
        <color rgb="FFB0B7BB"/>
      </bottom>
      <diagonal/>
    </border>
    <border>
      <left style="medium">
        <color rgb="FFC1C1C1"/>
      </left>
      <right/>
      <top style="medium">
        <color rgb="FFC1C1C1"/>
      </top>
      <bottom style="medium">
        <color rgb="FFB0B7BB"/>
      </bottom>
      <diagonal/>
    </border>
    <border>
      <left style="medium">
        <color rgb="FFC1C1C1"/>
      </left>
      <right style="medium">
        <color rgb="FFB0B7BB"/>
      </right>
      <top/>
      <bottom/>
      <diagonal/>
    </border>
    <border>
      <left style="medium">
        <color rgb="FFC1C1C1"/>
      </left>
      <right style="medium">
        <color rgb="FFB0B7BB"/>
      </right>
      <top/>
      <bottom style="medium">
        <color rgb="FFB0B7BB"/>
      </bottom>
      <diagonal/>
    </border>
    <border>
      <left/>
      <right/>
      <top/>
      <bottom style="medium">
        <color rgb="FFC1C1C1"/>
      </bottom>
      <diagonal/>
    </border>
    <border>
      <left style="medium">
        <color rgb="FFC1C1C1"/>
      </left>
      <right/>
      <top style="medium">
        <color rgb="FFC1C1C1"/>
      </top>
      <bottom/>
      <diagonal/>
    </border>
    <border>
      <left style="medium">
        <color rgb="FFC1C1C1"/>
      </left>
      <right/>
      <top/>
      <bottom style="medium">
        <color rgb="FFB0B7BB"/>
      </bottom>
      <diagonal/>
    </border>
    <border>
      <left/>
      <right style="medium">
        <color rgb="FFB0B7BB"/>
      </right>
      <top style="medium">
        <color rgb="FFC1C1C1"/>
      </top>
      <bottom/>
      <diagonal/>
    </border>
    <border>
      <left style="medium">
        <color rgb="FFB0B7BB"/>
      </left>
      <right/>
      <top style="medium">
        <color rgb="FFC1C1C1"/>
      </top>
      <bottom style="medium">
        <color rgb="FFB0B7BB"/>
      </bottom>
      <diagonal/>
    </border>
    <border>
      <left style="medium">
        <color rgb="FFB0B7BB"/>
      </left>
      <right/>
      <top style="medium">
        <color rgb="FFC1C1C1"/>
      </top>
      <bottom/>
      <diagonal/>
    </border>
    <border>
      <left style="medium">
        <color rgb="FFB0B7BB"/>
      </left>
      <right/>
      <top/>
      <bottom style="medium">
        <color rgb="FFB0B7BB"/>
      </bottom>
      <diagonal/>
    </border>
    <border>
      <left/>
      <right/>
      <top style="medium">
        <color rgb="FFC1C1C1"/>
      </top>
      <bottom style="medium">
        <color rgb="FFC1C1C1"/>
      </bottom>
      <diagonal/>
    </border>
    <border>
      <left style="medium">
        <color rgb="FFC1C1C1"/>
      </left>
      <right style="medium">
        <color rgb="FFB0B7BB"/>
      </right>
      <top style="medium">
        <color rgb="FFC1C1C1"/>
      </top>
      <bottom/>
      <diagonal/>
    </border>
    <border>
      <left/>
      <right/>
      <top style="medium">
        <color rgb="FFC1C1C1"/>
      </top>
      <bottom/>
      <diagonal/>
    </border>
    <border>
      <left style="medium">
        <color indexed="64"/>
      </left>
      <right style="medium">
        <color rgb="FFB0B7BB"/>
      </right>
      <top style="medium">
        <color indexed="64"/>
      </top>
      <bottom/>
      <diagonal/>
    </border>
    <border>
      <left style="medium">
        <color indexed="64"/>
      </left>
      <right style="medium">
        <color rgb="FFB0B7BB"/>
      </right>
      <top style="medium">
        <color rgb="FFC1C1C1"/>
      </top>
      <bottom/>
      <diagonal/>
    </border>
    <border>
      <left/>
      <right style="medium">
        <color indexed="64"/>
      </right>
      <top style="medium">
        <color rgb="FFC1C1C1"/>
      </top>
      <bottom/>
      <diagonal/>
    </border>
    <border>
      <left style="medium">
        <color indexed="64"/>
      </left>
      <right style="medium">
        <color rgb="FFB0B7BB"/>
      </right>
      <top style="medium">
        <color rgb="FFC1C1C1"/>
      </top>
      <bottom style="medium">
        <color indexed="64"/>
      </bottom>
      <diagonal/>
    </border>
    <border>
      <left/>
      <right style="medium">
        <color indexed="64"/>
      </right>
      <top style="medium">
        <color rgb="FFC1C1C1"/>
      </top>
      <bottom style="medium">
        <color indexed="64"/>
      </bottom>
      <diagonal/>
    </border>
  </borders>
  <cellStyleXfs count="1">
    <xf numFmtId="0" fontId="0" fillId="0" borderId="0"/>
  </cellStyleXfs>
  <cellXfs count="329">
    <xf numFmtId="0" fontId="0" fillId="0" borderId="0" xfId="0"/>
    <xf numFmtId="0" fontId="0" fillId="0" borderId="0" xfId="0" applyAlignment="1">
      <alignment horizontal="center"/>
    </xf>
    <xf numFmtId="0" fontId="0" fillId="5" borderId="13" xfId="0" applyFill="1" applyBorder="1"/>
    <xf numFmtId="0" fontId="0" fillId="5" borderId="0" xfId="0" applyFill="1" applyBorder="1"/>
    <xf numFmtId="0" fontId="0" fillId="5" borderId="14" xfId="0" applyFill="1" applyBorder="1"/>
    <xf numFmtId="0" fontId="3" fillId="5" borderId="15" xfId="0" applyFont="1" applyFill="1" applyBorder="1" applyAlignment="1">
      <alignment horizontal="left" vertical="top" wrapText="1"/>
    </xf>
    <xf numFmtId="0" fontId="4" fillId="5" borderId="4" xfId="0" applyFont="1" applyFill="1" applyBorder="1" applyAlignment="1">
      <alignment horizontal="left" vertical="top" wrapText="1"/>
    </xf>
    <xf numFmtId="0" fontId="3" fillId="5" borderId="5" xfId="0" applyFont="1" applyFill="1" applyBorder="1" applyAlignment="1">
      <alignment horizontal="left" vertical="top" wrapText="1"/>
    </xf>
    <xf numFmtId="0" fontId="4" fillId="5" borderId="16" xfId="0" applyFont="1" applyFill="1" applyBorder="1" applyAlignment="1">
      <alignment horizontal="left" vertical="top" wrapText="1"/>
    </xf>
    <xf numFmtId="0" fontId="3" fillId="5" borderId="17" xfId="0" applyFont="1" applyFill="1" applyBorder="1" applyAlignment="1">
      <alignment horizontal="left" vertical="top" wrapText="1"/>
    </xf>
    <xf numFmtId="0" fontId="4" fillId="5" borderId="2" xfId="0" applyFont="1" applyFill="1" applyBorder="1" applyAlignment="1">
      <alignment horizontal="left" vertical="top" wrapText="1"/>
    </xf>
    <xf numFmtId="0" fontId="3" fillId="5" borderId="1" xfId="0" applyFont="1" applyFill="1" applyBorder="1" applyAlignment="1">
      <alignment horizontal="left" vertical="top" wrapText="1"/>
    </xf>
    <xf numFmtId="0" fontId="4" fillId="5" borderId="18" xfId="0" applyFont="1" applyFill="1" applyBorder="1" applyAlignment="1">
      <alignment horizontal="left" vertical="top" wrapText="1"/>
    </xf>
    <xf numFmtId="22" fontId="4" fillId="5" borderId="2" xfId="0" applyNumberFormat="1" applyFont="1" applyFill="1" applyBorder="1" applyAlignment="1">
      <alignment horizontal="left" vertical="top" wrapText="1"/>
    </xf>
    <xf numFmtId="0" fontId="3" fillId="5" borderId="19" xfId="0" applyFont="1" applyFill="1" applyBorder="1" applyAlignment="1">
      <alignment horizontal="left" vertical="top" wrapText="1"/>
    </xf>
    <xf numFmtId="0" fontId="4" fillId="5" borderId="20" xfId="0" applyFont="1" applyFill="1" applyBorder="1" applyAlignment="1">
      <alignment horizontal="left" vertical="top" wrapText="1"/>
    </xf>
    <xf numFmtId="0" fontId="0" fillId="5" borderId="21" xfId="0" applyFill="1" applyBorder="1"/>
    <xf numFmtId="0" fontId="0" fillId="5" borderId="22" xfId="0" applyFill="1" applyBorder="1"/>
    <xf numFmtId="0" fontId="2" fillId="5" borderId="18" xfId="0" applyFont="1" applyFill="1" applyBorder="1" applyAlignment="1">
      <alignment horizontal="left" vertical="top" wrapText="1"/>
    </xf>
    <xf numFmtId="0" fontId="2" fillId="5" borderId="22" xfId="0" applyFont="1" applyFill="1" applyBorder="1" applyAlignment="1">
      <alignment horizontal="left" vertical="top" wrapText="1"/>
    </xf>
    <xf numFmtId="0" fontId="3" fillId="2" borderId="23" xfId="0" applyFont="1" applyFill="1" applyBorder="1" applyAlignment="1">
      <alignment horizontal="center" wrapText="1"/>
    </xf>
    <xf numFmtId="0" fontId="3" fillId="5" borderId="17" xfId="0" applyFont="1" applyFill="1" applyBorder="1" applyAlignment="1">
      <alignment horizontal="right" wrapText="1"/>
    </xf>
    <xf numFmtId="0" fontId="3" fillId="5" borderId="1" xfId="0" applyFont="1" applyFill="1" applyBorder="1" applyAlignment="1">
      <alignment horizontal="left" wrapText="1"/>
    </xf>
    <xf numFmtId="0" fontId="3" fillId="5" borderId="1" xfId="0" applyFont="1" applyFill="1" applyBorder="1" applyAlignment="1">
      <alignment horizontal="right" wrapText="1"/>
    </xf>
    <xf numFmtId="0" fontId="3" fillId="5" borderId="27" xfId="0" applyFont="1" applyFill="1" applyBorder="1" applyAlignment="1">
      <alignment horizontal="left" wrapText="1"/>
    </xf>
    <xf numFmtId="0" fontId="3" fillId="5" borderId="17" xfId="0" applyFont="1" applyFill="1" applyBorder="1" applyAlignment="1">
      <alignment horizontal="right" vertical="top" wrapText="1"/>
    </xf>
    <xf numFmtId="0" fontId="2" fillId="5" borderId="2" xfId="0" applyFont="1" applyFill="1" applyBorder="1" applyAlignment="1">
      <alignment horizontal="left" vertical="top" wrapText="1"/>
    </xf>
    <xf numFmtId="0" fontId="2" fillId="5" borderId="2" xfId="0" applyFont="1" applyFill="1" applyBorder="1" applyAlignment="1">
      <alignment horizontal="right" vertical="top" wrapText="1"/>
    </xf>
    <xf numFmtId="8" fontId="2" fillId="5" borderId="2" xfId="0" applyNumberFormat="1" applyFont="1" applyFill="1" applyBorder="1" applyAlignment="1">
      <alignment horizontal="left" vertical="top" wrapText="1"/>
    </xf>
    <xf numFmtId="8" fontId="2" fillId="5" borderId="18" xfId="0" applyNumberFormat="1" applyFont="1" applyFill="1" applyBorder="1" applyAlignment="1">
      <alignment horizontal="left" vertical="top" wrapText="1"/>
    </xf>
    <xf numFmtId="0" fontId="3" fillId="5" borderId="19" xfId="0" applyFont="1" applyFill="1" applyBorder="1" applyAlignment="1">
      <alignment horizontal="right" vertical="top" wrapText="1"/>
    </xf>
    <xf numFmtId="0" fontId="2" fillId="5" borderId="20" xfId="0" applyFont="1" applyFill="1" applyBorder="1" applyAlignment="1">
      <alignment horizontal="left" vertical="top" wrapText="1"/>
    </xf>
    <xf numFmtId="0" fontId="2" fillId="5" borderId="20" xfId="0" applyFont="1" applyFill="1" applyBorder="1" applyAlignment="1">
      <alignment horizontal="right" vertical="top" wrapText="1"/>
    </xf>
    <xf numFmtId="0" fontId="4" fillId="3" borderId="6" xfId="0" applyFont="1" applyFill="1" applyBorder="1" applyAlignment="1">
      <alignment horizontal="right" vertical="center" wrapText="1"/>
    </xf>
    <xf numFmtId="0" fontId="3" fillId="2" borderId="3" xfId="0" applyFont="1" applyFill="1" applyBorder="1" applyAlignment="1">
      <alignment horizontal="left" wrapText="1"/>
    </xf>
    <xf numFmtId="0" fontId="3" fillId="2" borderId="5" xfId="0" applyFont="1" applyFill="1" applyBorder="1" applyAlignment="1">
      <alignment horizontal="right" wrapText="1"/>
    </xf>
    <xf numFmtId="0" fontId="3" fillId="2" borderId="23" xfId="0" applyFont="1" applyFill="1" applyBorder="1" applyAlignment="1">
      <alignment horizontal="right" wrapText="1"/>
    </xf>
    <xf numFmtId="0" fontId="4" fillId="3" borderId="28" xfId="0" applyFont="1" applyFill="1" applyBorder="1" applyAlignment="1">
      <alignment horizontal="left" vertical="center" wrapText="1"/>
    </xf>
    <xf numFmtId="0" fontId="4" fillId="3" borderId="0" xfId="0" applyFont="1" applyFill="1" applyBorder="1" applyAlignment="1">
      <alignment horizontal="right" vertical="center" wrapText="1"/>
    </xf>
    <xf numFmtId="0" fontId="3" fillId="2" borderId="3" xfId="0" applyFont="1" applyFill="1" applyBorder="1" applyAlignment="1">
      <alignment horizontal="center" wrapText="1"/>
    </xf>
    <xf numFmtId="0" fontId="3" fillId="2" borderId="5" xfId="0" applyFont="1" applyFill="1" applyBorder="1" applyAlignment="1">
      <alignment horizontal="center" wrapText="1"/>
    </xf>
    <xf numFmtId="0" fontId="4" fillId="3" borderId="28"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3" fillId="2" borderId="0" xfId="0" applyFont="1" applyFill="1" applyBorder="1" applyAlignment="1">
      <alignment horizontal="center" wrapText="1"/>
    </xf>
    <xf numFmtId="0" fontId="3" fillId="6" borderId="17" xfId="0" applyFont="1" applyFill="1" applyBorder="1" applyAlignment="1">
      <alignment horizontal="center" vertical="top" wrapText="1"/>
    </xf>
    <xf numFmtId="0" fontId="4" fillId="6" borderId="18" xfId="0" applyFont="1" applyFill="1" applyBorder="1" applyAlignment="1">
      <alignment horizontal="center" vertical="top" wrapText="1"/>
    </xf>
    <xf numFmtId="0" fontId="3" fillId="6" borderId="19" xfId="0" applyFont="1" applyFill="1" applyBorder="1" applyAlignment="1">
      <alignment horizontal="center" vertical="top" wrapText="1"/>
    </xf>
    <xf numFmtId="0" fontId="2" fillId="4" borderId="2" xfId="0" applyFont="1" applyFill="1" applyBorder="1" applyAlignment="1">
      <alignment horizontal="right" vertical="top" wrapText="1"/>
    </xf>
    <xf numFmtId="0" fontId="2" fillId="4" borderId="22" xfId="0" applyFont="1" applyFill="1" applyBorder="1" applyAlignment="1">
      <alignment horizontal="right" vertical="top" wrapText="1"/>
    </xf>
    <xf numFmtId="0" fontId="0" fillId="7" borderId="0" xfId="0" applyFill="1"/>
    <xf numFmtId="0" fontId="3" fillId="2" borderId="30" xfId="0" applyFont="1" applyFill="1" applyBorder="1" applyAlignment="1">
      <alignment horizontal="right" wrapText="1"/>
    </xf>
    <xf numFmtId="0" fontId="3" fillId="2" borderId="1" xfId="0" applyFont="1" applyFill="1" applyBorder="1" applyAlignment="1">
      <alignment horizontal="right" wrapText="1"/>
    </xf>
    <xf numFmtId="0" fontId="3" fillId="2" borderId="1" xfId="0" applyFont="1" applyFill="1" applyBorder="1" applyAlignment="1">
      <alignment horizontal="left" vertical="top" wrapText="1"/>
    </xf>
    <xf numFmtId="0" fontId="2" fillId="3" borderId="2" xfId="0" applyFont="1" applyFill="1" applyBorder="1" applyAlignment="1">
      <alignment horizontal="righ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2" fillId="3" borderId="0" xfId="0" applyFont="1" applyFill="1" applyBorder="1" applyAlignment="1">
      <alignment horizontal="right" vertical="top" wrapText="1"/>
    </xf>
    <xf numFmtId="0" fontId="3" fillId="0" borderId="0" xfId="0" applyFont="1" applyFill="1" applyBorder="1" applyAlignment="1">
      <alignment horizontal="left" vertical="top" wrapText="1"/>
    </xf>
    <xf numFmtId="0" fontId="2" fillId="0" borderId="0" xfId="0" applyFont="1" applyFill="1" applyBorder="1" applyAlignment="1">
      <alignment horizontal="right" vertical="top" wrapText="1"/>
    </xf>
    <xf numFmtId="0" fontId="0" fillId="0" borderId="0" xfId="0" applyAlignment="1"/>
    <xf numFmtId="0" fontId="3" fillId="2" borderId="1" xfId="0" applyFont="1" applyFill="1" applyBorder="1" applyAlignment="1">
      <alignment horizontal="center" vertical="top" wrapText="1"/>
    </xf>
    <xf numFmtId="0" fontId="2" fillId="3" borderId="2" xfId="0" applyFont="1" applyFill="1" applyBorder="1" applyAlignment="1">
      <alignment horizontal="right" wrapText="1"/>
    </xf>
    <xf numFmtId="0" fontId="2" fillId="3" borderId="40" xfId="0" applyFont="1" applyFill="1" applyBorder="1" applyAlignment="1">
      <alignment horizontal="right" wrapText="1"/>
    </xf>
    <xf numFmtId="0" fontId="3" fillId="2" borderId="30" xfId="0" applyFont="1" applyFill="1" applyBorder="1" applyAlignment="1">
      <alignment horizontal="left" vertical="top" wrapText="1"/>
    </xf>
    <xf numFmtId="0" fontId="2" fillId="3" borderId="6" xfId="0" applyFont="1" applyFill="1" applyBorder="1" applyAlignment="1">
      <alignment horizontal="right" wrapText="1"/>
    </xf>
    <xf numFmtId="0" fontId="2" fillId="3" borderId="0" xfId="0" applyFont="1" applyFill="1" applyBorder="1" applyAlignment="1">
      <alignment horizontal="right" wrapText="1"/>
    </xf>
    <xf numFmtId="0" fontId="3" fillId="2" borderId="0" xfId="0" applyFont="1" applyFill="1" applyBorder="1" applyAlignment="1">
      <alignment horizontal="left" vertical="top" wrapText="1"/>
    </xf>
    <xf numFmtId="0" fontId="2" fillId="3" borderId="0" xfId="0" applyFont="1" applyFill="1" applyBorder="1" applyAlignment="1">
      <alignment horizontal="center" vertical="top" wrapText="1"/>
    </xf>
    <xf numFmtId="0" fontId="2" fillId="8" borderId="2" xfId="0" applyFont="1" applyFill="1" applyBorder="1" applyAlignment="1">
      <alignment horizontal="right" wrapText="1"/>
    </xf>
    <xf numFmtId="0" fontId="0" fillId="0" borderId="0" xfId="0" applyAlignment="1">
      <alignment horizontal="center" vertical="center" wrapText="1"/>
    </xf>
    <xf numFmtId="0" fontId="3" fillId="2" borderId="3"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19" xfId="0" applyFont="1" applyFill="1" applyBorder="1" applyAlignment="1">
      <alignment horizontal="left" vertical="top" wrapText="1"/>
    </xf>
    <xf numFmtId="0" fontId="4" fillId="6" borderId="18" xfId="0" applyFont="1" applyFill="1" applyBorder="1" applyAlignment="1">
      <alignment horizontal="right" vertical="top" wrapText="1"/>
    </xf>
    <xf numFmtId="0" fontId="4" fillId="6" borderId="22" xfId="0" applyFont="1" applyFill="1" applyBorder="1" applyAlignment="1">
      <alignment horizontal="right" vertical="top" wrapText="1"/>
    </xf>
    <xf numFmtId="0" fontId="0" fillId="6" borderId="13" xfId="0" applyFill="1" applyBorder="1" applyAlignment="1">
      <alignment horizontal="center"/>
    </xf>
    <xf numFmtId="0" fontId="0" fillId="6" borderId="14" xfId="0" applyFill="1" applyBorder="1" applyAlignment="1">
      <alignment horizontal="center"/>
    </xf>
    <xf numFmtId="0" fontId="3" fillId="6" borderId="15" xfId="0" applyFont="1" applyFill="1" applyBorder="1" applyAlignment="1">
      <alignment horizontal="center" vertical="top" wrapText="1"/>
    </xf>
    <xf numFmtId="0" fontId="4" fillId="6" borderId="16" xfId="0" applyFont="1" applyFill="1" applyBorder="1" applyAlignment="1">
      <alignment horizontal="center" vertical="top" wrapText="1"/>
    </xf>
    <xf numFmtId="0" fontId="4" fillId="6" borderId="22" xfId="0" applyFont="1" applyFill="1" applyBorder="1" applyAlignment="1">
      <alignment horizontal="center" vertical="top" wrapText="1"/>
    </xf>
    <xf numFmtId="0" fontId="3" fillId="2" borderId="36" xfId="0" applyFont="1" applyFill="1" applyBorder="1" applyAlignment="1">
      <alignment horizontal="center" wrapText="1"/>
    </xf>
    <xf numFmtId="0" fontId="3" fillId="2" borderId="39" xfId="0" applyFont="1" applyFill="1" applyBorder="1" applyAlignment="1">
      <alignment horizontal="center" vertical="top" wrapText="1"/>
    </xf>
    <xf numFmtId="0" fontId="3" fillId="2" borderId="1" xfId="0" applyFont="1" applyFill="1" applyBorder="1" applyAlignment="1">
      <alignment horizontal="center" wrapText="1"/>
    </xf>
    <xf numFmtId="0" fontId="4" fillId="3" borderId="2" xfId="0" applyFont="1" applyFill="1" applyBorder="1" applyAlignment="1">
      <alignment horizontal="center" vertical="top" wrapText="1"/>
    </xf>
    <xf numFmtId="0" fontId="4" fillId="3" borderId="40" xfId="0" applyFont="1" applyFill="1" applyBorder="1" applyAlignment="1">
      <alignment horizontal="center" vertical="top" wrapText="1"/>
    </xf>
    <xf numFmtId="0" fontId="3" fillId="2" borderId="38" xfId="0" applyFont="1" applyFill="1" applyBorder="1" applyAlignment="1">
      <alignment horizontal="center" vertical="top" wrapText="1"/>
    </xf>
    <xf numFmtId="0" fontId="4" fillId="3" borderId="6" xfId="0" applyFont="1" applyFill="1" applyBorder="1" applyAlignment="1">
      <alignment horizontal="center" vertical="top" wrapText="1"/>
    </xf>
    <xf numFmtId="0" fontId="4" fillId="3" borderId="0" xfId="0" applyFont="1" applyFill="1" applyBorder="1" applyAlignment="1">
      <alignment horizontal="center" vertical="top" wrapText="1"/>
    </xf>
    <xf numFmtId="0" fontId="4" fillId="4" borderId="40" xfId="0" applyFont="1" applyFill="1" applyBorder="1" applyAlignment="1">
      <alignment horizontal="center" vertical="top" wrapText="1"/>
    </xf>
    <xf numFmtId="0" fontId="2" fillId="3" borderId="2" xfId="0" applyFont="1" applyFill="1" applyBorder="1" applyAlignment="1">
      <alignment horizontal="right" vertical="top"/>
    </xf>
    <xf numFmtId="0" fontId="3" fillId="2" borderId="17" xfId="0" applyFont="1" applyFill="1" applyBorder="1" applyAlignment="1">
      <alignment horizontal="center" vertical="top" wrapText="1"/>
    </xf>
    <xf numFmtId="0" fontId="3" fillId="2" borderId="27" xfId="0" applyFont="1" applyFill="1" applyBorder="1" applyAlignment="1">
      <alignment horizontal="right" wrapText="1"/>
    </xf>
    <xf numFmtId="0" fontId="3" fillId="10" borderId="17" xfId="0" applyFont="1" applyFill="1" applyBorder="1" applyAlignment="1">
      <alignment horizontal="left" vertical="top" wrapText="1"/>
    </xf>
    <xf numFmtId="0" fontId="2" fillId="3" borderId="18" xfId="0" applyFont="1" applyFill="1" applyBorder="1" applyAlignment="1">
      <alignment horizontal="right" vertical="top" wrapText="1"/>
    </xf>
    <xf numFmtId="0" fontId="2" fillId="3" borderId="18" xfId="0" applyFont="1" applyFill="1" applyBorder="1" applyAlignment="1">
      <alignment horizontal="right" vertical="top"/>
    </xf>
    <xf numFmtId="0" fontId="3" fillId="10" borderId="19" xfId="0" applyFont="1" applyFill="1" applyBorder="1" applyAlignment="1">
      <alignment horizontal="left" vertical="top" wrapText="1"/>
    </xf>
    <xf numFmtId="0" fontId="2" fillId="3" borderId="20" xfId="0" applyFont="1" applyFill="1" applyBorder="1" applyAlignment="1">
      <alignment horizontal="right" vertical="top" wrapText="1"/>
    </xf>
    <xf numFmtId="0" fontId="2" fillId="3" borderId="20" xfId="0" applyFont="1" applyFill="1" applyBorder="1" applyAlignment="1">
      <alignment horizontal="right" vertical="top"/>
    </xf>
    <xf numFmtId="0" fontId="3" fillId="2" borderId="30" xfId="0" applyFont="1" applyFill="1" applyBorder="1" applyAlignment="1">
      <alignment horizontal="center" wrapText="1"/>
    </xf>
    <xf numFmtId="0" fontId="2" fillId="3" borderId="2" xfId="0" applyFont="1" applyFill="1" applyBorder="1" applyAlignment="1">
      <alignment horizontal="center" vertical="top" wrapText="1"/>
    </xf>
    <xf numFmtId="0" fontId="3" fillId="2" borderId="14" xfId="0" applyFont="1" applyFill="1" applyBorder="1" applyAlignment="1">
      <alignment horizontal="right" wrapText="1"/>
    </xf>
    <xf numFmtId="0" fontId="2" fillId="3" borderId="20" xfId="0" applyFont="1" applyFill="1" applyBorder="1" applyAlignment="1">
      <alignment horizontal="center" vertical="top" wrapText="1"/>
    </xf>
    <xf numFmtId="0" fontId="2" fillId="3" borderId="22" xfId="0" applyFont="1" applyFill="1" applyBorder="1" applyAlignment="1">
      <alignment horizontal="right" vertical="top" wrapText="1"/>
    </xf>
    <xf numFmtId="0" fontId="3" fillId="2" borderId="48" xfId="0" applyFont="1" applyFill="1" applyBorder="1" applyAlignment="1">
      <alignment horizontal="left" vertical="top" wrapText="1"/>
    </xf>
    <xf numFmtId="0" fontId="2" fillId="3" borderId="49" xfId="0" applyFont="1" applyFill="1" applyBorder="1" applyAlignment="1">
      <alignment horizontal="right" vertical="top" wrapText="1"/>
    </xf>
    <xf numFmtId="0" fontId="0" fillId="0" borderId="0" xfId="0" applyFill="1" applyBorder="1" applyAlignment="1"/>
    <xf numFmtId="0" fontId="0" fillId="0" borderId="0" xfId="0" applyFill="1" applyBorder="1"/>
    <xf numFmtId="0" fontId="3" fillId="2" borderId="50" xfId="0" applyFont="1" applyFill="1" applyBorder="1" applyAlignment="1">
      <alignment horizontal="left" vertical="top" wrapText="1"/>
    </xf>
    <xf numFmtId="0" fontId="2" fillId="3" borderId="12" xfId="0" applyFont="1" applyFill="1" applyBorder="1" applyAlignment="1">
      <alignment horizontal="right" vertical="top" wrapText="1"/>
    </xf>
    <xf numFmtId="0" fontId="3" fillId="2" borderId="51" xfId="0" applyFont="1" applyFill="1" applyBorder="1" applyAlignment="1">
      <alignment horizontal="left" vertical="top" wrapText="1"/>
    </xf>
    <xf numFmtId="0" fontId="2" fillId="3" borderId="52" xfId="0" applyFont="1" applyFill="1" applyBorder="1" applyAlignment="1">
      <alignment horizontal="right" vertical="top" wrapText="1"/>
    </xf>
    <xf numFmtId="0" fontId="3" fillId="2" borderId="53" xfId="0" applyFont="1" applyFill="1" applyBorder="1" applyAlignment="1">
      <alignment horizontal="left" vertical="top" wrapText="1"/>
    </xf>
    <xf numFmtId="0" fontId="2" fillId="3" borderId="54" xfId="0" applyFont="1" applyFill="1" applyBorder="1" applyAlignment="1">
      <alignment horizontal="right" vertical="top" wrapText="1"/>
    </xf>
    <xf numFmtId="0" fontId="3" fillId="0" borderId="30" xfId="0" applyFont="1" applyFill="1" applyBorder="1" applyAlignment="1">
      <alignment horizontal="right" wrapText="1"/>
    </xf>
    <xf numFmtId="0" fontId="3" fillId="0" borderId="30" xfId="0" applyFont="1" applyFill="1" applyBorder="1" applyAlignment="1">
      <alignment horizontal="center" wrapText="1"/>
    </xf>
    <xf numFmtId="0" fontId="3" fillId="0" borderId="14" xfId="0" applyFont="1" applyFill="1" applyBorder="1" applyAlignment="1">
      <alignment horizontal="right" wrapText="1"/>
    </xf>
    <xf numFmtId="0" fontId="3" fillId="0" borderId="1" xfId="0" applyFont="1" applyFill="1" applyBorder="1" applyAlignment="1">
      <alignment horizontal="right" wrapText="1"/>
    </xf>
    <xf numFmtId="0" fontId="3" fillId="0" borderId="1" xfId="0" applyFont="1" applyFill="1" applyBorder="1" applyAlignment="1">
      <alignment horizontal="center" wrapText="1"/>
    </xf>
    <xf numFmtId="0" fontId="3" fillId="0" borderId="27" xfId="0" applyFont="1" applyFill="1" applyBorder="1" applyAlignment="1">
      <alignment horizontal="right" wrapText="1"/>
    </xf>
    <xf numFmtId="0" fontId="3" fillId="0" borderId="17" xfId="0" applyFont="1" applyFill="1" applyBorder="1" applyAlignment="1">
      <alignment horizontal="left" vertical="top" wrapText="1"/>
    </xf>
    <xf numFmtId="0" fontId="2" fillId="0" borderId="2" xfId="0" applyFont="1" applyFill="1" applyBorder="1" applyAlignment="1">
      <alignment horizontal="right" vertical="top" wrapText="1"/>
    </xf>
    <xf numFmtId="0" fontId="2" fillId="0" borderId="2" xfId="0" applyFont="1" applyFill="1" applyBorder="1" applyAlignment="1">
      <alignment horizontal="center" vertical="top" wrapText="1"/>
    </xf>
    <xf numFmtId="0" fontId="2" fillId="0" borderId="18" xfId="0" applyFont="1" applyFill="1" applyBorder="1" applyAlignment="1">
      <alignment horizontal="right" vertical="top" wrapText="1"/>
    </xf>
    <xf numFmtId="0" fontId="3" fillId="0" borderId="19" xfId="0" applyFont="1" applyFill="1" applyBorder="1" applyAlignment="1">
      <alignment horizontal="left" vertical="top" wrapText="1"/>
    </xf>
    <xf numFmtId="0" fontId="2" fillId="0" borderId="20" xfId="0" applyFont="1" applyFill="1" applyBorder="1" applyAlignment="1">
      <alignment horizontal="right" vertical="top" wrapText="1"/>
    </xf>
    <xf numFmtId="0" fontId="2" fillId="0" borderId="20" xfId="0" applyFont="1" applyFill="1" applyBorder="1" applyAlignment="1">
      <alignment horizontal="center" vertical="top" wrapText="1"/>
    </xf>
    <xf numFmtId="0" fontId="2" fillId="0" borderId="22" xfId="0" applyFont="1" applyFill="1" applyBorder="1" applyAlignment="1">
      <alignment horizontal="right" vertical="top" wrapText="1"/>
    </xf>
    <xf numFmtId="0" fontId="0" fillId="0" borderId="0" xfId="0" applyFill="1" applyBorder="1" applyAlignment="1">
      <alignment wrapText="1"/>
    </xf>
    <xf numFmtId="0" fontId="2" fillId="0" borderId="12"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3" fillId="6" borderId="30" xfId="0" applyFont="1" applyFill="1" applyBorder="1" applyAlignment="1">
      <alignment horizontal="right" wrapText="1"/>
    </xf>
    <xf numFmtId="0" fontId="3" fillId="6" borderId="14" xfId="0" applyFont="1" applyFill="1" applyBorder="1" applyAlignment="1">
      <alignment horizontal="right" wrapText="1"/>
    </xf>
    <xf numFmtId="0" fontId="3" fillId="6" borderId="1" xfId="0" applyFont="1" applyFill="1" applyBorder="1" applyAlignment="1">
      <alignment horizontal="right" wrapText="1"/>
    </xf>
    <xf numFmtId="0" fontId="3" fillId="6" borderId="27" xfId="0" applyFont="1" applyFill="1" applyBorder="1" applyAlignment="1">
      <alignment horizontal="right" wrapText="1"/>
    </xf>
    <xf numFmtId="0" fontId="3" fillId="6" borderId="17" xfId="0" applyFont="1" applyFill="1" applyBorder="1" applyAlignment="1">
      <alignment horizontal="right" vertical="top" wrapText="1"/>
    </xf>
    <xf numFmtId="0" fontId="2" fillId="6" borderId="2" xfId="0" applyFont="1" applyFill="1" applyBorder="1" applyAlignment="1">
      <alignment horizontal="right" vertical="top" wrapText="1"/>
    </xf>
    <xf numFmtId="0" fontId="2" fillId="6" borderId="18" xfId="0" applyFont="1" applyFill="1" applyBorder="1" applyAlignment="1">
      <alignment horizontal="right" vertical="top" wrapText="1"/>
    </xf>
    <xf numFmtId="0" fontId="3" fillId="6" borderId="19" xfId="0" applyFont="1" applyFill="1" applyBorder="1" applyAlignment="1">
      <alignment horizontal="right" vertical="top" wrapText="1"/>
    </xf>
    <xf numFmtId="0" fontId="2" fillId="6" borderId="20" xfId="0" applyFont="1" applyFill="1" applyBorder="1" applyAlignment="1">
      <alignment horizontal="right" vertical="top" wrapText="1"/>
    </xf>
    <xf numFmtId="0" fontId="2" fillId="6" borderId="22" xfId="0" applyFont="1" applyFill="1" applyBorder="1" applyAlignment="1">
      <alignment horizontal="right" vertical="top" wrapText="1"/>
    </xf>
    <xf numFmtId="0" fontId="3" fillId="6" borderId="30"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2" fillId="6" borderId="20" xfId="0" applyFont="1" applyFill="1" applyBorder="1" applyAlignment="1">
      <alignment horizontal="center" vertical="center" wrapText="1"/>
    </xf>
    <xf numFmtId="0" fontId="2" fillId="6" borderId="22" xfId="0" applyFont="1" applyFill="1" applyBorder="1" applyAlignment="1">
      <alignment horizontal="center" vertical="center" wrapText="1"/>
    </xf>
    <xf numFmtId="0" fontId="4" fillId="6" borderId="2" xfId="0" applyFont="1" applyFill="1" applyBorder="1" applyAlignment="1">
      <alignment horizontal="right" vertical="top" wrapText="1"/>
    </xf>
    <xf numFmtId="0" fontId="4" fillId="6" borderId="20" xfId="0" applyFont="1" applyFill="1" applyBorder="1" applyAlignment="1">
      <alignment horizontal="right" vertical="top" wrapText="1"/>
    </xf>
    <xf numFmtId="0" fontId="0" fillId="9" borderId="0" xfId="0" applyFill="1" applyAlignment="1">
      <alignment horizontal="center"/>
    </xf>
    <xf numFmtId="0" fontId="0" fillId="8" borderId="0" xfId="0" applyFill="1" applyAlignment="1">
      <alignment horizontal="center"/>
    </xf>
    <xf numFmtId="0" fontId="2" fillId="9" borderId="2" xfId="0" applyFont="1" applyFill="1" applyBorder="1" applyAlignment="1">
      <alignment horizontal="right" wrapText="1"/>
    </xf>
    <xf numFmtId="0" fontId="0" fillId="6" borderId="0" xfId="0" applyFill="1" applyAlignment="1">
      <alignment wrapText="1"/>
    </xf>
    <xf numFmtId="0" fontId="0" fillId="6" borderId="0" xfId="0" applyFill="1" applyAlignment="1">
      <alignment horizontal="left" wrapText="1"/>
    </xf>
    <xf numFmtId="0" fontId="0" fillId="6" borderId="0" xfId="0" applyFill="1" applyAlignment="1">
      <alignment horizontal="center"/>
    </xf>
    <xf numFmtId="0" fontId="3" fillId="2" borderId="5" xfId="0" applyFont="1" applyFill="1" applyBorder="1" applyAlignment="1">
      <alignment horizontal="left" vertical="top" wrapText="1"/>
    </xf>
    <xf numFmtId="0" fontId="2" fillId="3" borderId="4" xfId="0" applyFont="1" applyFill="1" applyBorder="1" applyAlignment="1">
      <alignment horizontal="right" wrapText="1"/>
    </xf>
    <xf numFmtId="0" fontId="2" fillId="3" borderId="47" xfId="0" applyFont="1" applyFill="1" applyBorder="1" applyAlignment="1">
      <alignment horizontal="right" wrapText="1"/>
    </xf>
    <xf numFmtId="0" fontId="0" fillId="6" borderId="6" xfId="0" applyFill="1" applyBorder="1" applyAlignment="1">
      <alignment wrapText="1"/>
    </xf>
    <xf numFmtId="0" fontId="0" fillId="0" borderId="0" xfId="0" applyAlignment="1">
      <alignment horizontal="center" vertical="center"/>
    </xf>
    <xf numFmtId="0" fontId="2" fillId="11" borderId="4" xfId="0" applyFont="1" applyFill="1" applyBorder="1" applyAlignment="1">
      <alignment horizontal="right" wrapText="1"/>
    </xf>
    <xf numFmtId="0" fontId="2" fillId="9" borderId="4" xfId="0" applyFont="1" applyFill="1" applyBorder="1" applyAlignment="1">
      <alignment horizontal="right" wrapText="1"/>
    </xf>
    <xf numFmtId="0" fontId="2" fillId="11" borderId="2" xfId="0" applyFont="1" applyFill="1" applyBorder="1" applyAlignment="1">
      <alignment horizontal="right" wrapText="1"/>
    </xf>
    <xf numFmtId="0" fontId="2" fillId="11" borderId="6" xfId="0" applyFont="1" applyFill="1" applyBorder="1" applyAlignment="1">
      <alignment horizontal="right" wrapText="1"/>
    </xf>
    <xf numFmtId="0" fontId="2" fillId="9" borderId="6" xfId="0" applyFont="1" applyFill="1" applyBorder="1" applyAlignment="1">
      <alignment horizontal="right" wrapText="1"/>
    </xf>
    <xf numFmtId="0" fontId="1" fillId="4" borderId="0" xfId="0" applyFont="1" applyFill="1" applyAlignment="1">
      <alignment horizontal="center"/>
    </xf>
    <xf numFmtId="0" fontId="3" fillId="5" borderId="13"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24" xfId="0" applyFont="1" applyFill="1" applyBorder="1" applyAlignment="1">
      <alignment horizontal="center" wrapText="1"/>
    </xf>
    <xf numFmtId="0" fontId="3" fillId="5" borderId="25" xfId="0" applyFont="1" applyFill="1" applyBorder="1" applyAlignment="1">
      <alignment horizontal="center" wrapText="1"/>
    </xf>
    <xf numFmtId="0" fontId="3" fillId="5" borderId="7" xfId="0" applyFont="1" applyFill="1" applyBorder="1" applyAlignment="1">
      <alignment horizontal="center" wrapText="1"/>
    </xf>
    <xf numFmtId="0" fontId="3" fillId="5" borderId="8" xfId="0" applyFont="1" applyFill="1" applyBorder="1" applyAlignment="1">
      <alignment horizontal="center" wrapText="1"/>
    </xf>
    <xf numFmtId="0" fontId="3" fillId="5" borderId="9" xfId="0" applyFont="1" applyFill="1" applyBorder="1" applyAlignment="1">
      <alignment horizontal="center" wrapText="1"/>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9" xfId="0" applyFont="1" applyFill="1" applyBorder="1" applyAlignment="1">
      <alignment horizontal="center"/>
    </xf>
    <xf numFmtId="0" fontId="3" fillId="0" borderId="0" xfId="0" applyFont="1" applyAlignment="1">
      <alignment horizontal="center" vertical="center" wrapText="1"/>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29" xfId="0" applyFill="1" applyBorder="1" applyAlignment="1">
      <alignment horizontal="center" vertical="center"/>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4" borderId="9" xfId="0" applyFont="1" applyFill="1" applyBorder="1" applyAlignment="1">
      <alignment horizontal="center"/>
    </xf>
    <xf numFmtId="0" fontId="0" fillId="4" borderId="13" xfId="0" applyFill="1" applyBorder="1" applyAlignment="1">
      <alignment horizontal="center" vertical="center"/>
    </xf>
    <xf numFmtId="0" fontId="0" fillId="4" borderId="0" xfId="0" applyFill="1" applyBorder="1" applyAlignment="1">
      <alignment horizontal="center" vertical="center"/>
    </xf>
    <xf numFmtId="0" fontId="0" fillId="4" borderId="14" xfId="0" applyFill="1" applyBorder="1" applyAlignment="1">
      <alignment horizontal="center" vertical="center"/>
    </xf>
    <xf numFmtId="0" fontId="0" fillId="4" borderId="10" xfId="0" applyFill="1" applyBorder="1" applyAlignment="1">
      <alignment horizontal="center" vertical="top" wrapText="1"/>
    </xf>
    <xf numFmtId="0" fontId="0" fillId="4" borderId="11" xfId="0" applyFill="1" applyBorder="1" applyAlignment="1">
      <alignment horizontal="center" vertical="top" wrapText="1"/>
    </xf>
    <xf numFmtId="0" fontId="0" fillId="4" borderId="12" xfId="0" applyFill="1" applyBorder="1" applyAlignment="1">
      <alignment horizontal="center" vertical="top" wrapText="1"/>
    </xf>
    <xf numFmtId="0" fontId="0" fillId="4" borderId="13" xfId="0" applyFill="1" applyBorder="1" applyAlignment="1">
      <alignment horizontal="center" vertical="top" wrapText="1"/>
    </xf>
    <xf numFmtId="0" fontId="0" fillId="4" borderId="0" xfId="0" applyFill="1" applyBorder="1" applyAlignment="1">
      <alignment horizontal="center" vertical="top" wrapText="1"/>
    </xf>
    <xf numFmtId="0" fontId="0" fillId="4" borderId="14" xfId="0" applyFill="1" applyBorder="1" applyAlignment="1">
      <alignment horizontal="center" vertical="top" wrapText="1"/>
    </xf>
    <xf numFmtId="0" fontId="0" fillId="4" borderId="29" xfId="0" applyFill="1" applyBorder="1" applyAlignment="1">
      <alignment horizontal="center" vertical="top" wrapText="1"/>
    </xf>
    <xf numFmtId="0" fontId="0" fillId="4" borderId="21" xfId="0" applyFill="1" applyBorder="1" applyAlignment="1">
      <alignment horizontal="center" vertical="top" wrapText="1"/>
    </xf>
    <xf numFmtId="0" fontId="0" fillId="4" borderId="22" xfId="0" applyFill="1" applyBorder="1" applyAlignment="1">
      <alignment horizontal="center" vertical="top" wrapText="1"/>
    </xf>
    <xf numFmtId="0" fontId="3" fillId="2" borderId="24" xfId="0" applyFont="1" applyFill="1" applyBorder="1" applyAlignment="1">
      <alignment horizontal="center" wrapText="1"/>
    </xf>
    <xf numFmtId="0" fontId="3" fillId="2" borderId="26" xfId="0" applyFont="1" applyFill="1" applyBorder="1" applyAlignment="1">
      <alignment horizontal="center" wrapText="1"/>
    </xf>
    <xf numFmtId="0" fontId="3" fillId="2" borderId="25" xfId="0" applyFont="1" applyFill="1"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0" xfId="0" applyBorder="1" applyAlignment="1">
      <alignment horizontal="center" wrapText="1"/>
    </xf>
    <xf numFmtId="0" fontId="0" fillId="0" borderId="14"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4" borderId="10" xfId="0" applyFill="1" applyBorder="1" applyAlignment="1">
      <alignment horizontal="center" wrapText="1"/>
    </xf>
    <xf numFmtId="0" fontId="0" fillId="4" borderId="11" xfId="0" applyFill="1" applyBorder="1" applyAlignment="1">
      <alignment horizontal="center" wrapText="1"/>
    </xf>
    <xf numFmtId="0" fontId="0" fillId="4" borderId="12" xfId="0" applyFill="1" applyBorder="1" applyAlignment="1">
      <alignment horizontal="center" wrapText="1"/>
    </xf>
    <xf numFmtId="0" fontId="0" fillId="4" borderId="13" xfId="0" applyFill="1" applyBorder="1" applyAlignment="1">
      <alignment horizontal="center" wrapText="1"/>
    </xf>
    <xf numFmtId="0" fontId="0" fillId="4" borderId="0" xfId="0" applyFill="1" applyBorder="1" applyAlignment="1">
      <alignment horizontal="center" wrapText="1"/>
    </xf>
    <xf numFmtId="0" fontId="0" fillId="4" borderId="14" xfId="0" applyFill="1" applyBorder="1" applyAlignment="1">
      <alignment horizontal="center" wrapText="1"/>
    </xf>
    <xf numFmtId="0" fontId="0" fillId="4" borderId="29" xfId="0" applyFill="1" applyBorder="1" applyAlignment="1">
      <alignment horizontal="center" wrapText="1"/>
    </xf>
    <xf numFmtId="0" fontId="0" fillId="4" borderId="21" xfId="0" applyFill="1" applyBorder="1" applyAlignment="1">
      <alignment horizontal="center" wrapText="1"/>
    </xf>
    <xf numFmtId="0" fontId="0" fillId="4" borderId="22" xfId="0" applyFill="1" applyBorder="1" applyAlignment="1">
      <alignment horizontal="center" wrapText="1"/>
    </xf>
    <xf numFmtId="0" fontId="3" fillId="4" borderId="7"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29"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3" fillId="2" borderId="37" xfId="0" applyFont="1" applyFill="1" applyBorder="1" applyAlignment="1">
      <alignment horizontal="center" wrapText="1"/>
    </xf>
    <xf numFmtId="0" fontId="3" fillId="2" borderId="23" xfId="0" applyFont="1" applyFill="1" applyBorder="1" applyAlignment="1">
      <alignment horizontal="center" wrapText="1"/>
    </xf>
    <xf numFmtId="0" fontId="3" fillId="6" borderId="10"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0" fillId="4" borderId="7"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3" fillId="2" borderId="34" xfId="0" applyFont="1" applyFill="1" applyBorder="1" applyAlignment="1">
      <alignment horizontal="left" wrapText="1"/>
    </xf>
    <xf numFmtId="0" fontId="3" fillId="2" borderId="35" xfId="0" applyFont="1" applyFill="1" applyBorder="1" applyAlignment="1">
      <alignment horizontal="left" wrapText="1"/>
    </xf>
    <xf numFmtId="0" fontId="3" fillId="2" borderId="17" xfId="0" applyFont="1" applyFill="1" applyBorder="1" applyAlignment="1">
      <alignment horizontal="left" wrapText="1"/>
    </xf>
    <xf numFmtId="0" fontId="3" fillId="2" borderId="31" xfId="0" applyFont="1" applyFill="1" applyBorder="1" applyAlignment="1">
      <alignment horizontal="right" wrapText="1"/>
    </xf>
    <xf numFmtId="0" fontId="3" fillId="2" borderId="32" xfId="0" applyFont="1" applyFill="1" applyBorder="1" applyAlignment="1">
      <alignment horizontal="right" wrapText="1"/>
    </xf>
    <xf numFmtId="0" fontId="3" fillId="2" borderId="33" xfId="0" applyFont="1" applyFill="1" applyBorder="1" applyAlignment="1">
      <alignment horizontal="right" wrapText="1"/>
    </xf>
    <xf numFmtId="0" fontId="3" fillId="0" borderId="24" xfId="0" applyFont="1" applyFill="1" applyBorder="1" applyAlignment="1">
      <alignment horizontal="center" wrapText="1"/>
    </xf>
    <xf numFmtId="0" fontId="3" fillId="0" borderId="26" xfId="0" applyFont="1" applyFill="1" applyBorder="1" applyAlignment="1">
      <alignment horizontal="center" wrapText="1"/>
    </xf>
    <xf numFmtId="0" fontId="3" fillId="0" borderId="25" xfId="0" applyFont="1" applyFill="1" applyBorder="1" applyAlignment="1">
      <alignment horizontal="center" wrapText="1"/>
    </xf>
    <xf numFmtId="0" fontId="3" fillId="0" borderId="34" xfId="0" applyFont="1" applyFill="1" applyBorder="1" applyAlignment="1">
      <alignment horizontal="left" wrapText="1"/>
    </xf>
    <xf numFmtId="0" fontId="3" fillId="0" borderId="35" xfId="0" applyFont="1" applyFill="1" applyBorder="1" applyAlignment="1">
      <alignment horizontal="left" wrapText="1"/>
    </xf>
    <xf numFmtId="0" fontId="3" fillId="0" borderId="17" xfId="0" applyFont="1" applyFill="1" applyBorder="1" applyAlignment="1">
      <alignment horizontal="left" wrapText="1"/>
    </xf>
    <xf numFmtId="0" fontId="3" fillId="0" borderId="31" xfId="0" applyFont="1" applyFill="1" applyBorder="1" applyAlignment="1">
      <alignment horizontal="right" wrapText="1"/>
    </xf>
    <xf numFmtId="0" fontId="3" fillId="0" borderId="32" xfId="0" applyFont="1" applyFill="1" applyBorder="1" applyAlignment="1">
      <alignment horizontal="right" wrapText="1"/>
    </xf>
    <xf numFmtId="0" fontId="3" fillId="0" borderId="33" xfId="0" applyFont="1" applyFill="1" applyBorder="1" applyAlignment="1">
      <alignment horizontal="right"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29"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3" fillId="0" borderId="13"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3" fillId="6" borderId="24" xfId="0" applyFont="1" applyFill="1" applyBorder="1" applyAlignment="1">
      <alignment horizontal="center" wrapText="1"/>
    </xf>
    <xf numFmtId="0" fontId="3" fillId="6" borderId="26" xfId="0" applyFont="1" applyFill="1" applyBorder="1" applyAlignment="1">
      <alignment horizontal="center" wrapText="1"/>
    </xf>
    <xf numFmtId="0" fontId="3" fillId="6" borderId="25" xfId="0" applyFont="1" applyFill="1" applyBorder="1" applyAlignment="1">
      <alignment horizontal="center" wrapText="1"/>
    </xf>
    <xf numFmtId="0" fontId="3" fillId="6" borderId="34" xfId="0" applyFont="1" applyFill="1" applyBorder="1" applyAlignment="1">
      <alignment horizontal="right" wrapText="1"/>
    </xf>
    <xf numFmtId="0" fontId="3" fillId="6" borderId="17" xfId="0" applyFont="1" applyFill="1" applyBorder="1" applyAlignment="1">
      <alignment horizontal="right" wrapText="1"/>
    </xf>
    <xf numFmtId="0" fontId="3" fillId="6" borderId="31" xfId="0" applyFont="1" applyFill="1" applyBorder="1" applyAlignment="1">
      <alignment horizontal="right" wrapText="1"/>
    </xf>
    <xf numFmtId="0" fontId="3" fillId="6" borderId="33" xfId="0" applyFont="1" applyFill="1" applyBorder="1" applyAlignment="1">
      <alignment horizontal="right" wrapText="1"/>
    </xf>
    <xf numFmtId="0" fontId="3" fillId="6"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6" borderId="24"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3" fillId="6" borderId="34"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31"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0" fillId="0" borderId="13"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5" borderId="0" xfId="0" applyFill="1" applyBorder="1" applyAlignment="1">
      <alignment horizontal="center" wrapText="1"/>
    </xf>
    <xf numFmtId="0" fontId="0" fillId="5" borderId="14" xfId="0" applyFill="1" applyBorder="1" applyAlignment="1">
      <alignment horizontal="center" wrapText="1"/>
    </xf>
    <xf numFmtId="0" fontId="0" fillId="5" borderId="21" xfId="0" applyFill="1" applyBorder="1" applyAlignment="1">
      <alignment horizontal="center" wrapText="1"/>
    </xf>
    <xf numFmtId="0" fontId="0" fillId="5" borderId="22" xfId="0" applyFill="1" applyBorder="1" applyAlignment="1">
      <alignment horizontal="center" wrapText="1"/>
    </xf>
    <xf numFmtId="0" fontId="0" fillId="5" borderId="13" xfId="0" applyFill="1" applyBorder="1" applyAlignment="1">
      <alignment horizontal="center" vertical="center" wrapText="1"/>
    </xf>
    <xf numFmtId="0" fontId="0" fillId="5" borderId="29" xfId="0" applyFill="1" applyBorder="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0" fillId="5" borderId="13" xfId="0" applyFill="1" applyBorder="1" applyAlignment="1">
      <alignment horizontal="center" vertical="center"/>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29"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4" borderId="0" xfId="0" applyFill="1" applyAlignment="1">
      <alignment horizontal="center"/>
    </xf>
    <xf numFmtId="0" fontId="0" fillId="5" borderId="11" xfId="0" applyFill="1" applyBorder="1" applyAlignment="1">
      <alignment horizontal="center" wrapText="1"/>
    </xf>
    <xf numFmtId="0" fontId="0" fillId="5" borderId="12" xfId="0" applyFill="1" applyBorder="1" applyAlignment="1">
      <alignment horizontal="center" wrapText="1"/>
    </xf>
    <xf numFmtId="0" fontId="3" fillId="2" borderId="45" xfId="0" applyFont="1" applyFill="1" applyBorder="1" applyAlignment="1">
      <alignment horizontal="center" vertical="top" wrapText="1"/>
    </xf>
    <xf numFmtId="0" fontId="3" fillId="2" borderId="46" xfId="0" applyFont="1" applyFill="1" applyBorder="1" applyAlignment="1">
      <alignment horizontal="center" vertical="top" wrapText="1"/>
    </xf>
    <xf numFmtId="0" fontId="3" fillId="2" borderId="41" xfId="0" applyFont="1" applyFill="1" applyBorder="1" applyAlignment="1">
      <alignment horizontal="center" vertical="center" wrapText="1"/>
    </xf>
    <xf numFmtId="0" fontId="3" fillId="2" borderId="43"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44" xfId="0" applyFont="1" applyFill="1" applyBorder="1" applyAlignment="1">
      <alignment horizontal="center" vertical="top" wrapText="1"/>
    </xf>
    <xf numFmtId="0" fontId="3" fillId="2" borderId="23" xfId="0" applyFont="1" applyFill="1" applyBorder="1" applyAlignment="1">
      <alignment horizontal="center" vertical="top" wrapText="1"/>
    </xf>
    <xf numFmtId="0" fontId="3" fillId="2" borderId="5" xfId="0" applyFont="1" applyFill="1" applyBorder="1" applyAlignment="1">
      <alignment horizontal="center" vertical="top" wrapText="1"/>
    </xf>
    <xf numFmtId="0" fontId="0" fillId="11" borderId="0" xfId="0" applyFill="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5</xdr:col>
      <xdr:colOff>484980</xdr:colOff>
      <xdr:row>66</xdr:row>
      <xdr:rowOff>28119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0106025"/>
          <a:ext cx="6361905" cy="36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5" workbookViewId="0">
      <selection activeCell="H8" sqref="H8"/>
    </sheetView>
  </sheetViews>
  <sheetFormatPr defaultRowHeight="15" x14ac:dyDescent="0.25"/>
  <cols>
    <col min="1" max="1" width="23.42578125" customWidth="1"/>
    <col min="2" max="2" width="25.140625" customWidth="1"/>
    <col min="3" max="3" width="17" customWidth="1"/>
    <col min="7" max="7" width="26.5703125" customWidth="1"/>
    <col min="11" max="11" width="12.5703125" customWidth="1"/>
  </cols>
  <sheetData>
    <row r="1" spans="1:11" ht="15.75" thickBot="1" x14ac:dyDescent="0.3">
      <c r="A1" s="180" t="s">
        <v>0</v>
      </c>
      <c r="B1" s="181"/>
      <c r="C1" s="181"/>
      <c r="D1" s="181"/>
      <c r="E1" s="181"/>
      <c r="F1" s="181"/>
      <c r="G1" s="181"/>
      <c r="H1" s="181"/>
      <c r="I1" s="181"/>
      <c r="J1" s="181"/>
      <c r="K1" s="182"/>
    </row>
    <row r="2" spans="1:11" x14ac:dyDescent="0.25">
      <c r="A2" s="172" t="s">
        <v>1</v>
      </c>
      <c r="B2" s="173"/>
      <c r="C2" s="173"/>
      <c r="D2" s="174"/>
    </row>
    <row r="3" spans="1:11" ht="15.75" thickBot="1" x14ac:dyDescent="0.3">
      <c r="A3" s="2"/>
      <c r="B3" s="3"/>
      <c r="C3" s="3"/>
      <c r="D3" s="4"/>
    </row>
    <row r="4" spans="1:11" ht="15.75" thickBot="1" x14ac:dyDescent="0.3">
      <c r="A4" s="5" t="s">
        <v>2</v>
      </c>
      <c r="B4" s="6" t="s">
        <v>3</v>
      </c>
      <c r="C4" s="7" t="s">
        <v>4</v>
      </c>
      <c r="D4" s="8">
        <v>8950</v>
      </c>
    </row>
    <row r="5" spans="1:11" ht="15.75" thickBot="1" x14ac:dyDescent="0.3">
      <c r="A5" s="9" t="s">
        <v>5</v>
      </c>
      <c r="B5" s="10" t="s">
        <v>6</v>
      </c>
      <c r="C5" s="11" t="s">
        <v>7</v>
      </c>
      <c r="D5" s="12">
        <v>18</v>
      </c>
    </row>
    <row r="6" spans="1:11" ht="15.75" thickBot="1" x14ac:dyDescent="0.3">
      <c r="A6" s="9" t="s">
        <v>8</v>
      </c>
      <c r="B6" s="10" t="s">
        <v>9</v>
      </c>
      <c r="C6" s="11" t="s">
        <v>10</v>
      </c>
      <c r="D6" s="12">
        <v>0</v>
      </c>
    </row>
    <row r="7" spans="1:11" ht="26.25" thickBot="1" x14ac:dyDescent="0.3">
      <c r="A7" s="9" t="s">
        <v>11</v>
      </c>
      <c r="B7" s="13">
        <v>43187.86613425926</v>
      </c>
      <c r="C7" s="11" t="s">
        <v>12</v>
      </c>
      <c r="D7" s="12">
        <v>144</v>
      </c>
    </row>
    <row r="8" spans="1:11" ht="26.25" thickBot="1" x14ac:dyDescent="0.3">
      <c r="A8" s="9" t="s">
        <v>13</v>
      </c>
      <c r="B8" s="13">
        <v>43187.86613425926</v>
      </c>
      <c r="C8" s="11" t="s">
        <v>14</v>
      </c>
      <c r="D8" s="12">
        <v>0</v>
      </c>
    </row>
    <row r="9" spans="1:11" ht="15.75" thickBot="1" x14ac:dyDescent="0.3">
      <c r="A9" s="9" t="s">
        <v>15</v>
      </c>
      <c r="B9" s="10"/>
      <c r="C9" s="11" t="s">
        <v>16</v>
      </c>
      <c r="D9" s="12" t="s">
        <v>17</v>
      </c>
    </row>
    <row r="10" spans="1:11" ht="15.75" thickBot="1" x14ac:dyDescent="0.3">
      <c r="A10" s="9" t="s">
        <v>18</v>
      </c>
      <c r="B10" s="10"/>
      <c r="C10" s="11" t="s">
        <v>19</v>
      </c>
      <c r="D10" s="12" t="s">
        <v>17</v>
      </c>
    </row>
    <row r="11" spans="1:11" ht="15.75" thickBot="1" x14ac:dyDescent="0.3">
      <c r="A11" s="9" t="s">
        <v>20</v>
      </c>
      <c r="B11" s="10"/>
      <c r="C11" s="11"/>
      <c r="D11" s="12"/>
    </row>
    <row r="12" spans="1:11" ht="39" thickBot="1" x14ac:dyDescent="0.3">
      <c r="A12" s="9" t="s">
        <v>21</v>
      </c>
      <c r="B12" s="10" t="s">
        <v>22</v>
      </c>
      <c r="C12" s="11"/>
      <c r="D12" s="12"/>
    </row>
    <row r="13" spans="1:11" ht="15.75" thickBot="1" x14ac:dyDescent="0.3">
      <c r="A13" s="14" t="s">
        <v>23</v>
      </c>
      <c r="B13" s="15" t="s">
        <v>24</v>
      </c>
      <c r="C13" s="16"/>
      <c r="D13" s="17"/>
    </row>
    <row r="17" spans="1:11" ht="15.75" thickBot="1" x14ac:dyDescent="0.3"/>
    <row r="18" spans="1:11" ht="15.75" thickBot="1" x14ac:dyDescent="0.3">
      <c r="A18" s="175" t="s">
        <v>25</v>
      </c>
      <c r="B18" s="176"/>
    </row>
    <row r="19" spans="1:11" ht="15.75" thickBot="1" x14ac:dyDescent="0.3">
      <c r="A19" s="9" t="s">
        <v>26</v>
      </c>
      <c r="B19" s="18">
        <v>65536</v>
      </c>
    </row>
    <row r="20" spans="1:11" ht="27" thickBot="1" x14ac:dyDescent="0.3">
      <c r="A20" s="9" t="s">
        <v>27</v>
      </c>
      <c r="B20" s="18">
        <v>20</v>
      </c>
      <c r="F20" s="177" t="s">
        <v>46</v>
      </c>
      <c r="G20" s="178"/>
      <c r="H20" s="178"/>
      <c r="I20" s="178"/>
      <c r="J20" s="178"/>
      <c r="K20" s="179"/>
    </row>
    <row r="21" spans="1:11" ht="15.75" thickBot="1" x14ac:dyDescent="0.3">
      <c r="A21" s="9" t="s">
        <v>28</v>
      </c>
      <c r="B21" s="18">
        <v>1</v>
      </c>
      <c r="F21" s="21" t="s">
        <v>47</v>
      </c>
      <c r="G21" s="22" t="s">
        <v>48</v>
      </c>
      <c r="H21" s="22" t="s">
        <v>49</v>
      </c>
      <c r="I21" s="23" t="s">
        <v>50</v>
      </c>
      <c r="J21" s="22" t="s">
        <v>51</v>
      </c>
      <c r="K21" s="24" t="s">
        <v>52</v>
      </c>
    </row>
    <row r="22" spans="1:11" ht="15.75" customHeight="1" thickBot="1" x14ac:dyDescent="0.3">
      <c r="A22" s="9" t="s">
        <v>29</v>
      </c>
      <c r="B22" s="18">
        <v>454</v>
      </c>
      <c r="F22" s="25">
        <v>1</v>
      </c>
      <c r="G22" s="26" t="s">
        <v>53</v>
      </c>
      <c r="H22" s="26" t="s">
        <v>54</v>
      </c>
      <c r="I22" s="27">
        <v>6</v>
      </c>
      <c r="J22" s="28">
        <v>6</v>
      </c>
      <c r="K22" s="29">
        <v>6</v>
      </c>
    </row>
    <row r="23" spans="1:11" ht="15.75" thickBot="1" x14ac:dyDescent="0.3">
      <c r="A23" s="9" t="s">
        <v>30</v>
      </c>
      <c r="B23" s="18">
        <v>424</v>
      </c>
      <c r="F23" s="25">
        <v>2</v>
      </c>
      <c r="G23" s="26" t="s">
        <v>55</v>
      </c>
      <c r="H23" s="26" t="s">
        <v>56</v>
      </c>
      <c r="I23" s="27">
        <v>8</v>
      </c>
      <c r="J23" s="26" t="s">
        <v>57</v>
      </c>
      <c r="K23" s="18" t="s">
        <v>58</v>
      </c>
    </row>
    <row r="24" spans="1:11" ht="26.25" thickBot="1" x14ac:dyDescent="0.3">
      <c r="A24" s="9" t="s">
        <v>31</v>
      </c>
      <c r="B24" s="18">
        <v>0</v>
      </c>
      <c r="F24" s="25">
        <v>3</v>
      </c>
      <c r="G24" s="26" t="s">
        <v>59</v>
      </c>
      <c r="H24" s="26" t="s">
        <v>56</v>
      </c>
      <c r="I24" s="27">
        <v>8</v>
      </c>
      <c r="J24" s="26" t="s">
        <v>57</v>
      </c>
      <c r="K24" s="18" t="s">
        <v>58</v>
      </c>
    </row>
    <row r="25" spans="1:11" ht="64.5" thickBot="1" x14ac:dyDescent="0.3">
      <c r="A25" s="9" t="s">
        <v>32</v>
      </c>
      <c r="B25" s="18" t="s">
        <v>33</v>
      </c>
      <c r="F25" s="25">
        <v>4</v>
      </c>
      <c r="G25" s="26" t="s">
        <v>60</v>
      </c>
      <c r="H25" s="26" t="s">
        <v>56</v>
      </c>
      <c r="I25" s="27">
        <v>8</v>
      </c>
      <c r="J25" s="26" t="s">
        <v>57</v>
      </c>
      <c r="K25" s="18" t="s">
        <v>58</v>
      </c>
    </row>
    <row r="26" spans="1:11" ht="15.75" thickBot="1" x14ac:dyDescent="0.3">
      <c r="A26" s="9" t="s">
        <v>34</v>
      </c>
      <c r="B26" s="18" t="s">
        <v>35</v>
      </c>
      <c r="F26" s="25">
        <v>5</v>
      </c>
      <c r="G26" s="26" t="s">
        <v>61</v>
      </c>
      <c r="H26" s="26" t="s">
        <v>56</v>
      </c>
      <c r="I26" s="27">
        <v>8</v>
      </c>
      <c r="J26" s="26" t="s">
        <v>57</v>
      </c>
      <c r="K26" s="18" t="s">
        <v>58</v>
      </c>
    </row>
    <row r="27" spans="1:11" ht="26.25" thickBot="1" x14ac:dyDescent="0.3">
      <c r="A27" s="9" t="s">
        <v>36</v>
      </c>
      <c r="B27" s="18" t="s">
        <v>37</v>
      </c>
      <c r="F27" s="25">
        <v>6</v>
      </c>
      <c r="G27" s="26" t="s">
        <v>62</v>
      </c>
      <c r="H27" s="26" t="s">
        <v>56</v>
      </c>
      <c r="I27" s="27">
        <v>8</v>
      </c>
      <c r="J27" s="26" t="s">
        <v>57</v>
      </c>
      <c r="K27" s="18" t="s">
        <v>58</v>
      </c>
    </row>
    <row r="28" spans="1:11" ht="15.75" thickBot="1" x14ac:dyDescent="0.3">
      <c r="A28" s="9" t="s">
        <v>38</v>
      </c>
      <c r="B28" s="18">
        <v>3840</v>
      </c>
      <c r="F28" s="25">
        <v>7</v>
      </c>
      <c r="G28" s="26" t="s">
        <v>63</v>
      </c>
      <c r="H28" s="26" t="s">
        <v>56</v>
      </c>
      <c r="I28" s="27">
        <v>8</v>
      </c>
      <c r="J28" s="26" t="s">
        <v>57</v>
      </c>
      <c r="K28" s="18" t="s">
        <v>58</v>
      </c>
    </row>
    <row r="29" spans="1:11" ht="15.75" thickBot="1" x14ac:dyDescent="0.3">
      <c r="A29" s="9" t="s">
        <v>39</v>
      </c>
      <c r="B29" s="18" t="s">
        <v>40</v>
      </c>
      <c r="F29" s="25">
        <v>8</v>
      </c>
      <c r="G29" s="26" t="s">
        <v>64</v>
      </c>
      <c r="H29" s="26" t="s">
        <v>56</v>
      </c>
      <c r="I29" s="27">
        <v>8</v>
      </c>
      <c r="J29" s="26" t="s">
        <v>57</v>
      </c>
      <c r="K29" s="18" t="s">
        <v>58</v>
      </c>
    </row>
    <row r="30" spans="1:11" ht="26.25" thickBot="1" x14ac:dyDescent="0.3">
      <c r="A30" s="9" t="s">
        <v>41</v>
      </c>
      <c r="B30" s="18" t="s">
        <v>42</v>
      </c>
      <c r="F30" s="25">
        <v>9</v>
      </c>
      <c r="G30" s="26" t="s">
        <v>65</v>
      </c>
      <c r="H30" s="26" t="s">
        <v>56</v>
      </c>
      <c r="I30" s="27">
        <v>8</v>
      </c>
      <c r="J30" s="26" t="s">
        <v>57</v>
      </c>
      <c r="K30" s="18" t="s">
        <v>58</v>
      </c>
    </row>
    <row r="31" spans="1:11" ht="26.25" thickBot="1" x14ac:dyDescent="0.3">
      <c r="A31" s="9" t="s">
        <v>43</v>
      </c>
      <c r="B31" s="18" t="s">
        <v>44</v>
      </c>
      <c r="F31" s="25">
        <v>10</v>
      </c>
      <c r="G31" s="26" t="s">
        <v>66</v>
      </c>
      <c r="H31" s="26" t="s">
        <v>56</v>
      </c>
      <c r="I31" s="27">
        <v>8</v>
      </c>
      <c r="J31" s="26" t="s">
        <v>57</v>
      </c>
      <c r="K31" s="18" t="s">
        <v>58</v>
      </c>
    </row>
    <row r="32" spans="1:11" ht="26.25" thickBot="1" x14ac:dyDescent="0.3">
      <c r="A32" s="14" t="s">
        <v>45</v>
      </c>
      <c r="B32" s="19">
        <v>1376256</v>
      </c>
      <c r="F32" s="25">
        <v>11</v>
      </c>
      <c r="G32" s="26" t="s">
        <v>67</v>
      </c>
      <c r="H32" s="26" t="s">
        <v>56</v>
      </c>
      <c r="I32" s="27">
        <v>8</v>
      </c>
      <c r="J32" s="26" t="s">
        <v>57</v>
      </c>
      <c r="K32" s="18" t="s">
        <v>58</v>
      </c>
    </row>
    <row r="33" spans="6:11" ht="15.75" thickBot="1" x14ac:dyDescent="0.3">
      <c r="F33" s="25">
        <v>12</v>
      </c>
      <c r="G33" s="26" t="s">
        <v>68</v>
      </c>
      <c r="H33" s="26" t="s">
        <v>56</v>
      </c>
      <c r="I33" s="27">
        <v>8</v>
      </c>
      <c r="J33" s="26" t="s">
        <v>57</v>
      </c>
      <c r="K33" s="18" t="s">
        <v>58</v>
      </c>
    </row>
    <row r="34" spans="6:11" ht="15.75" thickBot="1" x14ac:dyDescent="0.3">
      <c r="F34" s="25">
        <v>13</v>
      </c>
      <c r="G34" s="26" t="s">
        <v>69</v>
      </c>
      <c r="H34" s="26" t="s">
        <v>56</v>
      </c>
      <c r="I34" s="27">
        <v>8</v>
      </c>
      <c r="J34" s="26" t="s">
        <v>57</v>
      </c>
      <c r="K34" s="18" t="s">
        <v>58</v>
      </c>
    </row>
    <row r="35" spans="6:11" ht="15.75" thickBot="1" x14ac:dyDescent="0.3">
      <c r="F35" s="25">
        <v>14</v>
      </c>
      <c r="G35" s="26" t="s">
        <v>70</v>
      </c>
      <c r="H35" s="26" t="s">
        <v>56</v>
      </c>
      <c r="I35" s="27">
        <v>8</v>
      </c>
      <c r="J35" s="26" t="s">
        <v>57</v>
      </c>
      <c r="K35" s="18" t="s">
        <v>58</v>
      </c>
    </row>
    <row r="36" spans="6:11" ht="15.75" thickBot="1" x14ac:dyDescent="0.3">
      <c r="F36" s="25">
        <v>15</v>
      </c>
      <c r="G36" s="26" t="s">
        <v>71</v>
      </c>
      <c r="H36" s="26" t="s">
        <v>56</v>
      </c>
      <c r="I36" s="27">
        <v>8</v>
      </c>
      <c r="J36" s="26" t="s">
        <v>57</v>
      </c>
      <c r="K36" s="18" t="s">
        <v>58</v>
      </c>
    </row>
    <row r="37" spans="6:11" ht="15.75" thickBot="1" x14ac:dyDescent="0.3">
      <c r="F37" s="25">
        <v>16</v>
      </c>
      <c r="G37" s="26" t="s">
        <v>72</v>
      </c>
      <c r="H37" s="26" t="s">
        <v>56</v>
      </c>
      <c r="I37" s="27">
        <v>8</v>
      </c>
      <c r="J37" s="26" t="s">
        <v>57</v>
      </c>
      <c r="K37" s="18" t="s">
        <v>58</v>
      </c>
    </row>
    <row r="38" spans="6:11" ht="15.75" thickBot="1" x14ac:dyDescent="0.3">
      <c r="F38" s="25">
        <v>17</v>
      </c>
      <c r="G38" s="26" t="s">
        <v>73</v>
      </c>
      <c r="H38" s="26" t="s">
        <v>56</v>
      </c>
      <c r="I38" s="27">
        <v>8</v>
      </c>
      <c r="J38" s="26" t="s">
        <v>57</v>
      </c>
      <c r="K38" s="18" t="s">
        <v>58</v>
      </c>
    </row>
    <row r="39" spans="6:11" ht="15.75" thickBot="1" x14ac:dyDescent="0.3">
      <c r="F39" s="30">
        <v>18</v>
      </c>
      <c r="G39" s="31" t="s">
        <v>74</v>
      </c>
      <c r="H39" s="31" t="s">
        <v>56</v>
      </c>
      <c r="I39" s="32">
        <v>8</v>
      </c>
      <c r="J39" s="31" t="s">
        <v>57</v>
      </c>
      <c r="K39" s="19" t="s">
        <v>58</v>
      </c>
    </row>
  </sheetData>
  <mergeCells count="4">
    <mergeCell ref="A2:D2"/>
    <mergeCell ref="A18:B18"/>
    <mergeCell ref="F20:K20"/>
    <mergeCell ref="A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topLeftCell="A44" workbookViewId="0">
      <selection activeCell="A45" sqref="A45:A61"/>
    </sheetView>
  </sheetViews>
  <sheetFormatPr defaultRowHeight="15" x14ac:dyDescent="0.25"/>
  <cols>
    <col min="1" max="1" width="25.140625" customWidth="1"/>
    <col min="4" max="4" width="11" customWidth="1"/>
    <col min="15" max="15" width="11.85546875" customWidth="1"/>
    <col min="16" max="16" width="10.42578125" customWidth="1"/>
    <col min="17" max="17" width="89.28515625" bestFit="1" customWidth="1"/>
    <col min="18" max="18" width="90.140625" bestFit="1" customWidth="1"/>
    <col min="19" max="19" width="98.7109375" bestFit="1" customWidth="1"/>
  </cols>
  <sheetData>
    <row r="1" spans="1:23" ht="19.5" thickBot="1" x14ac:dyDescent="0.35">
      <c r="A1" s="190" t="s">
        <v>75</v>
      </c>
      <c r="B1" s="191"/>
      <c r="C1" s="191"/>
      <c r="D1" s="191"/>
      <c r="E1" s="191"/>
      <c r="F1" s="191"/>
      <c r="G1" s="191"/>
      <c r="H1" s="191"/>
      <c r="I1" s="191"/>
      <c r="J1" s="191"/>
      <c r="K1" s="191"/>
      <c r="L1" s="191"/>
      <c r="M1" s="191"/>
      <c r="N1" s="191"/>
      <c r="O1" s="191"/>
      <c r="P1" s="191"/>
      <c r="Q1" s="191"/>
      <c r="R1" s="191"/>
      <c r="S1" s="191"/>
      <c r="T1" s="191"/>
      <c r="U1" s="191"/>
      <c r="V1" s="191"/>
      <c r="W1" s="192"/>
    </row>
    <row r="3" spans="1:23" ht="51" customHeight="1" x14ac:dyDescent="0.25">
      <c r="A3" s="183" t="s">
        <v>76</v>
      </c>
      <c r="B3" s="183"/>
      <c r="C3" s="183"/>
      <c r="D3" s="183"/>
      <c r="E3" s="183"/>
      <c r="F3" s="183"/>
      <c r="G3" s="183"/>
      <c r="H3" s="183"/>
      <c r="I3" s="183"/>
      <c r="J3" s="183"/>
      <c r="K3" s="183"/>
      <c r="L3" s="183"/>
      <c r="M3" s="183"/>
      <c r="N3" s="183"/>
      <c r="O3" s="183"/>
      <c r="P3" s="183"/>
    </row>
    <row r="4" spans="1:23" ht="15.75" thickBot="1" x14ac:dyDescent="0.3"/>
    <row r="5" spans="1:23" ht="27" thickBot="1" x14ac:dyDescent="0.3">
      <c r="A5" s="39" t="s">
        <v>48</v>
      </c>
      <c r="B5" s="40" t="s">
        <v>77</v>
      </c>
      <c r="C5" s="40" t="s">
        <v>78</v>
      </c>
      <c r="D5" s="40" t="s">
        <v>79</v>
      </c>
      <c r="E5" s="40" t="s">
        <v>80</v>
      </c>
      <c r="F5" s="40" t="s">
        <v>81</v>
      </c>
      <c r="G5" s="40" t="s">
        <v>82</v>
      </c>
      <c r="H5" s="40" t="s">
        <v>83</v>
      </c>
      <c r="I5" s="40" t="s">
        <v>84</v>
      </c>
      <c r="J5" s="40" t="s">
        <v>85</v>
      </c>
      <c r="K5" s="40" t="s">
        <v>86</v>
      </c>
      <c r="L5" s="40" t="s">
        <v>87</v>
      </c>
      <c r="M5" s="40" t="s">
        <v>88</v>
      </c>
      <c r="N5" s="40" t="s">
        <v>89</v>
      </c>
      <c r="O5" s="40" t="s">
        <v>90</v>
      </c>
      <c r="P5" s="20" t="s">
        <v>91</v>
      </c>
      <c r="Q5" s="44" t="s">
        <v>93</v>
      </c>
      <c r="R5" s="44" t="s">
        <v>94</v>
      </c>
      <c r="S5" s="44" t="s">
        <v>97</v>
      </c>
    </row>
    <row r="6" spans="1:23" x14ac:dyDescent="0.25">
      <c r="A6" s="41" t="s">
        <v>55</v>
      </c>
      <c r="B6" s="42">
        <v>0</v>
      </c>
      <c r="C6" s="42">
        <v>1564.47</v>
      </c>
      <c r="D6" s="42">
        <v>2.393386</v>
      </c>
      <c r="E6" s="42">
        <v>873.38523099999998</v>
      </c>
      <c r="F6" s="42">
        <v>2081.5300000000002</v>
      </c>
      <c r="G6" s="42">
        <v>0</v>
      </c>
      <c r="H6" s="42">
        <v>6.4810999999999994E-2</v>
      </c>
      <c r="I6" s="42">
        <v>23.544808</v>
      </c>
      <c r="J6" s="42">
        <v>128.25396000000001</v>
      </c>
      <c r="K6" s="42">
        <v>873.38523099999998</v>
      </c>
      <c r="L6" s="42">
        <v>2054.37</v>
      </c>
      <c r="M6" s="42">
        <v>4338.58</v>
      </c>
      <c r="N6" s="42">
        <v>5911.51</v>
      </c>
      <c r="O6" s="42">
        <v>9342.16</v>
      </c>
      <c r="P6" s="43">
        <v>19043.14</v>
      </c>
      <c r="Q6" s="1" t="str">
        <f xml:space="preserve"> "if " &amp;A6&amp; " &gt; " &amp;N6&amp; " then " &amp;A6&amp; " = " &amp;N6&amp; " ; "</f>
        <v xml:space="preserve">if BALANCE &gt; 5911.51 then BALANCE = 5911.51 ; </v>
      </c>
      <c r="R6" s="1" t="str">
        <f xml:space="preserve"> " if " &amp;A6&amp; " &lt;  "  &amp;H6&amp; " then " &amp;A6&amp; " = " &amp;H6&amp; " ; "</f>
        <v xml:space="preserve"> if BALANCE &lt;  0.064811 then BALANCE = 0.064811 ; </v>
      </c>
      <c r="S6" t="str">
        <f xml:space="preserve"> " if " &amp;A6&amp; " =    .   then  " &amp;A6&amp; " = " &amp;E6&amp; " ; "</f>
        <v xml:space="preserve"> if BALANCE =    .   then  BALANCE = 873.385231 ; </v>
      </c>
    </row>
    <row r="7" spans="1:23" x14ac:dyDescent="0.25">
      <c r="A7" s="41" t="s">
        <v>59</v>
      </c>
      <c r="B7" s="42">
        <v>0</v>
      </c>
      <c r="C7" s="42">
        <v>0.87727069999999996</v>
      </c>
      <c r="D7" s="42">
        <v>-2.0232654999999999</v>
      </c>
      <c r="E7" s="42">
        <v>1</v>
      </c>
      <c r="F7" s="42">
        <v>0.236904</v>
      </c>
      <c r="G7" s="42">
        <v>0</v>
      </c>
      <c r="H7" s="42">
        <v>9.0909000000000004E-2</v>
      </c>
      <c r="I7" s="42">
        <v>0.45454499999999998</v>
      </c>
      <c r="J7" s="42">
        <v>0.88888900000000004</v>
      </c>
      <c r="K7" s="42">
        <v>1</v>
      </c>
      <c r="L7" s="42">
        <v>1</v>
      </c>
      <c r="M7" s="42">
        <v>1</v>
      </c>
      <c r="N7" s="42">
        <v>1</v>
      </c>
      <c r="O7" s="42">
        <v>1</v>
      </c>
      <c r="P7" s="43">
        <v>1</v>
      </c>
      <c r="Q7" s="1" t="str">
        <f t="shared" ref="Q7:Q22" si="0" xml:space="preserve"> "if " &amp;A7&amp; " &gt; " &amp;N7&amp; " then " &amp;A7&amp; " = " &amp;N7&amp; " ; "</f>
        <v xml:space="preserve">if BALANCE_FREQUENCY &gt; 1 then BALANCE_FREQUENCY = 1 ; </v>
      </c>
      <c r="R7" s="1" t="str">
        <f t="shared" ref="R7:R22" si="1" xml:space="preserve"> " if " &amp;A7&amp; " &lt;  "  &amp;H7&amp; " then " &amp;A7&amp; " = " &amp;H7&amp; " ; "</f>
        <v xml:space="preserve"> if BALANCE_FREQUENCY &lt;  0.090909 then BALANCE_FREQUENCY = 0.090909 ; </v>
      </c>
      <c r="S7" t="str">
        <f t="shared" ref="S7:S22" si="2" xml:space="preserve"> " if " &amp;A7&amp; " =    .   then  " &amp;A7&amp; " = " &amp;E7&amp; " ; "</f>
        <v xml:space="preserve"> if BALANCE_FREQUENCY =    .   then  BALANCE_FREQUENCY = 1 ; </v>
      </c>
    </row>
    <row r="8" spans="1:23" x14ac:dyDescent="0.25">
      <c r="A8" s="41" t="s">
        <v>60</v>
      </c>
      <c r="B8" s="42">
        <v>0</v>
      </c>
      <c r="C8" s="42">
        <v>1003.2</v>
      </c>
      <c r="D8" s="42">
        <v>8.1442691000000007</v>
      </c>
      <c r="E8" s="42">
        <v>361.28</v>
      </c>
      <c r="F8" s="42">
        <v>2136.63</v>
      </c>
      <c r="G8" s="42">
        <v>0</v>
      </c>
      <c r="H8" s="42">
        <v>0</v>
      </c>
      <c r="I8" s="42">
        <v>0</v>
      </c>
      <c r="J8" s="42">
        <v>39.58</v>
      </c>
      <c r="K8" s="42">
        <v>361.28</v>
      </c>
      <c r="L8" s="42">
        <v>1110.17</v>
      </c>
      <c r="M8" s="42">
        <v>2542.6799999999998</v>
      </c>
      <c r="N8" s="42">
        <v>3999.92</v>
      </c>
      <c r="O8" s="42">
        <v>9007.67</v>
      </c>
      <c r="P8" s="43">
        <v>49039.57</v>
      </c>
      <c r="Q8" s="1" t="str">
        <f t="shared" si="0"/>
        <v xml:space="preserve">if PURCHASES &gt; 3999.92 then PURCHASES = 3999.92 ; </v>
      </c>
      <c r="R8" s="1" t="str">
        <f t="shared" si="1"/>
        <v xml:space="preserve"> if PURCHASES &lt;  0 then PURCHASES = 0 ; </v>
      </c>
      <c r="S8" t="str">
        <f t="shared" si="2"/>
        <v xml:space="preserve"> if PURCHASES =    .   then  PURCHASES = 361.28 ; </v>
      </c>
    </row>
    <row r="9" spans="1:23" x14ac:dyDescent="0.25">
      <c r="A9" s="41" t="s">
        <v>61</v>
      </c>
      <c r="B9" s="42">
        <v>0</v>
      </c>
      <c r="C9" s="42">
        <v>592.43737090000002</v>
      </c>
      <c r="D9" s="42">
        <v>10.045082900000001</v>
      </c>
      <c r="E9" s="42">
        <v>38</v>
      </c>
      <c r="F9" s="42">
        <v>1659.89</v>
      </c>
      <c r="G9" s="42">
        <v>0</v>
      </c>
      <c r="H9" s="42">
        <v>0</v>
      </c>
      <c r="I9" s="42">
        <v>0</v>
      </c>
      <c r="J9" s="42">
        <v>0</v>
      </c>
      <c r="K9" s="42">
        <v>38</v>
      </c>
      <c r="L9" s="42">
        <v>577.83000000000004</v>
      </c>
      <c r="M9" s="42">
        <v>1600.5</v>
      </c>
      <c r="N9" s="42">
        <v>2675</v>
      </c>
      <c r="O9" s="42">
        <v>6701.08</v>
      </c>
      <c r="P9" s="43">
        <v>40761.25</v>
      </c>
      <c r="Q9" s="1" t="str">
        <f t="shared" si="0"/>
        <v xml:space="preserve">if ONEOFF_PURCHASES &gt; 2675 then ONEOFF_PURCHASES = 2675 ; </v>
      </c>
      <c r="R9" s="1" t="str">
        <f t="shared" si="1"/>
        <v xml:space="preserve"> if ONEOFF_PURCHASES &lt;  0 then ONEOFF_PURCHASES = 0 ; </v>
      </c>
      <c r="S9" t="str">
        <f t="shared" si="2"/>
        <v xml:space="preserve"> if ONEOFF_PURCHASES =    .   then  ONEOFF_PURCHASES = 38 ; </v>
      </c>
    </row>
    <row r="10" spans="1:23" ht="25.5" x14ac:dyDescent="0.25">
      <c r="A10" s="41" t="s">
        <v>62</v>
      </c>
      <c r="B10" s="42">
        <v>0</v>
      </c>
      <c r="C10" s="42">
        <v>411.06764470000002</v>
      </c>
      <c r="D10" s="42">
        <v>7.2991199</v>
      </c>
      <c r="E10" s="42">
        <v>89</v>
      </c>
      <c r="F10" s="42">
        <v>904.33811519999995</v>
      </c>
      <c r="G10" s="42">
        <v>0</v>
      </c>
      <c r="H10" s="42">
        <v>0</v>
      </c>
      <c r="I10" s="42">
        <v>0</v>
      </c>
      <c r="J10" s="42">
        <v>0</v>
      </c>
      <c r="K10" s="42">
        <v>89</v>
      </c>
      <c r="L10" s="42">
        <v>468.65</v>
      </c>
      <c r="M10" s="42">
        <v>1140.3499999999999</v>
      </c>
      <c r="N10" s="42">
        <v>1753.08</v>
      </c>
      <c r="O10" s="42">
        <v>3887</v>
      </c>
      <c r="P10" s="43">
        <v>22500</v>
      </c>
      <c r="Q10" s="1" t="str">
        <f t="shared" si="0"/>
        <v xml:space="preserve">if INSTALLMENTS_PURCHASES &gt; 1753.08 then INSTALLMENTS_PURCHASES = 1753.08 ; </v>
      </c>
      <c r="R10" s="1" t="str">
        <f t="shared" si="1"/>
        <v xml:space="preserve"> if INSTALLMENTS_PURCHASES &lt;  0 then INSTALLMENTS_PURCHASES = 0 ; </v>
      </c>
      <c r="S10" t="str">
        <f t="shared" si="2"/>
        <v xml:space="preserve"> if INSTALLMENTS_PURCHASES =    .   then  INSTALLMENTS_PURCHASES = 89 ; </v>
      </c>
    </row>
    <row r="11" spans="1:23" x14ac:dyDescent="0.25">
      <c r="A11" s="41" t="s">
        <v>63</v>
      </c>
      <c r="B11" s="42">
        <v>0</v>
      </c>
      <c r="C11" s="42">
        <v>978.87111249999998</v>
      </c>
      <c r="D11" s="42">
        <v>5.1666090999999996</v>
      </c>
      <c r="E11" s="42">
        <v>0</v>
      </c>
      <c r="F11" s="42">
        <v>2097.16</v>
      </c>
      <c r="G11" s="42">
        <v>0</v>
      </c>
      <c r="H11" s="42">
        <v>0</v>
      </c>
      <c r="I11" s="42">
        <v>0</v>
      </c>
      <c r="J11" s="42">
        <v>0</v>
      </c>
      <c r="K11" s="42">
        <v>0</v>
      </c>
      <c r="L11" s="42">
        <v>1113.8699999999999</v>
      </c>
      <c r="M11" s="42">
        <v>3069.79</v>
      </c>
      <c r="N11" s="42">
        <v>4653.6899999999996</v>
      </c>
      <c r="O11" s="42">
        <v>9596.32</v>
      </c>
      <c r="P11" s="43">
        <v>47137.21</v>
      </c>
      <c r="Q11" s="1" t="str">
        <f t="shared" si="0"/>
        <v xml:space="preserve">if CASH_ADVANCE &gt; 4653.69 then CASH_ADVANCE = 4653.69 ; </v>
      </c>
      <c r="R11" s="1" t="str">
        <f t="shared" si="1"/>
        <v xml:space="preserve"> if CASH_ADVANCE &lt;  0 then CASH_ADVANCE = 0 ; </v>
      </c>
      <c r="S11" t="str">
        <f t="shared" si="2"/>
        <v xml:space="preserve"> if CASH_ADVANCE =    .   then  CASH_ADVANCE = 0 ; </v>
      </c>
    </row>
    <row r="12" spans="1:23" ht="25.5" x14ac:dyDescent="0.25">
      <c r="A12" s="41" t="s">
        <v>64</v>
      </c>
      <c r="B12" s="42">
        <v>0</v>
      </c>
      <c r="C12" s="42">
        <v>0.49035050000000002</v>
      </c>
      <c r="D12" s="42">
        <v>6.0164200000000001E-2</v>
      </c>
      <c r="E12" s="42">
        <v>0.5</v>
      </c>
      <c r="F12" s="42">
        <v>0.40137070000000002</v>
      </c>
      <c r="G12" s="42">
        <v>0</v>
      </c>
      <c r="H12" s="42">
        <v>0</v>
      </c>
      <c r="I12" s="42">
        <v>0</v>
      </c>
      <c r="J12" s="42">
        <v>8.3333000000000004E-2</v>
      </c>
      <c r="K12" s="42">
        <v>0.5</v>
      </c>
      <c r="L12" s="42">
        <v>0.91666700000000001</v>
      </c>
      <c r="M12" s="42">
        <v>1</v>
      </c>
      <c r="N12" s="42">
        <v>1</v>
      </c>
      <c r="O12" s="42">
        <v>1</v>
      </c>
      <c r="P12" s="43">
        <v>1</v>
      </c>
      <c r="Q12" s="1" t="str">
        <f t="shared" si="0"/>
        <v xml:space="preserve">if PURCHASES_FREQUENCY &gt; 1 then PURCHASES_FREQUENCY = 1 ; </v>
      </c>
      <c r="R12" s="1" t="str">
        <f t="shared" si="1"/>
        <v xml:space="preserve"> if PURCHASES_FREQUENCY &lt;  0 then PURCHASES_FREQUENCY = 0 ; </v>
      </c>
      <c r="S12" t="str">
        <f t="shared" si="2"/>
        <v xml:space="preserve"> if PURCHASES_FREQUENCY =    .   then  PURCHASES_FREQUENCY = 0.5 ; </v>
      </c>
    </row>
    <row r="13" spans="1:23" ht="25.5" x14ac:dyDescent="0.25">
      <c r="A13" s="41" t="s">
        <v>65</v>
      </c>
      <c r="B13" s="42">
        <v>0</v>
      </c>
      <c r="C13" s="42">
        <v>0.20245769999999999</v>
      </c>
      <c r="D13" s="42">
        <v>1.5356128</v>
      </c>
      <c r="E13" s="42">
        <v>8.3333000000000004E-2</v>
      </c>
      <c r="F13" s="42">
        <v>0.29833609999999999</v>
      </c>
      <c r="G13" s="42">
        <v>0</v>
      </c>
      <c r="H13" s="42">
        <v>0</v>
      </c>
      <c r="I13" s="42">
        <v>0</v>
      </c>
      <c r="J13" s="42">
        <v>0</v>
      </c>
      <c r="K13" s="42">
        <v>8.3333000000000004E-2</v>
      </c>
      <c r="L13" s="42">
        <v>0.3</v>
      </c>
      <c r="M13" s="42">
        <v>0.75</v>
      </c>
      <c r="N13" s="42">
        <v>1</v>
      </c>
      <c r="O13" s="42">
        <v>1</v>
      </c>
      <c r="P13" s="43">
        <v>1</v>
      </c>
      <c r="Q13" s="1" t="str">
        <f t="shared" si="0"/>
        <v xml:space="preserve">if ONEOFF_PURCHASES_FREQUENCY &gt; 1 then ONEOFF_PURCHASES_FREQUENCY = 1 ; </v>
      </c>
      <c r="R13" s="1" t="str">
        <f t="shared" si="1"/>
        <v xml:space="preserve"> if ONEOFF_PURCHASES_FREQUENCY &lt;  0 then ONEOFF_PURCHASES_FREQUENCY = 0 ; </v>
      </c>
      <c r="S13" t="str">
        <f t="shared" si="2"/>
        <v xml:space="preserve"> if ONEOFF_PURCHASES_FREQUENCY =    .   then  ONEOFF_PURCHASES_FREQUENCY = 0.083333 ; </v>
      </c>
    </row>
    <row r="14" spans="1:23" ht="25.5" x14ac:dyDescent="0.25">
      <c r="A14" s="41" t="s">
        <v>66</v>
      </c>
      <c r="B14" s="42">
        <v>0</v>
      </c>
      <c r="C14" s="42">
        <v>0.36443730000000002</v>
      </c>
      <c r="D14" s="42">
        <v>0.50920120000000002</v>
      </c>
      <c r="E14" s="42">
        <v>0.16666700000000001</v>
      </c>
      <c r="F14" s="42">
        <v>0.39744780000000002</v>
      </c>
      <c r="G14" s="42">
        <v>0</v>
      </c>
      <c r="H14" s="42">
        <v>0</v>
      </c>
      <c r="I14" s="42">
        <v>0</v>
      </c>
      <c r="J14" s="42">
        <v>0</v>
      </c>
      <c r="K14" s="42">
        <v>0.16666700000000001</v>
      </c>
      <c r="L14" s="42">
        <v>0.75</v>
      </c>
      <c r="M14" s="42">
        <v>1</v>
      </c>
      <c r="N14" s="42">
        <v>1</v>
      </c>
      <c r="O14" s="42">
        <v>1</v>
      </c>
      <c r="P14" s="43">
        <v>1</v>
      </c>
      <c r="Q14" s="1" t="str">
        <f t="shared" si="0"/>
        <v xml:space="preserve">if PURCHASES_INSTALLMENTS_FREQUENCY &gt; 1 then PURCHASES_INSTALLMENTS_FREQUENCY = 1 ; </v>
      </c>
      <c r="R14" s="1" t="str">
        <f t="shared" si="1"/>
        <v xml:space="preserve"> if PURCHASES_INSTALLMENTS_FREQUENCY &lt;  0 then PURCHASES_INSTALLMENTS_FREQUENCY = 0 ; </v>
      </c>
      <c r="S14" t="str">
        <f t="shared" si="2"/>
        <v xml:space="preserve"> if PURCHASES_INSTALLMENTS_FREQUENCY =    .   then  PURCHASES_INSTALLMENTS_FREQUENCY = 0.166667 ; </v>
      </c>
    </row>
    <row r="15" spans="1:23" ht="25.5" x14ac:dyDescent="0.25">
      <c r="A15" s="41" t="s">
        <v>67</v>
      </c>
      <c r="B15" s="42">
        <v>0</v>
      </c>
      <c r="C15" s="42">
        <v>0.13514419999999999</v>
      </c>
      <c r="D15" s="42">
        <v>1.8286863</v>
      </c>
      <c r="E15" s="42">
        <v>0</v>
      </c>
      <c r="F15" s="42">
        <v>0.2001214</v>
      </c>
      <c r="G15" s="42">
        <v>0</v>
      </c>
      <c r="H15" s="42">
        <v>0</v>
      </c>
      <c r="I15" s="42">
        <v>0</v>
      </c>
      <c r="J15" s="42">
        <v>0</v>
      </c>
      <c r="K15" s="42">
        <v>0</v>
      </c>
      <c r="L15" s="42">
        <v>0.222222</v>
      </c>
      <c r="M15" s="42">
        <v>0.41666700000000001</v>
      </c>
      <c r="N15" s="42">
        <v>0.58333299999999999</v>
      </c>
      <c r="O15" s="42">
        <v>0.83333299999999999</v>
      </c>
      <c r="P15" s="43">
        <v>1.5</v>
      </c>
      <c r="Q15" s="1" t="str">
        <f t="shared" si="0"/>
        <v xml:space="preserve">if CASH_ADVANCE_FREQUENCY &gt; 0.583333 then CASH_ADVANCE_FREQUENCY = 0.583333 ; </v>
      </c>
      <c r="R15" s="1" t="str">
        <f t="shared" si="1"/>
        <v xml:space="preserve"> if CASH_ADVANCE_FREQUENCY &lt;  0 then CASH_ADVANCE_FREQUENCY = 0 ; </v>
      </c>
      <c r="S15" t="str">
        <f t="shared" si="2"/>
        <v xml:space="preserve"> if CASH_ADVANCE_FREQUENCY =    .   then  CASH_ADVANCE_FREQUENCY = 0 ; </v>
      </c>
    </row>
    <row r="16" spans="1:23" x14ac:dyDescent="0.25">
      <c r="A16" s="41" t="s">
        <v>68</v>
      </c>
      <c r="B16" s="42">
        <v>0</v>
      </c>
      <c r="C16" s="42">
        <v>3.2488267999999998</v>
      </c>
      <c r="D16" s="42">
        <v>5.7212981999999997</v>
      </c>
      <c r="E16" s="42">
        <v>0</v>
      </c>
      <c r="F16" s="42">
        <v>6.8246466999999997</v>
      </c>
      <c r="G16" s="42">
        <v>0</v>
      </c>
      <c r="H16" s="42">
        <v>0</v>
      </c>
      <c r="I16" s="42">
        <v>0</v>
      </c>
      <c r="J16" s="42">
        <v>0</v>
      </c>
      <c r="K16" s="42">
        <v>0</v>
      </c>
      <c r="L16" s="42">
        <v>4</v>
      </c>
      <c r="M16" s="42">
        <v>10</v>
      </c>
      <c r="N16" s="42">
        <v>15</v>
      </c>
      <c r="O16" s="42">
        <v>29</v>
      </c>
      <c r="P16" s="43">
        <v>123</v>
      </c>
      <c r="Q16" s="1" t="str">
        <f t="shared" si="0"/>
        <v xml:space="preserve">if CASH_ADVANCE_TRX &gt; 15 then CASH_ADVANCE_TRX = 15 ; </v>
      </c>
      <c r="R16" s="1" t="str">
        <f t="shared" si="1"/>
        <v xml:space="preserve"> if CASH_ADVANCE_TRX &lt;  0 then CASH_ADVANCE_TRX = 0 ; </v>
      </c>
      <c r="S16" t="str">
        <f t="shared" si="2"/>
        <v xml:space="preserve"> if CASH_ADVANCE_TRX =    .   then  CASH_ADVANCE_TRX = 0 ; </v>
      </c>
    </row>
    <row r="17" spans="1:19" x14ac:dyDescent="0.25">
      <c r="A17" s="41" t="s">
        <v>69</v>
      </c>
      <c r="B17" s="42">
        <v>0</v>
      </c>
      <c r="C17" s="42">
        <v>14.7098324</v>
      </c>
      <c r="D17" s="42">
        <v>4.6306552999999999</v>
      </c>
      <c r="E17" s="42">
        <v>7</v>
      </c>
      <c r="F17" s="42">
        <v>24.8576491</v>
      </c>
      <c r="G17" s="42">
        <v>0</v>
      </c>
      <c r="H17" s="42">
        <v>0</v>
      </c>
      <c r="I17" s="42">
        <v>0</v>
      </c>
      <c r="J17" s="42">
        <v>1</v>
      </c>
      <c r="K17" s="42">
        <v>7</v>
      </c>
      <c r="L17" s="42">
        <v>17</v>
      </c>
      <c r="M17" s="42">
        <v>37</v>
      </c>
      <c r="N17" s="42">
        <v>57</v>
      </c>
      <c r="O17" s="42">
        <v>117</v>
      </c>
      <c r="P17" s="43">
        <v>358</v>
      </c>
      <c r="Q17" s="1" t="str">
        <f t="shared" si="0"/>
        <v xml:space="preserve">if PURCHASES_TRX &gt; 57 then PURCHASES_TRX = 57 ; </v>
      </c>
      <c r="R17" s="1" t="str">
        <f t="shared" si="1"/>
        <v xml:space="preserve"> if PURCHASES_TRX &lt;  0 then PURCHASES_TRX = 0 ; </v>
      </c>
      <c r="S17" t="str">
        <f t="shared" si="2"/>
        <v xml:space="preserve"> if PURCHASES_TRX =    .   then  PURCHASES_TRX = 7 ; </v>
      </c>
    </row>
    <row r="18" spans="1:19" x14ac:dyDescent="0.25">
      <c r="A18" s="41" t="s">
        <v>70</v>
      </c>
      <c r="B18" s="42">
        <v>1</v>
      </c>
      <c r="C18" s="42">
        <v>4494.45</v>
      </c>
      <c r="D18" s="42">
        <v>1.522464</v>
      </c>
      <c r="E18" s="42">
        <v>3000</v>
      </c>
      <c r="F18" s="42">
        <v>3638.82</v>
      </c>
      <c r="G18" s="42">
        <v>50</v>
      </c>
      <c r="H18" s="42">
        <v>500</v>
      </c>
      <c r="I18" s="42">
        <v>1200</v>
      </c>
      <c r="J18" s="42">
        <v>1600</v>
      </c>
      <c r="K18" s="42">
        <v>3000</v>
      </c>
      <c r="L18" s="42">
        <v>6500</v>
      </c>
      <c r="M18" s="42">
        <v>9500</v>
      </c>
      <c r="N18" s="42">
        <v>12000</v>
      </c>
      <c r="O18" s="42">
        <v>17000</v>
      </c>
      <c r="P18" s="43">
        <v>30000</v>
      </c>
      <c r="Q18" s="1" t="str">
        <f t="shared" si="0"/>
        <v xml:space="preserve">if CREDIT_LIMIT &gt; 12000 then CREDIT_LIMIT = 12000 ; </v>
      </c>
      <c r="R18" s="1" t="str">
        <f t="shared" si="1"/>
        <v xml:space="preserve"> if CREDIT_LIMIT &lt;  500 then CREDIT_LIMIT = 500 ; </v>
      </c>
      <c r="S18" t="str">
        <f t="shared" si="2"/>
        <v xml:space="preserve"> if CREDIT_LIMIT =    .   then  CREDIT_LIMIT = 3000 ; </v>
      </c>
    </row>
    <row r="19" spans="1:19" x14ac:dyDescent="0.25">
      <c r="A19" s="41" t="s">
        <v>71</v>
      </c>
      <c r="B19" s="42">
        <v>0</v>
      </c>
      <c r="C19" s="42">
        <v>1733.14</v>
      </c>
      <c r="D19" s="42">
        <v>5.9076198</v>
      </c>
      <c r="E19" s="42">
        <v>856.90154600000005</v>
      </c>
      <c r="F19" s="42">
        <v>2895.06</v>
      </c>
      <c r="G19" s="42">
        <v>0</v>
      </c>
      <c r="H19" s="42">
        <v>0</v>
      </c>
      <c r="I19" s="42">
        <v>179.50858099999999</v>
      </c>
      <c r="J19" s="42">
        <v>383.27393799999999</v>
      </c>
      <c r="K19" s="42">
        <v>856.90154600000005</v>
      </c>
      <c r="L19" s="42">
        <v>1901.28</v>
      </c>
      <c r="M19" s="42">
        <v>3925.29</v>
      </c>
      <c r="N19" s="42">
        <v>6083.43</v>
      </c>
      <c r="O19" s="42">
        <v>13652.75</v>
      </c>
      <c r="P19" s="43">
        <v>50721.48</v>
      </c>
      <c r="Q19" s="1" t="str">
        <f t="shared" si="0"/>
        <v xml:space="preserve">if PAYMENTS &gt; 6083.43 then PAYMENTS = 6083.43 ; </v>
      </c>
      <c r="R19" s="1" t="str">
        <f t="shared" si="1"/>
        <v xml:space="preserve"> if PAYMENTS &lt;  0 then PAYMENTS = 0 ; </v>
      </c>
      <c r="S19" t="str">
        <f t="shared" si="2"/>
        <v xml:space="preserve"> if PAYMENTS =    .   then  PAYMENTS = 856.901546 ; </v>
      </c>
    </row>
    <row r="20" spans="1:19" x14ac:dyDescent="0.25">
      <c r="A20" s="41" t="s">
        <v>72</v>
      </c>
      <c r="B20" s="42">
        <v>313</v>
      </c>
      <c r="C20" s="42">
        <v>864.20654230000002</v>
      </c>
      <c r="D20" s="42">
        <v>13.622797</v>
      </c>
      <c r="E20" s="42">
        <v>312.34394700000001</v>
      </c>
      <c r="F20" s="42">
        <v>2372.4499999999998</v>
      </c>
      <c r="G20" s="42">
        <v>1.9162999999999999E-2</v>
      </c>
      <c r="H20" s="42">
        <v>19.492021000000001</v>
      </c>
      <c r="I20" s="42">
        <v>106.028116</v>
      </c>
      <c r="J20" s="42">
        <v>169.123707</v>
      </c>
      <c r="K20" s="42">
        <v>312.34394700000001</v>
      </c>
      <c r="L20" s="42">
        <v>825.48545899999999</v>
      </c>
      <c r="M20" s="42">
        <v>1781.1</v>
      </c>
      <c r="N20" s="42">
        <v>2767.05</v>
      </c>
      <c r="O20" s="42">
        <v>9170.43</v>
      </c>
      <c r="P20" s="43">
        <v>76406.210000000006</v>
      </c>
      <c r="Q20" s="1" t="str">
        <f t="shared" si="0"/>
        <v xml:space="preserve">if MINIMUM_PAYMENTS &gt; 2767.05 then MINIMUM_PAYMENTS = 2767.05 ; </v>
      </c>
      <c r="R20" s="1" t="str">
        <f t="shared" si="1"/>
        <v xml:space="preserve"> if MINIMUM_PAYMENTS &lt;  19.492021 then MINIMUM_PAYMENTS = 19.492021 ; </v>
      </c>
      <c r="S20" t="str">
        <f t="shared" si="2"/>
        <v xml:space="preserve"> if MINIMUM_PAYMENTS =    .   then  MINIMUM_PAYMENTS = 312.343947 ; </v>
      </c>
    </row>
    <row r="21" spans="1:19" x14ac:dyDescent="0.25">
      <c r="A21" s="41" t="s">
        <v>73</v>
      </c>
      <c r="B21" s="42">
        <v>0</v>
      </c>
      <c r="C21" s="42">
        <v>0.15371460000000001</v>
      </c>
      <c r="D21" s="42">
        <v>1.9428198999999999</v>
      </c>
      <c r="E21" s="42">
        <v>0</v>
      </c>
      <c r="F21" s="42">
        <v>0.29249920000000001</v>
      </c>
      <c r="G21" s="42">
        <v>0</v>
      </c>
      <c r="H21" s="42">
        <v>0</v>
      </c>
      <c r="I21" s="42">
        <v>0</v>
      </c>
      <c r="J21" s="42">
        <v>0</v>
      </c>
      <c r="K21" s="42">
        <v>0</v>
      </c>
      <c r="L21" s="42">
        <v>0.14285700000000001</v>
      </c>
      <c r="M21" s="42">
        <v>0.68333350000000004</v>
      </c>
      <c r="N21" s="42">
        <v>1</v>
      </c>
      <c r="O21" s="42">
        <v>1</v>
      </c>
      <c r="P21" s="43">
        <v>1</v>
      </c>
      <c r="Q21" s="1" t="str">
        <f t="shared" si="0"/>
        <v xml:space="preserve">if PRC_FULL_PAYMENT &gt; 1 then PRC_FULL_PAYMENT = 1 ; </v>
      </c>
      <c r="R21" s="1" t="str">
        <f t="shared" si="1"/>
        <v xml:space="preserve"> if PRC_FULL_PAYMENT &lt;  0 then PRC_FULL_PAYMENT = 0 ; </v>
      </c>
      <c r="S21" t="str">
        <f t="shared" si="2"/>
        <v xml:space="preserve"> if PRC_FULL_PAYMENT =    .   then  PRC_FULL_PAYMENT = 0 ; </v>
      </c>
    </row>
    <row r="22" spans="1:19" x14ac:dyDescent="0.25">
      <c r="A22" s="41" t="s">
        <v>74</v>
      </c>
      <c r="B22" s="42">
        <v>0</v>
      </c>
      <c r="C22" s="42">
        <v>11.517318400000001</v>
      </c>
      <c r="D22" s="42">
        <v>-2.9430173000000002</v>
      </c>
      <c r="E22" s="42">
        <v>12</v>
      </c>
      <c r="F22" s="42">
        <v>1.3383308</v>
      </c>
      <c r="G22" s="42">
        <v>6</v>
      </c>
      <c r="H22" s="42">
        <v>6</v>
      </c>
      <c r="I22" s="42">
        <v>10</v>
      </c>
      <c r="J22" s="42">
        <v>12</v>
      </c>
      <c r="K22" s="42">
        <v>12</v>
      </c>
      <c r="L22" s="42">
        <v>12</v>
      </c>
      <c r="M22" s="42">
        <v>12</v>
      </c>
      <c r="N22" s="42">
        <v>12</v>
      </c>
      <c r="O22" s="42">
        <v>12</v>
      </c>
      <c r="P22" s="43">
        <v>12</v>
      </c>
      <c r="Q22" s="1" t="str">
        <f t="shared" si="0"/>
        <v xml:space="preserve">if TENURE &gt; 12 then TENURE = 12 ; </v>
      </c>
      <c r="R22" s="1" t="str">
        <f t="shared" si="1"/>
        <v xml:space="preserve"> if TENURE &lt;  6 then TENURE = 6 ; </v>
      </c>
      <c r="S22" t="str">
        <f t="shared" si="2"/>
        <v xml:space="preserve"> if TENURE =    .   then  TENURE = 12 ; </v>
      </c>
    </row>
    <row r="23" spans="1:19" ht="15.75" thickBot="1" x14ac:dyDescent="0.3"/>
    <row r="24" spans="1:19" x14ac:dyDescent="0.25">
      <c r="A24" s="196" t="s">
        <v>92</v>
      </c>
      <c r="B24" s="197"/>
      <c r="C24" s="197"/>
      <c r="D24" s="197"/>
      <c r="E24" s="197"/>
      <c r="F24" s="197"/>
      <c r="G24" s="197"/>
      <c r="H24" s="197"/>
      <c r="I24" s="197"/>
      <c r="J24" s="197"/>
      <c r="K24" s="197"/>
      <c r="L24" s="197"/>
      <c r="M24" s="197"/>
      <c r="N24" s="197"/>
      <c r="O24" s="197"/>
      <c r="P24" s="198"/>
    </row>
    <row r="25" spans="1:19" x14ac:dyDescent="0.25">
      <c r="A25" s="199"/>
      <c r="B25" s="200"/>
      <c r="C25" s="200"/>
      <c r="D25" s="200"/>
      <c r="E25" s="200"/>
      <c r="F25" s="200"/>
      <c r="G25" s="200"/>
      <c r="H25" s="200"/>
      <c r="I25" s="200"/>
      <c r="J25" s="200"/>
      <c r="K25" s="200"/>
      <c r="L25" s="200"/>
      <c r="M25" s="200"/>
      <c r="N25" s="200"/>
      <c r="O25" s="200"/>
      <c r="P25" s="201"/>
    </row>
    <row r="26" spans="1:19" x14ac:dyDescent="0.25">
      <c r="A26" s="199"/>
      <c r="B26" s="200"/>
      <c r="C26" s="200"/>
      <c r="D26" s="200"/>
      <c r="E26" s="200"/>
      <c r="F26" s="200"/>
      <c r="G26" s="200"/>
      <c r="H26" s="200"/>
      <c r="I26" s="200"/>
      <c r="J26" s="200"/>
      <c r="K26" s="200"/>
      <c r="L26" s="200"/>
      <c r="M26" s="200"/>
      <c r="N26" s="200"/>
      <c r="O26" s="200"/>
      <c r="P26" s="201"/>
    </row>
    <row r="27" spans="1:19" ht="15.75" thickBot="1" x14ac:dyDescent="0.3">
      <c r="A27" s="202"/>
      <c r="B27" s="203"/>
      <c r="C27" s="203"/>
      <c r="D27" s="203"/>
      <c r="E27" s="203"/>
      <c r="F27" s="203"/>
      <c r="G27" s="203"/>
      <c r="H27" s="203"/>
      <c r="I27" s="203"/>
      <c r="J27" s="203"/>
      <c r="K27" s="203"/>
      <c r="L27" s="203"/>
      <c r="M27" s="203"/>
      <c r="N27" s="203"/>
      <c r="O27" s="203"/>
      <c r="P27" s="204"/>
    </row>
    <row r="31" spans="1:19" ht="15.75" thickBot="1" x14ac:dyDescent="0.3"/>
    <row r="32" spans="1:19" x14ac:dyDescent="0.25">
      <c r="A32" s="184" t="s">
        <v>96</v>
      </c>
      <c r="B32" s="185"/>
      <c r="C32" s="185"/>
      <c r="D32" s="185"/>
      <c r="E32" s="185"/>
      <c r="F32" s="185"/>
      <c r="G32" s="185"/>
      <c r="H32" s="185"/>
      <c r="I32" s="186"/>
    </row>
    <row r="33" spans="1:15" x14ac:dyDescent="0.25">
      <c r="A33" s="193"/>
      <c r="B33" s="194"/>
      <c r="C33" s="194"/>
      <c r="D33" s="194"/>
      <c r="E33" s="194"/>
      <c r="F33" s="194"/>
      <c r="G33" s="194"/>
      <c r="H33" s="194"/>
      <c r="I33" s="195"/>
    </row>
    <row r="34" spans="1:15" x14ac:dyDescent="0.25">
      <c r="A34" s="193"/>
      <c r="B34" s="194"/>
      <c r="C34" s="194"/>
      <c r="D34" s="194"/>
      <c r="E34" s="194"/>
      <c r="F34" s="194"/>
      <c r="G34" s="194"/>
      <c r="H34" s="194"/>
      <c r="I34" s="195"/>
    </row>
    <row r="35" spans="1:15" ht="15.75" thickBot="1" x14ac:dyDescent="0.3">
      <c r="A35" s="187"/>
      <c r="B35" s="188"/>
      <c r="C35" s="188"/>
      <c r="D35" s="188"/>
      <c r="E35" s="188"/>
      <c r="F35" s="188"/>
      <c r="G35" s="188"/>
      <c r="H35" s="188"/>
      <c r="I35" s="189"/>
    </row>
    <row r="38" spans="1:15" ht="15.75" thickBot="1" x14ac:dyDescent="0.3"/>
    <row r="39" spans="1:15" x14ac:dyDescent="0.25">
      <c r="A39" s="184" t="s">
        <v>148</v>
      </c>
      <c r="B39" s="185"/>
      <c r="C39" s="185"/>
      <c r="D39" s="185"/>
      <c r="E39" s="185"/>
      <c r="F39" s="185"/>
      <c r="G39" s="185"/>
      <c r="H39" s="185"/>
      <c r="I39" s="185"/>
      <c r="J39" s="185"/>
      <c r="K39" s="185"/>
      <c r="L39" s="185"/>
      <c r="M39" s="186"/>
    </row>
    <row r="40" spans="1:15" ht="15.75" thickBot="1" x14ac:dyDescent="0.3">
      <c r="A40" s="187"/>
      <c r="B40" s="188"/>
      <c r="C40" s="188"/>
      <c r="D40" s="188"/>
      <c r="E40" s="188"/>
      <c r="F40" s="188"/>
      <c r="G40" s="188"/>
      <c r="H40" s="188"/>
      <c r="I40" s="188"/>
      <c r="J40" s="188"/>
      <c r="K40" s="188"/>
      <c r="L40" s="188"/>
      <c r="M40" s="189"/>
    </row>
    <row r="42" spans="1:15" x14ac:dyDescent="0.25">
      <c r="A42" s="183" t="s">
        <v>76</v>
      </c>
      <c r="B42" s="183"/>
      <c r="C42" s="183"/>
      <c r="D42" s="183"/>
      <c r="E42" s="183"/>
      <c r="F42" s="183"/>
      <c r="G42" s="183"/>
      <c r="H42" s="183"/>
      <c r="I42" s="183"/>
      <c r="J42" s="183"/>
      <c r="K42" s="183"/>
      <c r="L42" s="183"/>
      <c r="M42" s="183"/>
      <c r="N42" s="183"/>
      <c r="O42" s="183"/>
    </row>
    <row r="43" spans="1:15" ht="15.75" thickBot="1" x14ac:dyDescent="0.3"/>
    <row r="44" spans="1:15" ht="27" thickBot="1" x14ac:dyDescent="0.3">
      <c r="A44" s="34" t="s">
        <v>48</v>
      </c>
      <c r="B44" s="35" t="s">
        <v>77</v>
      </c>
      <c r="C44" s="35" t="s">
        <v>78</v>
      </c>
      <c r="D44" s="35" t="s">
        <v>79</v>
      </c>
      <c r="E44" s="35" t="s">
        <v>80</v>
      </c>
      <c r="F44" s="35" t="s">
        <v>81</v>
      </c>
      <c r="G44" s="35" t="s">
        <v>82</v>
      </c>
      <c r="H44" s="35" t="s">
        <v>83</v>
      </c>
      <c r="I44" s="35" t="s">
        <v>95</v>
      </c>
      <c r="J44" s="35" t="s">
        <v>85</v>
      </c>
      <c r="K44" s="35" t="s">
        <v>86</v>
      </c>
      <c r="L44" s="35" t="s">
        <v>87</v>
      </c>
      <c r="M44" s="35" t="s">
        <v>89</v>
      </c>
      <c r="N44" s="35" t="s">
        <v>90</v>
      </c>
      <c r="O44" s="36" t="s">
        <v>91</v>
      </c>
    </row>
    <row r="45" spans="1:15" x14ac:dyDescent="0.25">
      <c r="A45" s="37" t="s">
        <v>55</v>
      </c>
      <c r="B45" s="33">
        <v>0</v>
      </c>
      <c r="C45" s="33">
        <v>1452.52</v>
      </c>
      <c r="D45" s="33">
        <v>1.3881177</v>
      </c>
      <c r="E45" s="33">
        <v>873.38523099999998</v>
      </c>
      <c r="F45" s="33">
        <v>1689.25</v>
      </c>
      <c r="G45" s="33">
        <v>8.8095400000000001</v>
      </c>
      <c r="H45" s="33">
        <v>8.8095400000000001</v>
      </c>
      <c r="I45" s="33">
        <v>8.8095400000000001</v>
      </c>
      <c r="J45" s="33">
        <v>128.25396000000001</v>
      </c>
      <c r="K45" s="33">
        <v>873.38523099999998</v>
      </c>
      <c r="L45" s="33">
        <v>2054.37</v>
      </c>
      <c r="M45" s="33">
        <v>5911.51</v>
      </c>
      <c r="N45" s="33">
        <v>5911.51</v>
      </c>
      <c r="O45" s="38">
        <v>5911.51</v>
      </c>
    </row>
    <row r="46" spans="1:15" x14ac:dyDescent="0.25">
      <c r="A46" s="37" t="s">
        <v>59</v>
      </c>
      <c r="B46" s="33">
        <v>0</v>
      </c>
      <c r="C46" s="33">
        <v>0.88325200000000004</v>
      </c>
      <c r="D46" s="33">
        <v>-1.8112227000000001</v>
      </c>
      <c r="E46" s="33">
        <v>1</v>
      </c>
      <c r="F46" s="33">
        <v>0.2184384</v>
      </c>
      <c r="G46" s="33">
        <v>0.272727</v>
      </c>
      <c r="H46" s="33">
        <v>0.272727</v>
      </c>
      <c r="I46" s="33">
        <v>0.272727</v>
      </c>
      <c r="J46" s="33">
        <v>0.88888900000000004</v>
      </c>
      <c r="K46" s="33">
        <v>1</v>
      </c>
      <c r="L46" s="33">
        <v>1</v>
      </c>
      <c r="M46" s="33">
        <v>1</v>
      </c>
      <c r="N46" s="33">
        <v>1</v>
      </c>
      <c r="O46" s="38">
        <v>1</v>
      </c>
    </row>
    <row r="47" spans="1:15" x14ac:dyDescent="0.25">
      <c r="A47" s="37" t="s">
        <v>60</v>
      </c>
      <c r="B47" s="33">
        <v>0</v>
      </c>
      <c r="C47" s="33">
        <v>823.92811959999995</v>
      </c>
      <c r="D47" s="33">
        <v>1.6858883</v>
      </c>
      <c r="E47" s="33">
        <v>361.28</v>
      </c>
      <c r="F47" s="33">
        <v>1100</v>
      </c>
      <c r="G47" s="33">
        <v>0</v>
      </c>
      <c r="H47" s="33">
        <v>0</v>
      </c>
      <c r="I47" s="33">
        <v>0</v>
      </c>
      <c r="J47" s="33">
        <v>39.58</v>
      </c>
      <c r="K47" s="33">
        <v>361.28</v>
      </c>
      <c r="L47" s="33">
        <v>1110.17</v>
      </c>
      <c r="M47" s="33">
        <v>3999.92</v>
      </c>
      <c r="N47" s="33">
        <v>3999.92</v>
      </c>
      <c r="O47" s="38">
        <v>3999.92</v>
      </c>
    </row>
    <row r="48" spans="1:15" x14ac:dyDescent="0.25">
      <c r="A48" s="37" t="s">
        <v>61</v>
      </c>
      <c r="B48" s="33">
        <v>0</v>
      </c>
      <c r="C48" s="33">
        <v>448.144248</v>
      </c>
      <c r="D48" s="33">
        <v>1.8826674000000001</v>
      </c>
      <c r="E48" s="33">
        <v>38</v>
      </c>
      <c r="F48" s="33">
        <v>746.71643529999994</v>
      </c>
      <c r="G48" s="33">
        <v>0</v>
      </c>
      <c r="H48" s="33">
        <v>0</v>
      </c>
      <c r="I48" s="33">
        <v>0</v>
      </c>
      <c r="J48" s="33">
        <v>0</v>
      </c>
      <c r="K48" s="33">
        <v>38</v>
      </c>
      <c r="L48" s="33">
        <v>577.83000000000004</v>
      </c>
      <c r="M48" s="33">
        <v>2675</v>
      </c>
      <c r="N48" s="33">
        <v>2675</v>
      </c>
      <c r="O48" s="38">
        <v>2675</v>
      </c>
    </row>
    <row r="49" spans="1:15" ht="25.5" x14ac:dyDescent="0.25">
      <c r="A49" s="37" t="s">
        <v>62</v>
      </c>
      <c r="B49" s="33">
        <v>0</v>
      </c>
      <c r="C49" s="33">
        <v>336.48583239999999</v>
      </c>
      <c r="D49" s="33">
        <v>1.6726055</v>
      </c>
      <c r="E49" s="33">
        <v>89</v>
      </c>
      <c r="F49" s="33">
        <v>498.25584479999998</v>
      </c>
      <c r="G49" s="33">
        <v>0</v>
      </c>
      <c r="H49" s="33">
        <v>0</v>
      </c>
      <c r="I49" s="33">
        <v>0</v>
      </c>
      <c r="J49" s="33">
        <v>0</v>
      </c>
      <c r="K49" s="33">
        <v>89</v>
      </c>
      <c r="L49" s="33">
        <v>468.65</v>
      </c>
      <c r="M49" s="33">
        <v>1753.08</v>
      </c>
      <c r="N49" s="33">
        <v>1753.08</v>
      </c>
      <c r="O49" s="38">
        <v>1753.08</v>
      </c>
    </row>
    <row r="50" spans="1:15" x14ac:dyDescent="0.25">
      <c r="A50" s="37" t="s">
        <v>63</v>
      </c>
      <c r="B50" s="33">
        <v>0</v>
      </c>
      <c r="C50" s="33">
        <v>817.48755389999997</v>
      </c>
      <c r="D50" s="33">
        <v>1.7355178</v>
      </c>
      <c r="E50" s="33">
        <v>0</v>
      </c>
      <c r="F50" s="33">
        <v>1350.11</v>
      </c>
      <c r="G50" s="33">
        <v>0</v>
      </c>
      <c r="H50" s="33">
        <v>0</v>
      </c>
      <c r="I50" s="33">
        <v>0</v>
      </c>
      <c r="J50" s="33">
        <v>0</v>
      </c>
      <c r="K50" s="33">
        <v>0</v>
      </c>
      <c r="L50" s="33">
        <v>1113.8699999999999</v>
      </c>
      <c r="M50" s="33">
        <v>4653.6899999999996</v>
      </c>
      <c r="N50" s="33">
        <v>4653.6899999999996</v>
      </c>
      <c r="O50" s="38">
        <v>4653.6899999999996</v>
      </c>
    </row>
    <row r="51" spans="1:15" ht="25.5" x14ac:dyDescent="0.25">
      <c r="A51" s="37" t="s">
        <v>64</v>
      </c>
      <c r="B51" s="33">
        <v>0</v>
      </c>
      <c r="C51" s="33">
        <v>0.49035050000000002</v>
      </c>
      <c r="D51" s="33">
        <v>6.0164200000000001E-2</v>
      </c>
      <c r="E51" s="33">
        <v>0.5</v>
      </c>
      <c r="F51" s="33">
        <v>0.40137070000000002</v>
      </c>
      <c r="G51" s="33">
        <v>0</v>
      </c>
      <c r="H51" s="33">
        <v>0</v>
      </c>
      <c r="I51" s="33">
        <v>0</v>
      </c>
      <c r="J51" s="33">
        <v>8.3333000000000004E-2</v>
      </c>
      <c r="K51" s="33">
        <v>0.5</v>
      </c>
      <c r="L51" s="33">
        <v>0.91666700000000001</v>
      </c>
      <c r="M51" s="33">
        <v>1</v>
      </c>
      <c r="N51" s="33">
        <v>1</v>
      </c>
      <c r="O51" s="38">
        <v>1</v>
      </c>
    </row>
    <row r="52" spans="1:15" ht="25.5" x14ac:dyDescent="0.25">
      <c r="A52" s="37" t="s">
        <v>65</v>
      </c>
      <c r="B52" s="33">
        <v>0</v>
      </c>
      <c r="C52" s="33">
        <v>0.20245769999999999</v>
      </c>
      <c r="D52" s="33">
        <v>1.5356128</v>
      </c>
      <c r="E52" s="33">
        <v>8.3333000000000004E-2</v>
      </c>
      <c r="F52" s="33">
        <v>0.29833609999999999</v>
      </c>
      <c r="G52" s="33">
        <v>0</v>
      </c>
      <c r="H52" s="33">
        <v>0</v>
      </c>
      <c r="I52" s="33">
        <v>0</v>
      </c>
      <c r="J52" s="33">
        <v>0</v>
      </c>
      <c r="K52" s="33">
        <v>8.3333000000000004E-2</v>
      </c>
      <c r="L52" s="33">
        <v>0.3</v>
      </c>
      <c r="M52" s="33">
        <v>1</v>
      </c>
      <c r="N52" s="33">
        <v>1</v>
      </c>
      <c r="O52" s="38">
        <v>1</v>
      </c>
    </row>
    <row r="53" spans="1:15" ht="25.5" x14ac:dyDescent="0.25">
      <c r="A53" s="37" t="s">
        <v>66</v>
      </c>
      <c r="B53" s="33">
        <v>0</v>
      </c>
      <c r="C53" s="33">
        <v>0.36443730000000002</v>
      </c>
      <c r="D53" s="33">
        <v>0.50920120000000002</v>
      </c>
      <c r="E53" s="33">
        <v>0.16666700000000001</v>
      </c>
      <c r="F53" s="33">
        <v>0.39744780000000002</v>
      </c>
      <c r="G53" s="33">
        <v>0</v>
      </c>
      <c r="H53" s="33">
        <v>0</v>
      </c>
      <c r="I53" s="33">
        <v>0</v>
      </c>
      <c r="J53" s="33">
        <v>0</v>
      </c>
      <c r="K53" s="33">
        <v>0.16666700000000001</v>
      </c>
      <c r="L53" s="33">
        <v>0.75</v>
      </c>
      <c r="M53" s="33">
        <v>1</v>
      </c>
      <c r="N53" s="33">
        <v>1</v>
      </c>
      <c r="O53" s="38">
        <v>1</v>
      </c>
    </row>
    <row r="54" spans="1:15" ht="25.5" x14ac:dyDescent="0.25">
      <c r="A54" s="37" t="s">
        <v>67</v>
      </c>
      <c r="B54" s="33">
        <v>0</v>
      </c>
      <c r="C54" s="33">
        <v>0.12763740000000001</v>
      </c>
      <c r="D54" s="33">
        <v>1.331291</v>
      </c>
      <c r="E54" s="33">
        <v>0</v>
      </c>
      <c r="F54" s="33">
        <v>0.1766701</v>
      </c>
      <c r="G54" s="33">
        <v>0</v>
      </c>
      <c r="H54" s="33">
        <v>0</v>
      </c>
      <c r="I54" s="33">
        <v>0</v>
      </c>
      <c r="J54" s="33">
        <v>0</v>
      </c>
      <c r="K54" s="33">
        <v>0</v>
      </c>
      <c r="L54" s="33">
        <v>0.222222</v>
      </c>
      <c r="M54" s="33">
        <v>0.58333299999999999</v>
      </c>
      <c r="N54" s="33">
        <v>0.58333299999999999</v>
      </c>
      <c r="O54" s="38">
        <v>0.58333299999999999</v>
      </c>
    </row>
    <row r="55" spans="1:15" x14ac:dyDescent="0.25">
      <c r="A55" s="37" t="s">
        <v>68</v>
      </c>
      <c r="B55" s="33">
        <v>0</v>
      </c>
      <c r="C55" s="33">
        <v>2.7317317999999999</v>
      </c>
      <c r="D55" s="33">
        <v>1.7129608999999999</v>
      </c>
      <c r="E55" s="33">
        <v>0</v>
      </c>
      <c r="F55" s="33">
        <v>4.2928459999999999</v>
      </c>
      <c r="G55" s="33">
        <v>0</v>
      </c>
      <c r="H55" s="33">
        <v>0</v>
      </c>
      <c r="I55" s="33">
        <v>0</v>
      </c>
      <c r="J55" s="33">
        <v>0</v>
      </c>
      <c r="K55" s="33">
        <v>0</v>
      </c>
      <c r="L55" s="33">
        <v>4</v>
      </c>
      <c r="M55" s="33">
        <v>15</v>
      </c>
      <c r="N55" s="33">
        <v>15</v>
      </c>
      <c r="O55" s="38">
        <v>15</v>
      </c>
    </row>
    <row r="56" spans="1:15" x14ac:dyDescent="0.25">
      <c r="A56" s="37" t="s">
        <v>69</v>
      </c>
      <c r="B56" s="33">
        <v>0</v>
      </c>
      <c r="C56" s="33">
        <v>12.684022300000001</v>
      </c>
      <c r="D56" s="33">
        <v>1.5680928000000001</v>
      </c>
      <c r="E56" s="33">
        <v>7</v>
      </c>
      <c r="F56" s="33">
        <v>15.702844600000001</v>
      </c>
      <c r="G56" s="33">
        <v>0</v>
      </c>
      <c r="H56" s="33">
        <v>0</v>
      </c>
      <c r="I56" s="33">
        <v>0</v>
      </c>
      <c r="J56" s="33">
        <v>1</v>
      </c>
      <c r="K56" s="33">
        <v>7</v>
      </c>
      <c r="L56" s="33">
        <v>17</v>
      </c>
      <c r="M56" s="33">
        <v>57</v>
      </c>
      <c r="N56" s="33">
        <v>57</v>
      </c>
      <c r="O56" s="38">
        <v>57</v>
      </c>
    </row>
    <row r="57" spans="1:15" x14ac:dyDescent="0.25">
      <c r="A57" s="37" t="s">
        <v>70</v>
      </c>
      <c r="B57" s="33">
        <v>0</v>
      </c>
      <c r="C57" s="33">
        <v>4366.28</v>
      </c>
      <c r="D57" s="33">
        <v>0.94262319999999999</v>
      </c>
      <c r="E57" s="33">
        <v>3000</v>
      </c>
      <c r="F57" s="33">
        <v>3207.24</v>
      </c>
      <c r="G57" s="33">
        <v>1000</v>
      </c>
      <c r="H57" s="33">
        <v>1000</v>
      </c>
      <c r="I57" s="33">
        <v>1000</v>
      </c>
      <c r="J57" s="33">
        <v>1600</v>
      </c>
      <c r="K57" s="33">
        <v>3000</v>
      </c>
      <c r="L57" s="33">
        <v>6500</v>
      </c>
      <c r="M57" s="33">
        <v>12000</v>
      </c>
      <c r="N57" s="33">
        <v>12000</v>
      </c>
      <c r="O57" s="38">
        <v>12000</v>
      </c>
    </row>
    <row r="58" spans="1:15" x14ac:dyDescent="0.25">
      <c r="A58" s="37" t="s">
        <v>71</v>
      </c>
      <c r="B58" s="33">
        <v>0</v>
      </c>
      <c r="C58" s="33">
        <v>1479.64</v>
      </c>
      <c r="D58" s="33">
        <v>1.6551471</v>
      </c>
      <c r="E58" s="33">
        <v>856.90154600000005</v>
      </c>
      <c r="F58" s="33">
        <v>1596.79</v>
      </c>
      <c r="G58" s="33">
        <v>89.921689000000001</v>
      </c>
      <c r="H58" s="33">
        <v>89.921689000000001</v>
      </c>
      <c r="I58" s="33">
        <v>89.921689000000001</v>
      </c>
      <c r="J58" s="33">
        <v>383.27393799999999</v>
      </c>
      <c r="K58" s="33">
        <v>856.90154600000005</v>
      </c>
      <c r="L58" s="33">
        <v>1901.28</v>
      </c>
      <c r="M58" s="33">
        <v>6083.43</v>
      </c>
      <c r="N58" s="33">
        <v>6083.43</v>
      </c>
      <c r="O58" s="38">
        <v>6083.43</v>
      </c>
    </row>
    <row r="59" spans="1:15" x14ac:dyDescent="0.25">
      <c r="A59" s="37" t="s">
        <v>72</v>
      </c>
      <c r="B59" s="33">
        <v>0</v>
      </c>
      <c r="C59" s="33">
        <v>623.46667549999995</v>
      </c>
      <c r="D59" s="33">
        <v>1.7781364</v>
      </c>
      <c r="E59" s="33">
        <v>289.62840249999999</v>
      </c>
      <c r="F59" s="33">
        <v>722.70129610000004</v>
      </c>
      <c r="G59" s="33">
        <v>73.203220999999999</v>
      </c>
      <c r="H59" s="33">
        <v>73.203220999999999</v>
      </c>
      <c r="I59" s="33">
        <v>73.203220999999999</v>
      </c>
      <c r="J59" s="33">
        <v>163.02772400000001</v>
      </c>
      <c r="K59" s="33">
        <v>289.62840249999999</v>
      </c>
      <c r="L59" s="33">
        <v>788.72160899999994</v>
      </c>
      <c r="M59" s="33">
        <v>2722.22</v>
      </c>
      <c r="N59" s="33">
        <v>2767.05</v>
      </c>
      <c r="O59" s="38">
        <v>2767.05</v>
      </c>
    </row>
    <row r="60" spans="1:15" x14ac:dyDescent="0.25">
      <c r="A60" s="37" t="s">
        <v>73</v>
      </c>
      <c r="B60" s="33">
        <v>0</v>
      </c>
      <c r="C60" s="33">
        <v>0.15371460000000001</v>
      </c>
      <c r="D60" s="33">
        <v>1.9428198999999999</v>
      </c>
      <c r="E60" s="33">
        <v>0</v>
      </c>
      <c r="F60" s="33">
        <v>0.29249920000000001</v>
      </c>
      <c r="G60" s="33">
        <v>0</v>
      </c>
      <c r="H60" s="33">
        <v>0</v>
      </c>
      <c r="I60" s="33">
        <v>0</v>
      </c>
      <c r="J60" s="33">
        <v>0</v>
      </c>
      <c r="K60" s="33">
        <v>0</v>
      </c>
      <c r="L60" s="33">
        <v>0.14285700000000001</v>
      </c>
      <c r="M60" s="33">
        <v>1</v>
      </c>
      <c r="N60" s="33">
        <v>1</v>
      </c>
      <c r="O60" s="38">
        <v>1</v>
      </c>
    </row>
    <row r="61" spans="1:15" x14ac:dyDescent="0.25">
      <c r="A61" s="37" t="s">
        <v>74</v>
      </c>
      <c r="B61" s="33">
        <v>0</v>
      </c>
      <c r="C61" s="33">
        <v>11.5841341</v>
      </c>
      <c r="D61" s="33">
        <v>-2.5925048999999998</v>
      </c>
      <c r="E61" s="33">
        <v>12</v>
      </c>
      <c r="F61" s="33">
        <v>1.0973482999999999</v>
      </c>
      <c r="G61" s="33">
        <v>8</v>
      </c>
      <c r="H61" s="33">
        <v>8</v>
      </c>
      <c r="I61" s="33">
        <v>8</v>
      </c>
      <c r="J61" s="33">
        <v>12</v>
      </c>
      <c r="K61" s="33">
        <v>12</v>
      </c>
      <c r="L61" s="33">
        <v>12</v>
      </c>
      <c r="M61" s="33">
        <v>12</v>
      </c>
      <c r="N61" s="33">
        <v>12</v>
      </c>
      <c r="O61" s="38">
        <v>12</v>
      </c>
    </row>
  </sheetData>
  <mergeCells count="6">
    <mergeCell ref="A42:O42"/>
    <mergeCell ref="A39:M40"/>
    <mergeCell ref="A1:W1"/>
    <mergeCell ref="A32:I35"/>
    <mergeCell ref="A3:P3"/>
    <mergeCell ref="A24:P2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topLeftCell="E76" workbookViewId="0">
      <selection activeCell="I78" sqref="I78:K80"/>
    </sheetView>
  </sheetViews>
  <sheetFormatPr defaultRowHeight="15" x14ac:dyDescent="0.25"/>
  <cols>
    <col min="1" max="1" width="33.5703125" customWidth="1"/>
    <col min="2" max="2" width="12.42578125" customWidth="1"/>
    <col min="3" max="3" width="13.140625" customWidth="1"/>
    <col min="4" max="4" width="13.28515625" customWidth="1"/>
    <col min="5" max="5" width="15.7109375" customWidth="1"/>
    <col min="6" max="6" width="19.28515625" customWidth="1"/>
    <col min="7" max="7" width="14.140625" customWidth="1"/>
    <col min="8" max="8" width="21.7109375" customWidth="1"/>
    <col min="9" max="9" width="28.42578125" customWidth="1"/>
    <col min="10" max="10" width="16.85546875" customWidth="1"/>
    <col min="11" max="11" width="20.7109375" customWidth="1"/>
    <col min="12" max="12" width="13" customWidth="1"/>
  </cols>
  <sheetData>
    <row r="1" spans="1:10" x14ac:dyDescent="0.25">
      <c r="A1" s="228" t="s">
        <v>98</v>
      </c>
      <c r="B1" s="229"/>
      <c r="C1" s="229"/>
      <c r="D1" s="229"/>
      <c r="E1" s="229"/>
      <c r="F1" s="229"/>
      <c r="G1" s="229"/>
      <c r="H1" s="229"/>
      <c r="I1" s="229"/>
      <c r="J1" s="230"/>
    </row>
    <row r="2" spans="1:10" x14ac:dyDescent="0.25">
      <c r="A2" s="231"/>
      <c r="B2" s="232"/>
      <c r="C2" s="232"/>
      <c r="D2" s="232"/>
      <c r="E2" s="232"/>
      <c r="F2" s="232"/>
      <c r="G2" s="232"/>
      <c r="H2" s="232"/>
      <c r="I2" s="232"/>
      <c r="J2" s="233"/>
    </row>
    <row r="3" spans="1:10" ht="15.75" thickBot="1" x14ac:dyDescent="0.3">
      <c r="A3" s="234"/>
      <c r="B3" s="235"/>
      <c r="C3" s="235"/>
      <c r="D3" s="235"/>
      <c r="E3" s="235"/>
      <c r="F3" s="235"/>
      <c r="G3" s="235"/>
      <c r="H3" s="235"/>
      <c r="I3" s="235"/>
      <c r="J3" s="236"/>
    </row>
    <row r="5" spans="1:10" ht="15.75" thickBot="1" x14ac:dyDescent="0.3"/>
    <row r="6" spans="1:10" ht="25.5" customHeight="1" x14ac:dyDescent="0.25">
      <c r="A6" s="239" t="s">
        <v>99</v>
      </c>
      <c r="B6" s="240"/>
    </row>
    <row r="7" spans="1:10" ht="15.75" thickBot="1" x14ac:dyDescent="0.3">
      <c r="A7" s="76"/>
      <c r="B7" s="77"/>
    </row>
    <row r="8" spans="1:10" ht="15.75" thickBot="1" x14ac:dyDescent="0.3">
      <c r="A8" s="78" t="s">
        <v>100</v>
      </c>
      <c r="B8" s="79" t="s">
        <v>101</v>
      </c>
    </row>
    <row r="9" spans="1:10" ht="15.75" thickBot="1" x14ac:dyDescent="0.3">
      <c r="A9" s="45" t="s">
        <v>102</v>
      </c>
      <c r="B9" s="46">
        <v>8950</v>
      </c>
    </row>
    <row r="10" spans="1:10" ht="15.75" thickBot="1" x14ac:dyDescent="0.3">
      <c r="A10" s="45" t="s">
        <v>103</v>
      </c>
      <c r="B10" s="46">
        <v>8950</v>
      </c>
    </row>
    <row r="11" spans="1:10" ht="15.75" thickBot="1" x14ac:dyDescent="0.3">
      <c r="A11" s="47" t="s">
        <v>104</v>
      </c>
      <c r="B11" s="80">
        <v>8950</v>
      </c>
    </row>
    <row r="21" spans="1:12" x14ac:dyDescent="0.25">
      <c r="A21" s="183" t="s">
        <v>99</v>
      </c>
      <c r="B21" s="183"/>
      <c r="C21" s="183"/>
      <c r="D21" s="183"/>
      <c r="E21" s="183"/>
    </row>
    <row r="22" spans="1:12" ht="25.5" customHeight="1" x14ac:dyDescent="0.25">
      <c r="A22" s="183" t="s">
        <v>105</v>
      </c>
      <c r="B22" s="183"/>
      <c r="C22" s="183"/>
      <c r="D22" s="183"/>
      <c r="E22" s="183"/>
    </row>
    <row r="23" spans="1:12" x14ac:dyDescent="0.25">
      <c r="A23" s="70"/>
    </row>
    <row r="24" spans="1:12" x14ac:dyDescent="0.25">
      <c r="A24" s="183" t="s">
        <v>106</v>
      </c>
      <c r="B24" s="183"/>
      <c r="C24" s="183"/>
      <c r="D24" s="183"/>
      <c r="E24" s="183"/>
    </row>
    <row r="25" spans="1:12" ht="15.75" thickBot="1" x14ac:dyDescent="0.3"/>
    <row r="26" spans="1:12" ht="28.5" customHeight="1" thickBot="1" x14ac:dyDescent="0.3">
      <c r="A26" s="237" t="s">
        <v>107</v>
      </c>
      <c r="B26" s="238"/>
      <c r="C26" s="238"/>
      <c r="D26" s="238"/>
      <c r="E26" s="238"/>
    </row>
    <row r="27" spans="1:12" ht="15.75" thickBot="1" x14ac:dyDescent="0.3">
      <c r="A27" s="82"/>
      <c r="B27" s="83" t="s">
        <v>108</v>
      </c>
      <c r="C27" s="83" t="s">
        <v>109</v>
      </c>
      <c r="D27" s="83" t="s">
        <v>110</v>
      </c>
      <c r="E27" s="81" t="s">
        <v>111</v>
      </c>
    </row>
    <row r="28" spans="1:12" ht="15.75" customHeight="1" thickBot="1" x14ac:dyDescent="0.3">
      <c r="A28" s="82">
        <v>1</v>
      </c>
      <c r="B28" s="84">
        <v>5.2363944099999999</v>
      </c>
      <c r="C28" s="84">
        <v>1.2267686900000001</v>
      </c>
      <c r="D28" s="84">
        <v>0.308</v>
      </c>
      <c r="E28" s="89">
        <v>0.308</v>
      </c>
      <c r="F28" s="217" t="s">
        <v>149</v>
      </c>
      <c r="G28" s="218"/>
      <c r="H28" s="218"/>
      <c r="I28" s="218"/>
      <c r="J28" s="218"/>
      <c r="K28" s="218"/>
      <c r="L28" s="219"/>
    </row>
    <row r="29" spans="1:12" ht="15.75" thickBot="1" x14ac:dyDescent="0.3">
      <c r="A29" s="82">
        <v>2</v>
      </c>
      <c r="B29" s="84">
        <v>4.0096257199999998</v>
      </c>
      <c r="C29" s="84">
        <v>2.4988383500000002</v>
      </c>
      <c r="D29" s="84">
        <v>0.2359</v>
      </c>
      <c r="E29" s="89">
        <v>0.54390000000000005</v>
      </c>
      <c r="F29" s="220"/>
      <c r="G29" s="221"/>
      <c r="H29" s="221"/>
      <c r="I29" s="221"/>
      <c r="J29" s="221"/>
      <c r="K29" s="221"/>
      <c r="L29" s="222"/>
    </row>
    <row r="30" spans="1:12" ht="15.75" thickBot="1" x14ac:dyDescent="0.3">
      <c r="A30" s="82">
        <v>3</v>
      </c>
      <c r="B30" s="84">
        <v>1.5107873700000001</v>
      </c>
      <c r="C30" s="84">
        <v>0.23835514999999999</v>
      </c>
      <c r="D30" s="84">
        <v>8.8900000000000007E-2</v>
      </c>
      <c r="E30" s="89">
        <v>0.63280000000000003</v>
      </c>
      <c r="F30" s="223"/>
      <c r="G30" s="224"/>
      <c r="H30" s="224"/>
      <c r="I30" s="224"/>
      <c r="J30" s="224"/>
      <c r="K30" s="224"/>
      <c r="L30" s="225"/>
    </row>
    <row r="31" spans="1:12" ht="15.75" thickBot="1" x14ac:dyDescent="0.3">
      <c r="A31" s="82">
        <v>4</v>
      </c>
      <c r="B31" s="84">
        <v>1.27243222</v>
      </c>
      <c r="C31" s="84">
        <v>0.21539406999999999</v>
      </c>
      <c r="D31" s="84">
        <v>7.4800000000000005E-2</v>
      </c>
      <c r="E31" s="89">
        <v>0.70760000000000001</v>
      </c>
    </row>
    <row r="32" spans="1:12" ht="15.75" thickBot="1" x14ac:dyDescent="0.3">
      <c r="A32" s="82">
        <v>5</v>
      </c>
      <c r="B32" s="84">
        <v>1.0570381499999999</v>
      </c>
      <c r="C32" s="84">
        <v>0.19340826999999999</v>
      </c>
      <c r="D32" s="84">
        <v>6.2199999999999998E-2</v>
      </c>
      <c r="E32" s="89">
        <v>0.76980000000000004</v>
      </c>
    </row>
    <row r="33" spans="1:5" ht="15.75" thickBot="1" x14ac:dyDescent="0.3">
      <c r="A33" s="82">
        <v>6</v>
      </c>
      <c r="B33" s="84">
        <v>0.86362987999999996</v>
      </c>
      <c r="C33" s="84">
        <v>0.14966835000000001</v>
      </c>
      <c r="D33" s="84">
        <v>5.0799999999999998E-2</v>
      </c>
      <c r="E33" s="89">
        <v>0.8206</v>
      </c>
    </row>
    <row r="34" spans="1:5" ht="15.75" thickBot="1" x14ac:dyDescent="0.3">
      <c r="A34" s="82">
        <v>7</v>
      </c>
      <c r="B34" s="84">
        <v>0.71396152999999996</v>
      </c>
      <c r="C34" s="84">
        <v>0.13440709000000001</v>
      </c>
      <c r="D34" s="84">
        <v>4.2000000000000003E-2</v>
      </c>
      <c r="E34" s="89">
        <v>0.86260000000000003</v>
      </c>
    </row>
    <row r="35" spans="1:5" ht="15.75" thickBot="1" x14ac:dyDescent="0.3">
      <c r="A35" s="82">
        <v>8</v>
      </c>
      <c r="B35" s="84">
        <v>0.57955445000000005</v>
      </c>
      <c r="C35" s="84">
        <v>0.10359908</v>
      </c>
      <c r="D35" s="84">
        <v>3.4099999999999998E-2</v>
      </c>
      <c r="E35" s="85">
        <v>0.89670000000000005</v>
      </c>
    </row>
    <row r="36" spans="1:5" ht="15.75" thickBot="1" x14ac:dyDescent="0.3">
      <c r="A36" s="82">
        <v>9</v>
      </c>
      <c r="B36" s="84">
        <v>0.47595535999999999</v>
      </c>
      <c r="C36" s="84">
        <v>9.5409030000000006E-2</v>
      </c>
      <c r="D36" s="84">
        <v>2.8000000000000001E-2</v>
      </c>
      <c r="E36" s="85">
        <v>0.92469999999999997</v>
      </c>
    </row>
    <row r="37" spans="1:5" ht="15.75" thickBot="1" x14ac:dyDescent="0.3">
      <c r="A37" s="82">
        <v>10</v>
      </c>
      <c r="B37" s="84">
        <v>0.38054632999999999</v>
      </c>
      <c r="C37" s="84">
        <v>0.14761580999999999</v>
      </c>
      <c r="D37" s="84">
        <v>2.24E-2</v>
      </c>
      <c r="E37" s="85">
        <v>0.94710000000000005</v>
      </c>
    </row>
    <row r="38" spans="1:5" ht="15.75" thickBot="1" x14ac:dyDescent="0.3">
      <c r="A38" s="82">
        <v>11</v>
      </c>
      <c r="B38" s="84">
        <v>0.23293052</v>
      </c>
      <c r="C38" s="84">
        <v>7.7118400000000002E-3</v>
      </c>
      <c r="D38" s="84">
        <v>1.37E-2</v>
      </c>
      <c r="E38" s="85">
        <v>0.96079999999999999</v>
      </c>
    </row>
    <row r="39" spans="1:5" ht="15.75" thickBot="1" x14ac:dyDescent="0.3">
      <c r="A39" s="82">
        <v>12</v>
      </c>
      <c r="B39" s="84">
        <v>0.22521868</v>
      </c>
      <c r="C39" s="84">
        <v>6.2706040000000005E-2</v>
      </c>
      <c r="D39" s="84">
        <v>1.32E-2</v>
      </c>
      <c r="E39" s="85">
        <v>0.97399999999999998</v>
      </c>
    </row>
    <row r="40" spans="1:5" ht="15.75" thickBot="1" x14ac:dyDescent="0.3">
      <c r="A40" s="82">
        <v>13</v>
      </c>
      <c r="B40" s="84">
        <v>0.16251264000000001</v>
      </c>
      <c r="C40" s="84">
        <v>2.361125E-2</v>
      </c>
      <c r="D40" s="84">
        <v>9.5999999999999992E-3</v>
      </c>
      <c r="E40" s="85">
        <v>0.98360000000000003</v>
      </c>
    </row>
    <row r="41" spans="1:5" ht="15.75" thickBot="1" x14ac:dyDescent="0.3">
      <c r="A41" s="82">
        <v>14</v>
      </c>
      <c r="B41" s="84">
        <v>0.13890139000000001</v>
      </c>
      <c r="C41" s="84">
        <v>6.249673E-2</v>
      </c>
      <c r="D41" s="84">
        <v>8.2000000000000007E-3</v>
      </c>
      <c r="E41" s="85">
        <v>0.99170000000000003</v>
      </c>
    </row>
    <row r="42" spans="1:5" ht="15.75" thickBot="1" x14ac:dyDescent="0.3">
      <c r="A42" s="82">
        <v>15</v>
      </c>
      <c r="B42" s="84">
        <v>7.6404659999999999E-2</v>
      </c>
      <c r="C42" s="84">
        <v>3.254725E-2</v>
      </c>
      <c r="D42" s="84">
        <v>4.4999999999999997E-3</v>
      </c>
      <c r="E42" s="85">
        <v>0.99619999999999997</v>
      </c>
    </row>
    <row r="43" spans="1:5" ht="15.75" thickBot="1" x14ac:dyDescent="0.3">
      <c r="A43" s="82">
        <v>16</v>
      </c>
      <c r="B43" s="84">
        <v>4.3857409999999999E-2</v>
      </c>
      <c r="C43" s="84">
        <v>2.360814E-2</v>
      </c>
      <c r="D43" s="84">
        <v>2.5999999999999999E-3</v>
      </c>
      <c r="E43" s="85">
        <v>0.99880000000000002</v>
      </c>
    </row>
    <row r="44" spans="1:5" x14ac:dyDescent="0.25">
      <c r="A44" s="86">
        <v>17</v>
      </c>
      <c r="B44" s="87">
        <v>2.024927E-2</v>
      </c>
      <c r="C44" s="87"/>
      <c r="D44" s="87">
        <v>1.1999999999999999E-3</v>
      </c>
      <c r="E44" s="88">
        <v>1</v>
      </c>
    </row>
    <row r="68" spans="1:15" ht="15.75" thickBot="1" x14ac:dyDescent="0.3"/>
    <row r="69" spans="1:15" x14ac:dyDescent="0.25">
      <c r="A69" s="184" t="s">
        <v>112</v>
      </c>
      <c r="B69" s="185"/>
      <c r="C69" s="185"/>
      <c r="D69" s="185"/>
      <c r="E69" s="185"/>
      <c r="F69" s="185"/>
      <c r="G69" s="185"/>
      <c r="H69" s="185"/>
      <c r="I69" s="185"/>
      <c r="J69" s="185"/>
      <c r="K69" s="185"/>
      <c r="L69" s="185"/>
      <c r="M69" s="185"/>
      <c r="N69" s="185"/>
      <c r="O69" s="186"/>
    </row>
    <row r="70" spans="1:15" x14ac:dyDescent="0.25">
      <c r="A70" s="193"/>
      <c r="B70" s="194"/>
      <c r="C70" s="194"/>
      <c r="D70" s="194"/>
      <c r="E70" s="194"/>
      <c r="F70" s="194"/>
      <c r="G70" s="194"/>
      <c r="H70" s="194"/>
      <c r="I70" s="194"/>
      <c r="J70" s="194"/>
      <c r="K70" s="194"/>
      <c r="L70" s="194"/>
      <c r="M70" s="194"/>
      <c r="N70" s="194"/>
      <c r="O70" s="195"/>
    </row>
    <row r="71" spans="1:15" ht="15.75" thickBot="1" x14ac:dyDescent="0.3">
      <c r="A71" s="187"/>
      <c r="B71" s="188"/>
      <c r="C71" s="188"/>
      <c r="D71" s="188"/>
      <c r="E71" s="188"/>
      <c r="F71" s="188"/>
      <c r="G71" s="188"/>
      <c r="H71" s="188"/>
      <c r="I71" s="188"/>
      <c r="J71" s="188"/>
      <c r="K71" s="188"/>
      <c r="L71" s="188"/>
      <c r="M71" s="188"/>
      <c r="N71" s="188"/>
      <c r="O71" s="189"/>
    </row>
    <row r="72" spans="1:15" ht="25.5" customHeight="1" thickBot="1" x14ac:dyDescent="0.3">
      <c r="A72" s="226" t="s">
        <v>99</v>
      </c>
      <c r="B72" s="227"/>
    </row>
    <row r="77" spans="1:15" ht="15.75" thickBot="1" x14ac:dyDescent="0.3"/>
    <row r="78" spans="1:15" ht="15.75" thickBot="1" x14ac:dyDescent="0.3">
      <c r="A78" s="205" t="s">
        <v>113</v>
      </c>
      <c r="B78" s="206"/>
      <c r="C78" s="206"/>
      <c r="D78" s="206"/>
      <c r="E78" s="206"/>
      <c r="F78" s="206"/>
      <c r="G78" s="206"/>
      <c r="H78" s="207"/>
      <c r="I78" s="208" t="s">
        <v>150</v>
      </c>
      <c r="J78" s="209"/>
      <c r="K78" s="210"/>
    </row>
    <row r="79" spans="1:15" ht="15.75" thickBot="1" x14ac:dyDescent="0.3">
      <c r="A79" s="91"/>
      <c r="B79" s="52" t="s">
        <v>114</v>
      </c>
      <c r="C79" s="52" t="s">
        <v>115</v>
      </c>
      <c r="D79" s="52" t="s">
        <v>116</v>
      </c>
      <c r="E79" s="52" t="s">
        <v>117</v>
      </c>
      <c r="F79" s="52" t="s">
        <v>118</v>
      </c>
      <c r="G79" s="52" t="s">
        <v>119</v>
      </c>
      <c r="H79" s="92" t="s">
        <v>120</v>
      </c>
      <c r="I79" s="211"/>
      <c r="J79" s="212"/>
      <c r="K79" s="213"/>
    </row>
    <row r="80" spans="1:15" ht="26.25" thickBot="1" x14ac:dyDescent="0.3">
      <c r="A80" s="93" t="s">
        <v>66</v>
      </c>
      <c r="B80" s="48">
        <v>0.93952000000000002</v>
      </c>
      <c r="C80" s="54">
        <v>1.15E-3</v>
      </c>
      <c r="D80" s="90">
        <v>-0.14488000000000001</v>
      </c>
      <c r="E80" s="90">
        <v>-2.555E-2</v>
      </c>
      <c r="F80" s="54">
        <v>8.6860000000000007E-2</v>
      </c>
      <c r="G80" s="54">
        <v>0.10582999999999999</v>
      </c>
      <c r="H80" s="94">
        <v>2.2499999999999998E-3</v>
      </c>
      <c r="I80" s="214"/>
      <c r="J80" s="215"/>
      <c r="K80" s="216"/>
    </row>
    <row r="81" spans="1:8" ht="15.75" thickBot="1" x14ac:dyDescent="0.3">
      <c r="A81" s="72" t="s">
        <v>62</v>
      </c>
      <c r="B81" s="48">
        <v>0.86541000000000001</v>
      </c>
      <c r="C81" s="54">
        <v>0.21079999999999999</v>
      </c>
      <c r="D81" s="90">
        <v>-4.8340000000000001E-2</v>
      </c>
      <c r="E81" s="54">
        <v>0.12853000000000001</v>
      </c>
      <c r="F81" s="54">
        <v>5.4829999999999997E-2</v>
      </c>
      <c r="G81" s="90">
        <v>-9.3979999999999994E-2</v>
      </c>
      <c r="H81" s="94">
        <v>8.5339999999999999E-2</v>
      </c>
    </row>
    <row r="82" spans="1:8" ht="15.75" thickBot="1" x14ac:dyDescent="0.3">
      <c r="A82" s="72" t="s">
        <v>64</v>
      </c>
      <c r="B82" s="48">
        <v>0.79515000000000002</v>
      </c>
      <c r="C82" s="54">
        <v>0.30974000000000002</v>
      </c>
      <c r="D82" s="90">
        <v>-0.20968000000000001</v>
      </c>
      <c r="E82" s="90">
        <v>-5.0360000000000002E-2</v>
      </c>
      <c r="F82" s="54">
        <v>0.15049999999999999</v>
      </c>
      <c r="G82" s="54">
        <v>0.23166</v>
      </c>
      <c r="H82" s="95">
        <v>-4.8370000000000003E-2</v>
      </c>
    </row>
    <row r="83" spans="1:8" ht="15.75" thickBot="1" x14ac:dyDescent="0.3">
      <c r="A83" s="72" t="s">
        <v>69</v>
      </c>
      <c r="B83" s="48">
        <v>0.70015000000000005</v>
      </c>
      <c r="C83" s="54">
        <v>0.59575999999999996</v>
      </c>
      <c r="D83" s="90">
        <v>-6.4949999999999994E-2</v>
      </c>
      <c r="E83" s="54">
        <v>6.9860000000000005E-2</v>
      </c>
      <c r="F83" s="54">
        <v>1.337E-2</v>
      </c>
      <c r="G83" s="54">
        <v>8.5900000000000004E-2</v>
      </c>
      <c r="H83" s="94">
        <v>7.0870000000000002E-2</v>
      </c>
    </row>
    <row r="84" spans="1:8" ht="15.75" thickBot="1" x14ac:dyDescent="0.3">
      <c r="A84" s="93" t="s">
        <v>61</v>
      </c>
      <c r="B84" s="54">
        <v>0.14713999999999999</v>
      </c>
      <c r="C84" s="48">
        <v>0.93420999999999998</v>
      </c>
      <c r="D84" s="90">
        <v>-5.1999999999999998E-2</v>
      </c>
      <c r="E84" s="54">
        <v>0.1076</v>
      </c>
      <c r="F84" s="90">
        <v>-1.81E-3</v>
      </c>
      <c r="G84" s="90">
        <v>-6.77E-3</v>
      </c>
      <c r="H84" s="94">
        <v>2.0539999999999999E-2</v>
      </c>
    </row>
    <row r="85" spans="1:8" ht="26.25" thickBot="1" x14ac:dyDescent="0.3">
      <c r="A85" s="72" t="s">
        <v>65</v>
      </c>
      <c r="B85" s="54">
        <v>0.10002</v>
      </c>
      <c r="C85" s="48">
        <v>0.88397999999999999</v>
      </c>
      <c r="D85" s="90">
        <v>-8.448E-2</v>
      </c>
      <c r="E85" s="54">
        <v>1.8890000000000001E-2</v>
      </c>
      <c r="F85" s="54">
        <v>8.6010000000000003E-2</v>
      </c>
      <c r="G85" s="54">
        <v>0.20580999999999999</v>
      </c>
      <c r="H85" s="95">
        <v>-1.37E-2</v>
      </c>
    </row>
    <row r="86" spans="1:8" ht="15.75" thickBot="1" x14ac:dyDescent="0.3">
      <c r="A86" s="72" t="s">
        <v>60</v>
      </c>
      <c r="B86" s="54">
        <v>0.52331000000000005</v>
      </c>
      <c r="C86" s="48">
        <v>0.77595999999999998</v>
      </c>
      <c r="D86" s="90">
        <v>-6.0900000000000003E-2</v>
      </c>
      <c r="E86" s="54">
        <v>0.15403</v>
      </c>
      <c r="F86" s="54">
        <v>3.0790000000000001E-2</v>
      </c>
      <c r="G86" s="90">
        <v>-6.2829999999999997E-2</v>
      </c>
      <c r="H86" s="94">
        <v>6.2239999999999997E-2</v>
      </c>
    </row>
    <row r="87" spans="1:8" ht="15.75" thickBot="1" x14ac:dyDescent="0.3">
      <c r="A87" s="93" t="s">
        <v>71</v>
      </c>
      <c r="B87" s="54">
        <v>0.21203</v>
      </c>
      <c r="C87" s="48">
        <v>0.45729999999999998</v>
      </c>
      <c r="D87" s="54">
        <v>0.40039000000000002</v>
      </c>
      <c r="E87" s="54">
        <v>0.37809999999999999</v>
      </c>
      <c r="F87" s="54">
        <v>0.17423</v>
      </c>
      <c r="G87" s="90">
        <v>-0.25617000000000001</v>
      </c>
      <c r="H87" s="94">
        <v>0.23597000000000001</v>
      </c>
    </row>
    <row r="88" spans="1:8" ht="15.75" thickBot="1" x14ac:dyDescent="0.3">
      <c r="A88" s="93" t="s">
        <v>68</v>
      </c>
      <c r="B88" s="90">
        <v>-0.11595</v>
      </c>
      <c r="C88" s="90">
        <v>-5.2970000000000003E-2</v>
      </c>
      <c r="D88" s="48">
        <v>0.93132999999999999</v>
      </c>
      <c r="E88" s="54">
        <v>0.12085</v>
      </c>
      <c r="F88" s="90">
        <v>-8.6050000000000001E-2</v>
      </c>
      <c r="G88" s="54">
        <v>9.4450000000000006E-2</v>
      </c>
      <c r="H88" s="95">
        <v>-1.14E-2</v>
      </c>
    </row>
    <row r="89" spans="1:8" ht="15.75" thickBot="1" x14ac:dyDescent="0.3">
      <c r="A89" s="72" t="s">
        <v>67</v>
      </c>
      <c r="B89" s="90">
        <v>-0.16486999999999999</v>
      </c>
      <c r="C89" s="90">
        <v>-6.3589999999999994E-2</v>
      </c>
      <c r="D89" s="48">
        <v>0.91537000000000002</v>
      </c>
      <c r="E89" s="54">
        <v>0.10176</v>
      </c>
      <c r="F89" s="90">
        <v>-0.11255999999999999</v>
      </c>
      <c r="G89" s="54">
        <v>0.12544</v>
      </c>
      <c r="H89" s="95">
        <v>-6.9260000000000002E-2</v>
      </c>
    </row>
    <row r="90" spans="1:8" ht="15.75" thickBot="1" x14ac:dyDescent="0.3">
      <c r="A90" s="72" t="s">
        <v>63</v>
      </c>
      <c r="B90" s="90">
        <v>-0.12912000000000001</v>
      </c>
      <c r="C90" s="90">
        <v>-7.2059999999999999E-2</v>
      </c>
      <c r="D90" s="48">
        <v>0.81952999999999998</v>
      </c>
      <c r="E90" s="54">
        <v>0.35265999999999997</v>
      </c>
      <c r="F90" s="90">
        <v>-1.5900000000000001E-3</v>
      </c>
      <c r="G90" s="90">
        <v>-4.5100000000000001E-2</v>
      </c>
      <c r="H90" s="95">
        <v>-5.382E-2</v>
      </c>
    </row>
    <row r="91" spans="1:8" ht="15.75" thickBot="1" x14ac:dyDescent="0.3">
      <c r="A91" s="93" t="s">
        <v>55</v>
      </c>
      <c r="B91" s="90">
        <v>-2.0140000000000002E-2</v>
      </c>
      <c r="C91" s="54">
        <v>7.1790000000000007E-2</v>
      </c>
      <c r="D91" s="54">
        <v>0.37594</v>
      </c>
      <c r="E91" s="48">
        <v>0.79276000000000002</v>
      </c>
      <c r="F91" s="90">
        <v>-0.27312999999999998</v>
      </c>
      <c r="G91" s="54">
        <v>0.21979000000000001</v>
      </c>
      <c r="H91" s="94">
        <v>6.2899999999999996E-3</v>
      </c>
    </row>
    <row r="92" spans="1:8" ht="15.75" thickBot="1" x14ac:dyDescent="0.3">
      <c r="A92" s="93" t="s">
        <v>70</v>
      </c>
      <c r="B92" s="54">
        <v>2.477E-2</v>
      </c>
      <c r="C92" s="54">
        <v>0.30314999999999998</v>
      </c>
      <c r="D92" s="54">
        <v>8.7770000000000001E-2</v>
      </c>
      <c r="E92" s="48">
        <v>0.75305</v>
      </c>
      <c r="F92" s="54">
        <v>0.27461999999999998</v>
      </c>
      <c r="G92" s="90">
        <v>-7.8770000000000007E-2</v>
      </c>
      <c r="H92" s="94">
        <v>7.9380000000000006E-2</v>
      </c>
    </row>
    <row r="93" spans="1:8" ht="15.75" thickBot="1" x14ac:dyDescent="0.3">
      <c r="A93" s="72" t="s">
        <v>72</v>
      </c>
      <c r="B93" s="54">
        <v>0.11221</v>
      </c>
      <c r="C93" s="90">
        <v>-4.2049999999999997E-2</v>
      </c>
      <c r="D93" s="54">
        <v>0.23882999999999999</v>
      </c>
      <c r="E93" s="48">
        <v>0.74187000000000003</v>
      </c>
      <c r="F93" s="90">
        <v>-0.32912000000000002</v>
      </c>
      <c r="G93" s="54">
        <v>0.19044</v>
      </c>
      <c r="H93" s="94">
        <v>4.9299999999999997E-2</v>
      </c>
    </row>
    <row r="94" spans="1:8" ht="15.75" thickBot="1" x14ac:dyDescent="0.3">
      <c r="A94" s="93" t="s">
        <v>73</v>
      </c>
      <c r="B94" s="54">
        <v>0.19794999999999999</v>
      </c>
      <c r="C94" s="54">
        <v>7.7810000000000004E-2</v>
      </c>
      <c r="D94" s="90">
        <v>-0.12975</v>
      </c>
      <c r="E94" s="90">
        <v>-0.12298000000000001</v>
      </c>
      <c r="F94" s="48">
        <v>0.90175000000000005</v>
      </c>
      <c r="G94" s="90">
        <v>-3.56E-2</v>
      </c>
      <c r="H94" s="95">
        <v>-1.6049999999999998E-2</v>
      </c>
    </row>
    <row r="95" spans="1:8" ht="15.75" thickBot="1" x14ac:dyDescent="0.3">
      <c r="A95" s="93" t="s">
        <v>59</v>
      </c>
      <c r="B95" s="54">
        <v>0.16216</v>
      </c>
      <c r="C95" s="54">
        <v>0.12468</v>
      </c>
      <c r="D95" s="54">
        <v>0.15504999999999999</v>
      </c>
      <c r="E95" s="54">
        <v>0.17247999999999999</v>
      </c>
      <c r="F95" s="90">
        <v>-4.8739999999999999E-2</v>
      </c>
      <c r="G95" s="48">
        <v>0.87488999999999995</v>
      </c>
      <c r="H95" s="94">
        <v>9.9129999999999996E-2</v>
      </c>
    </row>
    <row r="96" spans="1:8" ht="15.75" thickBot="1" x14ac:dyDescent="0.3">
      <c r="A96" s="96" t="s">
        <v>74</v>
      </c>
      <c r="B96" s="97">
        <v>4.5159999999999999E-2</v>
      </c>
      <c r="C96" s="97">
        <v>4.5670000000000002E-2</v>
      </c>
      <c r="D96" s="98">
        <v>-9.2789999999999997E-2</v>
      </c>
      <c r="E96" s="97">
        <v>7.8880000000000006E-2</v>
      </c>
      <c r="F96" s="98">
        <v>-1.84E-2</v>
      </c>
      <c r="G96" s="97">
        <v>8.6620000000000003E-2</v>
      </c>
      <c r="H96" s="49">
        <v>0.97199999999999998</v>
      </c>
    </row>
  </sheetData>
  <mergeCells count="11">
    <mergeCell ref="A1:J3"/>
    <mergeCell ref="A26:E26"/>
    <mergeCell ref="A21:E21"/>
    <mergeCell ref="A24:E24"/>
    <mergeCell ref="A6:B6"/>
    <mergeCell ref="A22:E22"/>
    <mergeCell ref="A78:H78"/>
    <mergeCell ref="I78:K80"/>
    <mergeCell ref="F28:L30"/>
    <mergeCell ref="A69:O71"/>
    <mergeCell ref="A72:B7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7" workbookViewId="0">
      <selection activeCell="D46" sqref="D46"/>
    </sheetView>
  </sheetViews>
  <sheetFormatPr defaultRowHeight="15" x14ac:dyDescent="0.25"/>
  <cols>
    <col min="1" max="1" width="26.5703125" customWidth="1"/>
    <col min="2" max="2" width="13.7109375" customWidth="1"/>
    <col min="3" max="3" width="10.28515625" customWidth="1"/>
    <col min="4" max="4" width="42.28515625" customWidth="1"/>
    <col min="5" max="5" width="13.7109375" customWidth="1"/>
    <col min="7" max="7" width="19" customWidth="1"/>
    <col min="8" max="8" width="11.140625" customWidth="1"/>
  </cols>
  <sheetData>
    <row r="1" spans="1:9" ht="15.75" thickBot="1" x14ac:dyDescent="0.3">
      <c r="A1" s="241" t="s">
        <v>134</v>
      </c>
      <c r="B1" s="242"/>
      <c r="C1" s="242"/>
      <c r="D1" s="242"/>
      <c r="E1" s="242"/>
      <c r="F1" s="242"/>
      <c r="G1" s="242"/>
      <c r="H1" s="242"/>
      <c r="I1" s="243"/>
    </row>
    <row r="2" spans="1:9" ht="15.75" thickBot="1" x14ac:dyDescent="0.3">
      <c r="A2" s="250" t="s">
        <v>121</v>
      </c>
      <c r="B2" s="251"/>
      <c r="C2" s="251"/>
      <c r="D2" s="251"/>
      <c r="E2" s="251"/>
      <c r="F2" s="251"/>
      <c r="G2" s="252"/>
    </row>
    <row r="3" spans="1:9" ht="15" customHeight="1" x14ac:dyDescent="0.25">
      <c r="A3" s="253" t="s">
        <v>122</v>
      </c>
      <c r="B3" s="256" t="s">
        <v>123</v>
      </c>
      <c r="C3" s="256" t="s">
        <v>124</v>
      </c>
      <c r="D3" s="114" t="s">
        <v>125</v>
      </c>
      <c r="E3" s="115" t="s">
        <v>128</v>
      </c>
      <c r="F3" s="256" t="s">
        <v>130</v>
      </c>
      <c r="G3" s="116" t="s">
        <v>131</v>
      </c>
      <c r="H3" s="212" t="s">
        <v>135</v>
      </c>
    </row>
    <row r="4" spans="1:9" x14ac:dyDescent="0.25">
      <c r="A4" s="254"/>
      <c r="B4" s="257"/>
      <c r="C4" s="257"/>
      <c r="D4" s="114" t="s">
        <v>126</v>
      </c>
      <c r="E4" s="115" t="s">
        <v>129</v>
      </c>
      <c r="F4" s="257"/>
      <c r="G4" s="116" t="s">
        <v>132</v>
      </c>
      <c r="H4" s="212"/>
    </row>
    <row r="5" spans="1:9" ht="15.75" thickBot="1" x14ac:dyDescent="0.3">
      <c r="A5" s="255"/>
      <c r="B5" s="258"/>
      <c r="C5" s="258"/>
      <c r="D5" s="117" t="s">
        <v>127</v>
      </c>
      <c r="E5" s="118"/>
      <c r="F5" s="258"/>
      <c r="G5" s="119"/>
      <c r="H5" s="212"/>
    </row>
    <row r="6" spans="1:9" ht="15.75" thickBot="1" x14ac:dyDescent="0.3">
      <c r="A6" s="120">
        <v>1</v>
      </c>
      <c r="B6" s="121">
        <v>1391</v>
      </c>
      <c r="C6" s="121">
        <v>0.96619999999999995</v>
      </c>
      <c r="D6" s="121">
        <v>6.0983999999999998</v>
      </c>
      <c r="E6" s="122"/>
      <c r="F6" s="121">
        <v>2</v>
      </c>
      <c r="G6" s="123">
        <v>3.2202000000000002</v>
      </c>
      <c r="H6">
        <f>B6/B9</f>
        <v>0.15541899441340781</v>
      </c>
    </row>
    <row r="7" spans="1:9" ht="15.75" thickBot="1" x14ac:dyDescent="0.3">
      <c r="A7" s="120">
        <v>2</v>
      </c>
      <c r="B7" s="121">
        <v>5670</v>
      </c>
      <c r="C7" s="121">
        <v>0.80449999999999999</v>
      </c>
      <c r="D7" s="121">
        <v>5.6334999999999997</v>
      </c>
      <c r="E7" s="122"/>
      <c r="F7" s="121">
        <v>3</v>
      </c>
      <c r="G7" s="123">
        <v>2.9973000000000001</v>
      </c>
      <c r="H7">
        <f>B7/B9</f>
        <v>0.63351955307262575</v>
      </c>
    </row>
    <row r="8" spans="1:9" ht="15.75" thickBot="1" x14ac:dyDescent="0.3">
      <c r="A8" s="124">
        <v>3</v>
      </c>
      <c r="B8" s="125">
        <v>1889</v>
      </c>
      <c r="C8" s="125">
        <v>0.86319999999999997</v>
      </c>
      <c r="D8" s="125">
        <v>5.3992000000000004</v>
      </c>
      <c r="E8" s="126"/>
      <c r="F8" s="125">
        <v>2</v>
      </c>
      <c r="G8" s="127">
        <v>2.9969999999999999</v>
      </c>
      <c r="H8">
        <f>B8/B9</f>
        <v>0.21106145251396649</v>
      </c>
    </row>
    <row r="9" spans="1:9" ht="15.75" thickBot="1" x14ac:dyDescent="0.3">
      <c r="B9" s="1">
        <f>SUM(B6:B8)</f>
        <v>8950</v>
      </c>
    </row>
    <row r="10" spans="1:9" ht="26.25" thickBot="1" x14ac:dyDescent="0.3">
      <c r="A10" s="104" t="s">
        <v>139</v>
      </c>
      <c r="B10" s="105">
        <v>1808.3</v>
      </c>
      <c r="C10" s="106"/>
      <c r="D10" s="107"/>
    </row>
    <row r="11" spans="1:9" ht="39" thickBot="1" x14ac:dyDescent="0.3">
      <c r="A11" s="104" t="s">
        <v>137</v>
      </c>
      <c r="B11" s="105">
        <v>0.14849999999999999</v>
      </c>
      <c r="C11" s="106"/>
      <c r="D11" s="106"/>
    </row>
    <row r="12" spans="1:9" ht="25.5" x14ac:dyDescent="0.25">
      <c r="A12" s="104" t="s">
        <v>133</v>
      </c>
      <c r="B12" s="105">
        <v>165.4</v>
      </c>
    </row>
    <row r="17" spans="1:9" ht="15.75" thickBot="1" x14ac:dyDescent="0.3"/>
    <row r="18" spans="1:9" ht="15.75" thickBot="1" x14ac:dyDescent="0.3">
      <c r="A18" s="241" t="s">
        <v>136</v>
      </c>
      <c r="B18" s="242"/>
      <c r="C18" s="242"/>
      <c r="D18" s="242"/>
      <c r="E18" s="242"/>
      <c r="F18" s="242"/>
      <c r="G18" s="242"/>
      <c r="H18" s="242"/>
      <c r="I18" s="243"/>
    </row>
    <row r="19" spans="1:9" ht="15.75" thickBot="1" x14ac:dyDescent="0.3">
      <c r="A19" s="205" t="s">
        <v>121</v>
      </c>
      <c r="B19" s="206"/>
      <c r="C19" s="206"/>
      <c r="D19" s="206"/>
      <c r="E19" s="206"/>
      <c r="F19" s="206"/>
      <c r="G19" s="207"/>
    </row>
    <row r="20" spans="1:9" ht="15" customHeight="1" x14ac:dyDescent="0.25">
      <c r="A20" s="244" t="s">
        <v>122</v>
      </c>
      <c r="B20" s="247" t="s">
        <v>123</v>
      </c>
      <c r="C20" s="247" t="s">
        <v>124</v>
      </c>
      <c r="D20" s="51" t="s">
        <v>125</v>
      </c>
      <c r="E20" s="99" t="s">
        <v>128</v>
      </c>
      <c r="F20" s="247" t="s">
        <v>130</v>
      </c>
      <c r="G20" s="101" t="s">
        <v>131</v>
      </c>
      <c r="H20" s="212" t="s">
        <v>135</v>
      </c>
    </row>
    <row r="21" spans="1:9" x14ac:dyDescent="0.25">
      <c r="A21" s="245"/>
      <c r="B21" s="248"/>
      <c r="C21" s="248"/>
      <c r="D21" s="51" t="s">
        <v>126</v>
      </c>
      <c r="E21" s="99" t="s">
        <v>129</v>
      </c>
      <c r="F21" s="248"/>
      <c r="G21" s="101" t="s">
        <v>132</v>
      </c>
      <c r="H21" s="212"/>
    </row>
    <row r="22" spans="1:9" ht="15.75" thickBot="1" x14ac:dyDescent="0.3">
      <c r="A22" s="246"/>
      <c r="B22" s="249"/>
      <c r="C22" s="249"/>
      <c r="D22" s="52" t="s">
        <v>127</v>
      </c>
      <c r="E22" s="83"/>
      <c r="F22" s="249"/>
      <c r="G22" s="92"/>
      <c r="H22" s="212"/>
    </row>
    <row r="23" spans="1:9" ht="15.75" thickBot="1" x14ac:dyDescent="0.3">
      <c r="A23" s="72">
        <v>1</v>
      </c>
      <c r="B23" s="54">
        <v>1478</v>
      </c>
      <c r="C23" s="54">
        <v>0.87429999999999997</v>
      </c>
      <c r="D23" s="54">
        <v>5.7664</v>
      </c>
      <c r="E23" s="100"/>
      <c r="F23" s="54">
        <v>3</v>
      </c>
      <c r="G23" s="94">
        <v>3.0651000000000002</v>
      </c>
      <c r="H23">
        <f>B23/B27</f>
        <v>0.16513966480446926</v>
      </c>
    </row>
    <row r="24" spans="1:9" ht="15.75" thickBot="1" x14ac:dyDescent="0.3">
      <c r="A24" s="72">
        <v>2</v>
      </c>
      <c r="B24" s="54">
        <v>1217</v>
      </c>
      <c r="C24" s="54">
        <v>0.94210000000000005</v>
      </c>
      <c r="D24" s="54">
        <v>5.1989000000000001</v>
      </c>
      <c r="E24" s="100"/>
      <c r="F24" s="54">
        <v>3</v>
      </c>
      <c r="G24" s="94">
        <v>3.2629999999999999</v>
      </c>
      <c r="H24">
        <f>B24/B27</f>
        <v>0.13597765363128492</v>
      </c>
    </row>
    <row r="25" spans="1:9" ht="15.75" thickBot="1" x14ac:dyDescent="0.3">
      <c r="A25" s="72">
        <v>3</v>
      </c>
      <c r="B25" s="54">
        <v>4041</v>
      </c>
      <c r="C25" s="54">
        <v>0.58630000000000004</v>
      </c>
      <c r="D25" s="54">
        <v>4.3422000000000001</v>
      </c>
      <c r="E25" s="100"/>
      <c r="F25" s="54">
        <v>4</v>
      </c>
      <c r="G25" s="94">
        <v>2.2544</v>
      </c>
      <c r="H25">
        <f>B25/B27</f>
        <v>0.45150837988826814</v>
      </c>
    </row>
    <row r="26" spans="1:9" ht="15.75" thickBot="1" x14ac:dyDescent="0.3">
      <c r="A26" s="73">
        <v>4</v>
      </c>
      <c r="B26" s="97">
        <v>2214</v>
      </c>
      <c r="C26" s="97">
        <v>0.95279999999999998</v>
      </c>
      <c r="D26" s="97">
        <v>5.0610999999999997</v>
      </c>
      <c r="E26" s="102"/>
      <c r="F26" s="97">
        <v>3</v>
      </c>
      <c r="G26" s="103">
        <v>2.254</v>
      </c>
      <c r="H26">
        <f>B26/B27</f>
        <v>0.24737430167597765</v>
      </c>
    </row>
    <row r="27" spans="1:9" ht="15.75" thickBot="1" x14ac:dyDescent="0.3">
      <c r="B27" s="1">
        <f>SUM(B23:B26)</f>
        <v>8950</v>
      </c>
    </row>
    <row r="28" spans="1:9" ht="18" customHeight="1" thickBot="1" x14ac:dyDescent="0.3">
      <c r="A28" s="108" t="s">
        <v>139</v>
      </c>
      <c r="B28" s="109">
        <v>1778.4</v>
      </c>
    </row>
    <row r="29" spans="1:9" ht="39" thickBot="1" x14ac:dyDescent="0.3">
      <c r="A29" s="110" t="s">
        <v>137</v>
      </c>
      <c r="B29" s="111">
        <v>0.20150000000000001</v>
      </c>
    </row>
    <row r="30" spans="1:9" ht="26.25" thickBot="1" x14ac:dyDescent="0.3">
      <c r="A30" s="112" t="s">
        <v>133</v>
      </c>
      <c r="B30" s="113">
        <v>191.03</v>
      </c>
    </row>
    <row r="33" spans="1:9" ht="15.75" thickBot="1" x14ac:dyDescent="0.3"/>
    <row r="34" spans="1:9" ht="15.75" thickBot="1" x14ac:dyDescent="0.3">
      <c r="A34" s="241" t="s">
        <v>138</v>
      </c>
      <c r="B34" s="242"/>
      <c r="C34" s="242"/>
      <c r="D34" s="242"/>
      <c r="E34" s="242"/>
      <c r="F34" s="242"/>
      <c r="G34" s="242"/>
      <c r="H34" s="242"/>
      <c r="I34" s="243"/>
    </row>
    <row r="35" spans="1:9" ht="15" customHeight="1" thickBot="1" x14ac:dyDescent="0.3">
      <c r="A35" s="205" t="s">
        <v>121</v>
      </c>
      <c r="B35" s="206"/>
      <c r="C35" s="206"/>
      <c r="D35" s="206"/>
      <c r="E35" s="206"/>
      <c r="F35" s="206"/>
      <c r="G35" s="207"/>
    </row>
    <row r="36" spans="1:9" ht="15" customHeight="1" x14ac:dyDescent="0.25">
      <c r="A36" s="244" t="s">
        <v>122</v>
      </c>
      <c r="B36" s="247" t="s">
        <v>123</v>
      </c>
      <c r="C36" s="247" t="s">
        <v>124</v>
      </c>
      <c r="D36" s="51" t="s">
        <v>125</v>
      </c>
      <c r="E36" s="99" t="s">
        <v>128</v>
      </c>
      <c r="F36" s="247" t="s">
        <v>130</v>
      </c>
      <c r="G36" s="101" t="s">
        <v>131</v>
      </c>
    </row>
    <row r="37" spans="1:9" x14ac:dyDescent="0.25">
      <c r="A37" s="245"/>
      <c r="B37" s="248"/>
      <c r="C37" s="248"/>
      <c r="D37" s="51" t="s">
        <v>126</v>
      </c>
      <c r="E37" s="99" t="s">
        <v>129</v>
      </c>
      <c r="F37" s="248"/>
      <c r="G37" s="101" t="s">
        <v>132</v>
      </c>
    </row>
    <row r="38" spans="1:9" ht="15.75" thickBot="1" x14ac:dyDescent="0.3">
      <c r="A38" s="246"/>
      <c r="B38" s="249"/>
      <c r="C38" s="249"/>
      <c r="D38" s="52" t="s">
        <v>127</v>
      </c>
      <c r="E38" s="83"/>
      <c r="F38" s="249"/>
      <c r="G38" s="92"/>
      <c r="H38">
        <f>B38/B43</f>
        <v>0</v>
      </c>
    </row>
    <row r="39" spans="1:9" ht="15.75" thickBot="1" x14ac:dyDescent="0.3">
      <c r="A39" s="72">
        <v>1</v>
      </c>
      <c r="B39" s="54">
        <v>982</v>
      </c>
      <c r="C39" s="54">
        <v>0.88739999999999997</v>
      </c>
      <c r="D39" s="54">
        <v>5.383</v>
      </c>
      <c r="E39" s="100"/>
      <c r="F39" s="54">
        <v>2</v>
      </c>
      <c r="G39" s="94">
        <v>2.7483</v>
      </c>
      <c r="H39">
        <f>B39/B44</f>
        <v>0.10972067039106145</v>
      </c>
    </row>
    <row r="40" spans="1:9" ht="15.75" thickBot="1" x14ac:dyDescent="0.3">
      <c r="A40" s="72">
        <v>2</v>
      </c>
      <c r="B40" s="54">
        <v>1361</v>
      </c>
      <c r="C40" s="54">
        <v>0.74650000000000005</v>
      </c>
      <c r="D40" s="54">
        <v>5.6090999999999998</v>
      </c>
      <c r="E40" s="100"/>
      <c r="F40" s="54">
        <v>3</v>
      </c>
      <c r="G40" s="94">
        <v>2.3635000000000002</v>
      </c>
      <c r="H40">
        <f>B40/B44</f>
        <v>0.15206703910614525</v>
      </c>
    </row>
    <row r="41" spans="1:9" ht="15.75" thickBot="1" x14ac:dyDescent="0.3">
      <c r="A41" s="72">
        <v>3</v>
      </c>
      <c r="B41" s="54">
        <v>3387</v>
      </c>
      <c r="C41" s="54">
        <v>0.75239999999999996</v>
      </c>
      <c r="D41" s="54">
        <v>5.3882000000000003</v>
      </c>
      <c r="E41" s="100"/>
      <c r="F41" s="54">
        <v>4</v>
      </c>
      <c r="G41" s="94">
        <v>2.1137000000000001</v>
      </c>
      <c r="H41">
        <f>B41/B44</f>
        <v>0.37843575418994413</v>
      </c>
    </row>
    <row r="42" spans="1:9" ht="15.75" thickBot="1" x14ac:dyDescent="0.3">
      <c r="A42" s="72">
        <v>4</v>
      </c>
      <c r="B42" s="54">
        <v>2310</v>
      </c>
      <c r="C42" s="54">
        <v>0.72009999999999996</v>
      </c>
      <c r="D42" s="54">
        <v>5.2130999999999998</v>
      </c>
      <c r="E42" s="100"/>
      <c r="F42" s="54">
        <v>3</v>
      </c>
      <c r="G42" s="94">
        <v>2.1137000000000001</v>
      </c>
      <c r="H42">
        <f>B42/B44</f>
        <v>0.25810055865921788</v>
      </c>
    </row>
    <row r="43" spans="1:9" ht="15.75" thickBot="1" x14ac:dyDescent="0.3">
      <c r="A43" s="73">
        <v>5</v>
      </c>
      <c r="B43" s="97">
        <v>910</v>
      </c>
      <c r="C43" s="97">
        <v>0.89890000000000003</v>
      </c>
      <c r="D43" s="97">
        <v>5.2228000000000003</v>
      </c>
      <c r="E43" s="102"/>
      <c r="F43" s="97">
        <v>4</v>
      </c>
      <c r="G43" s="103">
        <v>3.2919999999999998</v>
      </c>
      <c r="H43">
        <f>B43/B44</f>
        <v>0.10167597765363129</v>
      </c>
    </row>
    <row r="44" spans="1:9" ht="15.75" thickBot="1" x14ac:dyDescent="0.3">
      <c r="A44" s="67"/>
      <c r="B44" s="57">
        <f>SUM(B39:B43)</f>
        <v>8950</v>
      </c>
      <c r="C44" s="57"/>
      <c r="D44" s="57"/>
      <c r="E44" s="68"/>
      <c r="F44" s="57"/>
      <c r="G44" s="50"/>
    </row>
    <row r="45" spans="1:9" ht="15.75" thickBot="1" x14ac:dyDescent="0.3">
      <c r="A45" s="108" t="s">
        <v>139</v>
      </c>
      <c r="B45" s="109">
        <v>1484</v>
      </c>
    </row>
    <row r="46" spans="1:9" ht="30" customHeight="1" thickBot="1" x14ac:dyDescent="0.3">
      <c r="A46" s="110" t="s">
        <v>137</v>
      </c>
      <c r="B46" s="111">
        <v>0.24629999999999999</v>
      </c>
      <c r="C46" s="128"/>
    </row>
    <row r="47" spans="1:9" ht="15.75" thickBot="1" x14ac:dyDescent="0.3">
      <c r="A47" s="112" t="s">
        <v>133</v>
      </c>
      <c r="B47" s="113">
        <v>161.83000000000001</v>
      </c>
      <c r="C47" s="128"/>
    </row>
    <row r="48" spans="1:9" x14ac:dyDescent="0.25">
      <c r="A48" s="58"/>
      <c r="B48" s="59"/>
    </row>
    <row r="49" spans="1:9" ht="15.75" thickBot="1" x14ac:dyDescent="0.3">
      <c r="A49" s="58"/>
      <c r="B49" s="59"/>
    </row>
    <row r="50" spans="1:9" ht="15.75" thickBot="1" x14ac:dyDescent="0.3">
      <c r="A50" s="241" t="s">
        <v>140</v>
      </c>
      <c r="B50" s="242"/>
      <c r="C50" s="242"/>
      <c r="D50" s="242"/>
      <c r="E50" s="242"/>
      <c r="F50" s="242"/>
      <c r="G50" s="242"/>
      <c r="H50" s="242"/>
      <c r="I50" s="243"/>
    </row>
    <row r="51" spans="1:9" ht="15.75" thickBot="1" x14ac:dyDescent="0.3">
      <c r="A51" s="250" t="s">
        <v>121</v>
      </c>
      <c r="B51" s="251"/>
      <c r="C51" s="251"/>
      <c r="D51" s="251"/>
      <c r="E51" s="251"/>
      <c r="F51" s="251"/>
      <c r="G51" s="252"/>
    </row>
    <row r="52" spans="1:9" ht="15" customHeight="1" x14ac:dyDescent="0.25">
      <c r="A52" s="253" t="s">
        <v>122</v>
      </c>
      <c r="B52" s="256" t="s">
        <v>123</v>
      </c>
      <c r="C52" s="256" t="s">
        <v>124</v>
      </c>
      <c r="D52" s="114" t="s">
        <v>125</v>
      </c>
      <c r="E52" s="115" t="s">
        <v>128</v>
      </c>
      <c r="F52" s="256" t="s">
        <v>130</v>
      </c>
      <c r="G52" s="116" t="s">
        <v>131</v>
      </c>
    </row>
    <row r="53" spans="1:9" x14ac:dyDescent="0.25">
      <c r="A53" s="254"/>
      <c r="B53" s="257"/>
      <c r="C53" s="257"/>
      <c r="D53" s="114" t="s">
        <v>126</v>
      </c>
      <c r="E53" s="115" t="s">
        <v>129</v>
      </c>
      <c r="F53" s="257"/>
      <c r="G53" s="116" t="s">
        <v>132</v>
      </c>
    </row>
    <row r="54" spans="1:9" ht="15.75" thickBot="1" x14ac:dyDescent="0.3">
      <c r="A54" s="255"/>
      <c r="B54" s="258"/>
      <c r="C54" s="258"/>
      <c r="D54" s="117" t="s">
        <v>127</v>
      </c>
      <c r="E54" s="118"/>
      <c r="F54" s="258"/>
      <c r="G54" s="119"/>
    </row>
    <row r="55" spans="1:9" ht="15.75" thickBot="1" x14ac:dyDescent="0.3">
      <c r="A55" s="120">
        <v>1</v>
      </c>
      <c r="B55" s="121">
        <v>1067</v>
      </c>
      <c r="C55" s="121">
        <v>0.83079999999999998</v>
      </c>
      <c r="D55" s="121">
        <v>5.6833999999999998</v>
      </c>
      <c r="E55" s="122"/>
      <c r="F55" s="121">
        <v>6</v>
      </c>
      <c r="G55" s="123">
        <v>2.6187</v>
      </c>
      <c r="H55">
        <f>B55/B61</f>
        <v>0.11921787709497207</v>
      </c>
    </row>
    <row r="56" spans="1:9" ht="15.75" thickBot="1" x14ac:dyDescent="0.3">
      <c r="A56" s="120">
        <v>2</v>
      </c>
      <c r="B56" s="121">
        <v>815</v>
      </c>
      <c r="C56" s="121">
        <v>0.80700000000000005</v>
      </c>
      <c r="D56" s="121">
        <v>4.9993999999999996</v>
      </c>
      <c r="E56" s="122"/>
      <c r="F56" s="121">
        <v>4</v>
      </c>
      <c r="G56" s="123">
        <v>3.2818999999999998</v>
      </c>
      <c r="H56">
        <f>B56/B61</f>
        <v>9.1061452513966482E-2</v>
      </c>
    </row>
    <row r="57" spans="1:9" ht="15.75" thickBot="1" x14ac:dyDescent="0.3">
      <c r="A57" s="120">
        <v>3</v>
      </c>
      <c r="B57" s="121">
        <v>1107</v>
      </c>
      <c r="C57" s="121">
        <v>0.7278</v>
      </c>
      <c r="D57" s="121">
        <v>4.8742999999999999</v>
      </c>
      <c r="E57" s="122"/>
      <c r="F57" s="121">
        <v>4</v>
      </c>
      <c r="G57" s="123">
        <v>2.6303000000000001</v>
      </c>
      <c r="H57">
        <f>B57/B61</f>
        <v>0.12368715083798883</v>
      </c>
    </row>
    <row r="58" spans="1:9" ht="15.75" thickBot="1" x14ac:dyDescent="0.3">
      <c r="A58" s="120">
        <v>4</v>
      </c>
      <c r="B58" s="121">
        <v>3984</v>
      </c>
      <c r="C58" s="121">
        <v>0.64270000000000005</v>
      </c>
      <c r="D58" s="121">
        <v>5.0250000000000004</v>
      </c>
      <c r="E58" s="122"/>
      <c r="F58" s="121">
        <v>6</v>
      </c>
      <c r="G58" s="123">
        <v>2.2048999999999999</v>
      </c>
      <c r="H58">
        <f>B58/B61</f>
        <v>0.44513966480446926</v>
      </c>
    </row>
    <row r="59" spans="1:9" ht="15.75" thickBot="1" x14ac:dyDescent="0.3">
      <c r="A59" s="120">
        <v>5</v>
      </c>
      <c r="B59" s="121">
        <v>918</v>
      </c>
      <c r="C59" s="121">
        <v>0.89029999999999998</v>
      </c>
      <c r="D59" s="121">
        <v>4.9682000000000004</v>
      </c>
      <c r="E59" s="122"/>
      <c r="F59" s="121">
        <v>1</v>
      </c>
      <c r="G59" s="123">
        <v>3.6061999999999999</v>
      </c>
      <c r="H59">
        <f>B59/B61</f>
        <v>0.10256983240223463</v>
      </c>
    </row>
    <row r="60" spans="1:9" ht="15.75" thickBot="1" x14ac:dyDescent="0.3">
      <c r="A60" s="124">
        <v>6</v>
      </c>
      <c r="B60" s="125">
        <v>1059</v>
      </c>
      <c r="C60" s="125">
        <v>0.63060000000000005</v>
      </c>
      <c r="D60" s="125">
        <v>4.4733000000000001</v>
      </c>
      <c r="E60" s="126"/>
      <c r="F60" s="125">
        <v>4</v>
      </c>
      <c r="G60" s="127">
        <v>2.2040000000000002</v>
      </c>
      <c r="H60">
        <f>B60/B61</f>
        <v>0.11832402234636871</v>
      </c>
    </row>
    <row r="61" spans="1:9" ht="15.75" thickBot="1" x14ac:dyDescent="0.3">
      <c r="B61" s="1">
        <f>SUM(B55:B60)</f>
        <v>8950</v>
      </c>
    </row>
    <row r="62" spans="1:9" x14ac:dyDescent="0.25">
      <c r="A62" s="130" t="s">
        <v>139</v>
      </c>
      <c r="B62" s="129">
        <v>1657.6</v>
      </c>
    </row>
    <row r="63" spans="1:9" ht="15" customHeight="1" x14ac:dyDescent="0.25">
      <c r="A63" s="268" t="s">
        <v>137</v>
      </c>
      <c r="B63" s="269">
        <v>0.28499999999999998</v>
      </c>
      <c r="C63" s="128"/>
      <c r="D63" s="60"/>
    </row>
    <row r="64" spans="1:9" x14ac:dyDescent="0.25">
      <c r="A64" s="268"/>
      <c r="B64" s="269"/>
      <c r="C64" s="128"/>
    </row>
    <row r="65" spans="1:4" ht="15.75" thickBot="1" x14ac:dyDescent="0.3">
      <c r="A65" s="131" t="s">
        <v>133</v>
      </c>
      <c r="B65" s="132">
        <v>215.19</v>
      </c>
    </row>
    <row r="67" spans="1:4" ht="15.75" thickBot="1" x14ac:dyDescent="0.3"/>
    <row r="68" spans="1:4" x14ac:dyDescent="0.25">
      <c r="A68" s="259" t="s">
        <v>151</v>
      </c>
      <c r="B68" s="260"/>
      <c r="C68" s="260"/>
      <c r="D68" s="261"/>
    </row>
    <row r="69" spans="1:4" x14ac:dyDescent="0.25">
      <c r="A69" s="262"/>
      <c r="B69" s="263"/>
      <c r="C69" s="263"/>
      <c r="D69" s="264"/>
    </row>
    <row r="70" spans="1:4" x14ac:dyDescent="0.25">
      <c r="A70" s="262"/>
      <c r="B70" s="263"/>
      <c r="C70" s="263"/>
      <c r="D70" s="264"/>
    </row>
    <row r="71" spans="1:4" ht="15.75" thickBot="1" x14ac:dyDescent="0.3">
      <c r="A71" s="265"/>
      <c r="B71" s="266"/>
      <c r="C71" s="266"/>
      <c r="D71" s="267"/>
    </row>
  </sheetData>
  <mergeCells count="29">
    <mergeCell ref="A50:I50"/>
    <mergeCell ref="A63:A64"/>
    <mergeCell ref="B63:B64"/>
    <mergeCell ref="A68:D71"/>
    <mergeCell ref="A51:G51"/>
    <mergeCell ref="A52:A54"/>
    <mergeCell ref="B52:B54"/>
    <mergeCell ref="C52:C54"/>
    <mergeCell ref="F52:F54"/>
    <mergeCell ref="A34:I34"/>
    <mergeCell ref="A35:G35"/>
    <mergeCell ref="A36:A38"/>
    <mergeCell ref="B36:B38"/>
    <mergeCell ref="C36:C38"/>
    <mergeCell ref="F36:F38"/>
    <mergeCell ref="A1:I1"/>
    <mergeCell ref="A18:I18"/>
    <mergeCell ref="A19:G19"/>
    <mergeCell ref="A20:A22"/>
    <mergeCell ref="B20:B22"/>
    <mergeCell ref="C20:C22"/>
    <mergeCell ref="F20:F22"/>
    <mergeCell ref="H20:H22"/>
    <mergeCell ref="H3:H5"/>
    <mergeCell ref="A2:G2"/>
    <mergeCell ref="A3:A5"/>
    <mergeCell ref="B3:B5"/>
    <mergeCell ref="C3:C5"/>
    <mergeCell ref="F3:F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abSelected="1" topLeftCell="A10" workbookViewId="0">
      <selection activeCell="I18" sqref="I18"/>
    </sheetView>
  </sheetViews>
  <sheetFormatPr defaultRowHeight="15" x14ac:dyDescent="0.25"/>
  <cols>
    <col min="2" max="2" width="11.140625" customWidth="1"/>
    <col min="4" max="4" width="14.140625" customWidth="1"/>
    <col min="5" max="5" width="14.85546875" customWidth="1"/>
  </cols>
  <sheetData>
    <row r="1" spans="1:5" ht="15.75" thickBot="1" x14ac:dyDescent="0.3">
      <c r="A1" s="277" t="s">
        <v>141</v>
      </c>
      <c r="B1" s="278"/>
      <c r="C1" s="278"/>
      <c r="D1" s="278"/>
      <c r="E1" s="279"/>
    </row>
    <row r="2" spans="1:5" ht="15.75" thickBot="1" x14ac:dyDescent="0.3"/>
    <row r="3" spans="1:5" ht="15.75" thickBot="1" x14ac:dyDescent="0.3">
      <c r="A3" s="270" t="s">
        <v>122</v>
      </c>
      <c r="B3" s="271"/>
      <c r="C3" s="271"/>
      <c r="D3" s="271"/>
      <c r="E3" s="272"/>
    </row>
    <row r="4" spans="1:5" x14ac:dyDescent="0.25">
      <c r="A4" s="273" t="s">
        <v>142</v>
      </c>
      <c r="B4" s="275" t="s">
        <v>123</v>
      </c>
      <c r="C4" s="275" t="s">
        <v>143</v>
      </c>
      <c r="D4" s="133" t="s">
        <v>111</v>
      </c>
      <c r="E4" s="134" t="s">
        <v>111</v>
      </c>
    </row>
    <row r="5" spans="1:5" ht="15.75" thickBot="1" x14ac:dyDescent="0.3">
      <c r="A5" s="274"/>
      <c r="B5" s="276"/>
      <c r="C5" s="276"/>
      <c r="D5" s="135" t="s">
        <v>123</v>
      </c>
      <c r="E5" s="136" t="s">
        <v>143</v>
      </c>
    </row>
    <row r="6" spans="1:5" ht="15.75" thickBot="1" x14ac:dyDescent="0.3">
      <c r="A6" s="137">
        <v>1</v>
      </c>
      <c r="B6" s="153">
        <v>1391</v>
      </c>
      <c r="C6" s="153">
        <v>15.54</v>
      </c>
      <c r="D6" s="153">
        <v>1391</v>
      </c>
      <c r="E6" s="74">
        <v>15.54</v>
      </c>
    </row>
    <row r="7" spans="1:5" ht="15.75" thickBot="1" x14ac:dyDescent="0.3">
      <c r="A7" s="137">
        <v>2</v>
      </c>
      <c r="B7" s="153">
        <v>5670</v>
      </c>
      <c r="C7" s="153">
        <v>63.35</v>
      </c>
      <c r="D7" s="153">
        <v>7061</v>
      </c>
      <c r="E7" s="74">
        <v>78.89</v>
      </c>
    </row>
    <row r="8" spans="1:5" ht="15.75" thickBot="1" x14ac:dyDescent="0.3">
      <c r="A8" s="140">
        <v>3</v>
      </c>
      <c r="B8" s="154">
        <v>1889</v>
      </c>
      <c r="C8" s="154">
        <v>21.11</v>
      </c>
      <c r="D8" s="154">
        <v>8950</v>
      </c>
      <c r="E8" s="75">
        <v>100</v>
      </c>
    </row>
    <row r="11" spans="1:5" ht="15.75" thickBot="1" x14ac:dyDescent="0.3"/>
    <row r="12" spans="1:5" ht="15.75" thickBot="1" x14ac:dyDescent="0.3">
      <c r="A12" s="270" t="s">
        <v>122</v>
      </c>
      <c r="B12" s="271"/>
      <c r="C12" s="271"/>
      <c r="D12" s="271"/>
      <c r="E12" s="272"/>
    </row>
    <row r="13" spans="1:5" x14ac:dyDescent="0.25">
      <c r="A13" s="273" t="s">
        <v>144</v>
      </c>
      <c r="B13" s="275" t="s">
        <v>123</v>
      </c>
      <c r="C13" s="275" t="s">
        <v>143</v>
      </c>
      <c r="D13" s="133" t="s">
        <v>111</v>
      </c>
      <c r="E13" s="134" t="s">
        <v>111</v>
      </c>
    </row>
    <row r="14" spans="1:5" ht="15.75" thickBot="1" x14ac:dyDescent="0.3">
      <c r="A14" s="274"/>
      <c r="B14" s="276"/>
      <c r="C14" s="276"/>
      <c r="D14" s="135" t="s">
        <v>123</v>
      </c>
      <c r="E14" s="136" t="s">
        <v>143</v>
      </c>
    </row>
    <row r="15" spans="1:5" ht="15.75" thickBot="1" x14ac:dyDescent="0.3">
      <c r="A15" s="137">
        <v>1</v>
      </c>
      <c r="B15" s="138">
        <v>1478</v>
      </c>
      <c r="C15" s="138">
        <v>16.510000000000002</v>
      </c>
      <c r="D15" s="138">
        <v>1478</v>
      </c>
      <c r="E15" s="139">
        <v>16.510000000000002</v>
      </c>
    </row>
    <row r="16" spans="1:5" ht="15.75" thickBot="1" x14ac:dyDescent="0.3">
      <c r="A16" s="137">
        <v>2</v>
      </c>
      <c r="B16" s="138">
        <v>1217</v>
      </c>
      <c r="C16" s="138">
        <v>13.6</v>
      </c>
      <c r="D16" s="138">
        <v>2695</v>
      </c>
      <c r="E16" s="139">
        <v>30.11</v>
      </c>
    </row>
    <row r="17" spans="1:5" ht="15.75" thickBot="1" x14ac:dyDescent="0.3">
      <c r="A17" s="137">
        <v>3</v>
      </c>
      <c r="B17" s="138">
        <v>4041</v>
      </c>
      <c r="C17" s="138">
        <v>45.15</v>
      </c>
      <c r="D17" s="138">
        <v>6736</v>
      </c>
      <c r="E17" s="139">
        <v>75.260000000000005</v>
      </c>
    </row>
    <row r="18" spans="1:5" ht="15.75" thickBot="1" x14ac:dyDescent="0.3">
      <c r="A18" s="140">
        <v>4</v>
      </c>
      <c r="B18" s="141">
        <v>2214</v>
      </c>
      <c r="C18" s="141">
        <v>24.74</v>
      </c>
      <c r="D18" s="141">
        <v>8950</v>
      </c>
      <c r="E18" s="142">
        <v>100</v>
      </c>
    </row>
    <row r="20" spans="1:5" ht="15.75" thickBot="1" x14ac:dyDescent="0.3"/>
    <row r="21" spans="1:5" ht="15.75" thickBot="1" x14ac:dyDescent="0.3">
      <c r="A21" s="280" t="s">
        <v>122</v>
      </c>
      <c r="B21" s="281"/>
      <c r="C21" s="281"/>
      <c r="D21" s="281"/>
      <c r="E21" s="282"/>
    </row>
    <row r="22" spans="1:5" x14ac:dyDescent="0.25">
      <c r="A22" s="283" t="s">
        <v>145</v>
      </c>
      <c r="B22" s="285" t="s">
        <v>123</v>
      </c>
      <c r="C22" s="285" t="s">
        <v>143</v>
      </c>
      <c r="D22" s="143" t="s">
        <v>111</v>
      </c>
      <c r="E22" s="144" t="s">
        <v>111</v>
      </c>
    </row>
    <row r="23" spans="1:5" ht="15.75" thickBot="1" x14ac:dyDescent="0.3">
      <c r="A23" s="284"/>
      <c r="B23" s="286"/>
      <c r="C23" s="286"/>
      <c r="D23" s="145" t="s">
        <v>123</v>
      </c>
      <c r="E23" s="146" t="s">
        <v>143</v>
      </c>
    </row>
    <row r="24" spans="1:5" ht="15.75" thickBot="1" x14ac:dyDescent="0.3">
      <c r="A24" s="147">
        <v>1</v>
      </c>
      <c r="B24" s="148">
        <v>982</v>
      </c>
      <c r="C24" s="148">
        <v>10.97</v>
      </c>
      <c r="D24" s="148">
        <v>982</v>
      </c>
      <c r="E24" s="149">
        <v>10.97</v>
      </c>
    </row>
    <row r="25" spans="1:5" ht="15.75" thickBot="1" x14ac:dyDescent="0.3">
      <c r="A25" s="147">
        <v>2</v>
      </c>
      <c r="B25" s="148">
        <v>1361</v>
      </c>
      <c r="C25" s="148">
        <v>15.21</v>
      </c>
      <c r="D25" s="148">
        <v>2343</v>
      </c>
      <c r="E25" s="149">
        <v>26.18</v>
      </c>
    </row>
    <row r="26" spans="1:5" ht="15.75" thickBot="1" x14ac:dyDescent="0.3">
      <c r="A26" s="147">
        <v>3</v>
      </c>
      <c r="B26" s="148">
        <v>3387</v>
      </c>
      <c r="C26" s="148">
        <v>37.840000000000003</v>
      </c>
      <c r="D26" s="148">
        <v>5730</v>
      </c>
      <c r="E26" s="149">
        <v>64.02</v>
      </c>
    </row>
    <row r="27" spans="1:5" ht="15.75" thickBot="1" x14ac:dyDescent="0.3">
      <c r="A27" s="147">
        <v>4</v>
      </c>
      <c r="B27" s="148">
        <v>2310</v>
      </c>
      <c r="C27" s="148">
        <v>25.81</v>
      </c>
      <c r="D27" s="148">
        <v>8040</v>
      </c>
      <c r="E27" s="149">
        <v>89.83</v>
      </c>
    </row>
    <row r="28" spans="1:5" ht="15.75" thickBot="1" x14ac:dyDescent="0.3">
      <c r="A28" s="150">
        <v>5</v>
      </c>
      <c r="B28" s="151">
        <v>910</v>
      </c>
      <c r="C28" s="151">
        <v>10.17</v>
      </c>
      <c r="D28" s="151">
        <v>8950</v>
      </c>
      <c r="E28" s="152">
        <v>100</v>
      </c>
    </row>
    <row r="32" spans="1:5" ht="15.75" thickBot="1" x14ac:dyDescent="0.3"/>
    <row r="33" spans="1:5" ht="15.75" thickBot="1" x14ac:dyDescent="0.3">
      <c r="A33" s="270" t="s">
        <v>122</v>
      </c>
      <c r="B33" s="271"/>
      <c r="C33" s="271"/>
      <c r="D33" s="271"/>
      <c r="E33" s="272"/>
    </row>
    <row r="34" spans="1:5" x14ac:dyDescent="0.25">
      <c r="A34" s="273" t="s">
        <v>146</v>
      </c>
      <c r="B34" s="275" t="s">
        <v>123</v>
      </c>
      <c r="C34" s="275" t="s">
        <v>143</v>
      </c>
      <c r="D34" s="133" t="s">
        <v>111</v>
      </c>
      <c r="E34" s="134" t="s">
        <v>111</v>
      </c>
    </row>
    <row r="35" spans="1:5" ht="15.75" thickBot="1" x14ac:dyDescent="0.3">
      <c r="A35" s="274"/>
      <c r="B35" s="276"/>
      <c r="C35" s="276"/>
      <c r="D35" s="135" t="s">
        <v>123</v>
      </c>
      <c r="E35" s="136" t="s">
        <v>143</v>
      </c>
    </row>
    <row r="36" spans="1:5" ht="15.75" thickBot="1" x14ac:dyDescent="0.3">
      <c r="A36" s="137">
        <v>1</v>
      </c>
      <c r="B36" s="138">
        <v>1067</v>
      </c>
      <c r="C36" s="138">
        <v>11.92</v>
      </c>
      <c r="D36" s="138">
        <v>1067</v>
      </c>
      <c r="E36" s="139">
        <v>11.92</v>
      </c>
    </row>
    <row r="37" spans="1:5" ht="15.75" thickBot="1" x14ac:dyDescent="0.3">
      <c r="A37" s="137">
        <v>2</v>
      </c>
      <c r="B37" s="138">
        <v>815</v>
      </c>
      <c r="C37" s="138">
        <v>9.11</v>
      </c>
      <c r="D37" s="138">
        <v>1882</v>
      </c>
      <c r="E37" s="139">
        <v>21.03</v>
      </c>
    </row>
    <row r="38" spans="1:5" ht="15.75" thickBot="1" x14ac:dyDescent="0.3">
      <c r="A38" s="137">
        <v>3</v>
      </c>
      <c r="B38" s="138">
        <v>1107</v>
      </c>
      <c r="C38" s="138">
        <v>12.37</v>
      </c>
      <c r="D38" s="138">
        <v>2989</v>
      </c>
      <c r="E38" s="139">
        <v>33.4</v>
      </c>
    </row>
    <row r="39" spans="1:5" ht="15.75" thickBot="1" x14ac:dyDescent="0.3">
      <c r="A39" s="137">
        <v>4</v>
      </c>
      <c r="B39" s="138">
        <v>3984</v>
      </c>
      <c r="C39" s="138">
        <v>44.51</v>
      </c>
      <c r="D39" s="138">
        <v>6973</v>
      </c>
      <c r="E39" s="139">
        <v>77.91</v>
      </c>
    </row>
    <row r="40" spans="1:5" ht="15.75" thickBot="1" x14ac:dyDescent="0.3">
      <c r="A40" s="137">
        <v>5</v>
      </c>
      <c r="B40" s="138">
        <v>918</v>
      </c>
      <c r="C40" s="138">
        <v>10.26</v>
      </c>
      <c r="D40" s="138">
        <v>7891</v>
      </c>
      <c r="E40" s="139">
        <v>88.17</v>
      </c>
    </row>
    <row r="41" spans="1:5" ht="15.75" thickBot="1" x14ac:dyDescent="0.3">
      <c r="A41" s="140">
        <v>6</v>
      </c>
      <c r="B41" s="141">
        <v>1059</v>
      </c>
      <c r="C41" s="141">
        <v>11.83</v>
      </c>
      <c r="D41" s="141">
        <v>8950</v>
      </c>
      <c r="E41" s="142">
        <v>100</v>
      </c>
    </row>
  </sheetData>
  <mergeCells count="17">
    <mergeCell ref="A1:E1"/>
    <mergeCell ref="A33:E33"/>
    <mergeCell ref="A34:A35"/>
    <mergeCell ref="B34:B35"/>
    <mergeCell ref="C34:C35"/>
    <mergeCell ref="A13:A14"/>
    <mergeCell ref="B13:B14"/>
    <mergeCell ref="C13:C14"/>
    <mergeCell ref="A21:E21"/>
    <mergeCell ref="A22:A23"/>
    <mergeCell ref="B22:B23"/>
    <mergeCell ref="C22:C23"/>
    <mergeCell ref="A12:E12"/>
    <mergeCell ref="A3:E3"/>
    <mergeCell ref="A4:A5"/>
    <mergeCell ref="B4:B5"/>
    <mergeCell ref="C4:C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topLeftCell="D1" workbookViewId="0">
      <selection activeCell="S30" sqref="S30"/>
    </sheetView>
  </sheetViews>
  <sheetFormatPr defaultRowHeight="15" x14ac:dyDescent="0.25"/>
  <cols>
    <col min="1" max="1" width="31" customWidth="1"/>
    <col min="6" max="6" width="9.140625" hidden="1" customWidth="1"/>
    <col min="7" max="7" width="21.7109375" customWidth="1"/>
    <col min="8" max="8" width="16.140625" customWidth="1"/>
    <col min="9" max="9" width="15.5703125" customWidth="1"/>
  </cols>
  <sheetData>
    <row r="1" spans="1:23" ht="15.75" thickBot="1" x14ac:dyDescent="0.3"/>
    <row r="2" spans="1:23" ht="15.75" thickBot="1" x14ac:dyDescent="0.3">
      <c r="A2" s="320"/>
      <c r="B2" s="321"/>
      <c r="C2" s="324" t="s">
        <v>122</v>
      </c>
      <c r="D2" s="325"/>
      <c r="E2" s="326"/>
      <c r="F2" s="324" t="s">
        <v>122</v>
      </c>
      <c r="G2" s="325"/>
      <c r="H2" s="325"/>
      <c r="I2" s="326"/>
      <c r="J2" s="324" t="s">
        <v>122</v>
      </c>
      <c r="K2" s="325"/>
      <c r="L2" s="325"/>
      <c r="M2" s="325"/>
      <c r="N2" s="326"/>
      <c r="O2" s="324" t="s">
        <v>122</v>
      </c>
      <c r="P2" s="325"/>
      <c r="Q2" s="325"/>
      <c r="R2" s="325"/>
      <c r="S2" s="325"/>
      <c r="T2" s="326"/>
      <c r="U2" s="318" t="s">
        <v>147</v>
      </c>
    </row>
    <row r="3" spans="1:23" ht="15.75" thickBot="1" x14ac:dyDescent="0.3">
      <c r="A3" s="322"/>
      <c r="B3" s="323"/>
      <c r="C3" s="61">
        <v>1</v>
      </c>
      <c r="D3" s="61">
        <v>2</v>
      </c>
      <c r="E3" s="61">
        <v>3</v>
      </c>
      <c r="F3" s="61">
        <v>1</v>
      </c>
      <c r="G3" s="61">
        <v>2</v>
      </c>
      <c r="H3" s="61">
        <v>3</v>
      </c>
      <c r="I3" s="61">
        <v>4</v>
      </c>
      <c r="J3" s="61">
        <v>1</v>
      </c>
      <c r="K3" s="61">
        <v>2</v>
      </c>
      <c r="L3" s="61">
        <v>3</v>
      </c>
      <c r="M3" s="61">
        <v>4</v>
      </c>
      <c r="N3" s="61">
        <v>5</v>
      </c>
      <c r="O3" s="61">
        <v>1</v>
      </c>
      <c r="P3" s="61">
        <v>2</v>
      </c>
      <c r="Q3" s="61">
        <v>3</v>
      </c>
      <c r="R3" s="61">
        <v>4</v>
      </c>
      <c r="S3" s="61">
        <v>5</v>
      </c>
      <c r="T3" s="61">
        <v>6</v>
      </c>
      <c r="U3" s="319"/>
      <c r="V3" s="156" t="s">
        <v>152</v>
      </c>
      <c r="W3" s="155" t="s">
        <v>153</v>
      </c>
    </row>
    <row r="4" spans="1:23" ht="15.75" thickBot="1" x14ac:dyDescent="0.3">
      <c r="A4" s="55" t="s">
        <v>55</v>
      </c>
      <c r="B4" s="53" t="s">
        <v>78</v>
      </c>
      <c r="C4" s="62">
        <v>1687.87</v>
      </c>
      <c r="D4" s="62">
        <v>671.79</v>
      </c>
      <c r="E4" s="62">
        <v>3622.63</v>
      </c>
      <c r="F4" s="62">
        <v>4114.2</v>
      </c>
      <c r="G4" s="62">
        <v>1620.57</v>
      </c>
      <c r="H4" s="62">
        <v>1089.6400000000001</v>
      </c>
      <c r="I4" s="62">
        <v>245.61</v>
      </c>
      <c r="J4" s="69">
        <v>4940.32</v>
      </c>
      <c r="K4" s="69">
        <v>2380.58</v>
      </c>
      <c r="L4" s="157">
        <v>711.55</v>
      </c>
      <c r="M4" s="157">
        <v>585.45000000000005</v>
      </c>
      <c r="N4" s="62">
        <v>1259.67</v>
      </c>
      <c r="O4" s="62">
        <v>4829.3500000000004</v>
      </c>
      <c r="P4" s="62">
        <v>821.97</v>
      </c>
      <c r="Q4" s="62">
        <v>97.86</v>
      </c>
      <c r="R4" s="62">
        <v>841.23</v>
      </c>
      <c r="S4" s="62">
        <v>1902.68</v>
      </c>
      <c r="T4" s="62">
        <v>1860.98</v>
      </c>
      <c r="U4" s="63">
        <v>1452.52</v>
      </c>
      <c r="V4" s="1">
        <f>1.25*U4</f>
        <v>1815.65</v>
      </c>
      <c r="W4" s="1">
        <f>0.75*U4</f>
        <v>1089.3899999999999</v>
      </c>
    </row>
    <row r="5" spans="1:23" ht="15.75" thickBot="1" x14ac:dyDescent="0.3">
      <c r="A5" s="55" t="s">
        <v>59</v>
      </c>
      <c r="B5" s="53" t="s">
        <v>78</v>
      </c>
      <c r="C5" s="62">
        <v>0.95</v>
      </c>
      <c r="D5" s="62">
        <v>0.84</v>
      </c>
      <c r="E5" s="62">
        <v>0.97</v>
      </c>
      <c r="F5" s="62">
        <v>0.98</v>
      </c>
      <c r="G5" s="62">
        <v>0.96</v>
      </c>
      <c r="H5" s="62">
        <v>0.98</v>
      </c>
      <c r="I5" s="62">
        <v>0.6</v>
      </c>
      <c r="J5" s="62">
        <v>0.98</v>
      </c>
      <c r="K5" s="62">
        <v>0.97</v>
      </c>
      <c r="L5" s="62">
        <v>0.77</v>
      </c>
      <c r="M5" s="62">
        <v>0.94</v>
      </c>
      <c r="N5" s="62">
        <v>0.95</v>
      </c>
      <c r="O5" s="62">
        <v>0.98</v>
      </c>
      <c r="P5" s="62">
        <v>0.78</v>
      </c>
      <c r="Q5" s="62">
        <v>0.81</v>
      </c>
      <c r="R5" s="62">
        <v>0.86</v>
      </c>
      <c r="S5" s="62">
        <v>0.96</v>
      </c>
      <c r="T5" s="62">
        <v>0.96</v>
      </c>
      <c r="U5" s="63">
        <v>0.88</v>
      </c>
      <c r="V5" s="1">
        <f t="shared" ref="V5:V19" si="0">1.25*U5</f>
        <v>1.1000000000000001</v>
      </c>
      <c r="W5" s="1">
        <f t="shared" ref="W5:W20" si="1">0.75*U5</f>
        <v>0.66</v>
      </c>
    </row>
    <row r="6" spans="1:23" ht="15.75" thickBot="1" x14ac:dyDescent="0.3">
      <c r="A6" s="55" t="s">
        <v>60</v>
      </c>
      <c r="B6" s="53" t="s">
        <v>78</v>
      </c>
      <c r="C6" s="62">
        <v>2778.95</v>
      </c>
      <c r="D6" s="62">
        <v>462.67</v>
      </c>
      <c r="E6" s="62">
        <v>468.66</v>
      </c>
      <c r="F6" s="62">
        <v>578.22</v>
      </c>
      <c r="G6" s="62">
        <v>2912.61</v>
      </c>
      <c r="H6" s="62">
        <v>510.25</v>
      </c>
      <c r="I6" s="62">
        <v>412.38</v>
      </c>
      <c r="J6" s="69">
        <v>1204.78</v>
      </c>
      <c r="K6" s="157">
        <v>243.54</v>
      </c>
      <c r="L6" s="157">
        <v>315.32</v>
      </c>
      <c r="M6" s="62">
        <v>881.96</v>
      </c>
      <c r="N6" s="69">
        <v>3026.69</v>
      </c>
      <c r="O6" s="62">
        <v>753.22</v>
      </c>
      <c r="P6" s="62">
        <v>405.49</v>
      </c>
      <c r="Q6" s="62">
        <v>913.87</v>
      </c>
      <c r="R6" s="62">
        <v>502.17</v>
      </c>
      <c r="S6" s="62">
        <v>3235.87</v>
      </c>
      <c r="T6" s="62">
        <v>242.83</v>
      </c>
      <c r="U6" s="63">
        <v>823.93</v>
      </c>
      <c r="V6" s="1">
        <f t="shared" si="0"/>
        <v>1029.9124999999999</v>
      </c>
      <c r="W6" s="1">
        <f t="shared" si="1"/>
        <v>617.94749999999999</v>
      </c>
    </row>
    <row r="7" spans="1:23" ht="15.75" thickBot="1" x14ac:dyDescent="0.3">
      <c r="A7" s="55" t="s">
        <v>61</v>
      </c>
      <c r="B7" s="53" t="s">
        <v>78</v>
      </c>
      <c r="C7" s="62">
        <v>1772.28</v>
      </c>
      <c r="D7" s="62">
        <v>191.2</v>
      </c>
      <c r="E7" s="62">
        <v>244.34</v>
      </c>
      <c r="F7" s="62">
        <v>303.02999999999997</v>
      </c>
      <c r="G7" s="62">
        <v>1881.1</v>
      </c>
      <c r="H7" s="62">
        <v>223.99</v>
      </c>
      <c r="I7" s="62">
        <v>166.48</v>
      </c>
      <c r="J7" s="69">
        <v>655.33000000000004</v>
      </c>
      <c r="K7" s="157">
        <v>160.43</v>
      </c>
      <c r="L7" s="157">
        <v>236.3</v>
      </c>
      <c r="M7" s="157">
        <v>191.88</v>
      </c>
      <c r="N7" s="69">
        <v>2093.86</v>
      </c>
      <c r="O7" s="62">
        <v>369.29</v>
      </c>
      <c r="P7" s="62">
        <v>238.09</v>
      </c>
      <c r="Q7" s="62">
        <v>265.83999999999997</v>
      </c>
      <c r="R7" s="62">
        <v>236.8</v>
      </c>
      <c r="S7" s="62">
        <v>2199.94</v>
      </c>
      <c r="T7" s="62">
        <v>156.34</v>
      </c>
      <c r="U7" s="63">
        <v>448.14</v>
      </c>
      <c r="V7" s="1">
        <f t="shared" si="0"/>
        <v>560.17499999999995</v>
      </c>
      <c r="W7" s="1">
        <f t="shared" si="1"/>
        <v>336.10500000000002</v>
      </c>
    </row>
    <row r="8" spans="1:23" ht="15.75" thickBot="1" x14ac:dyDescent="0.3">
      <c r="A8" s="55" t="s">
        <v>62</v>
      </c>
      <c r="B8" s="53" t="s">
        <v>78</v>
      </c>
      <c r="C8" s="62">
        <v>831.37</v>
      </c>
      <c r="D8" s="62">
        <v>262.13</v>
      </c>
      <c r="E8" s="62">
        <v>195.25</v>
      </c>
      <c r="F8" s="62">
        <v>237.81</v>
      </c>
      <c r="G8" s="62">
        <v>848.74</v>
      </c>
      <c r="H8" s="62">
        <v>272.11</v>
      </c>
      <c r="I8" s="62">
        <v>238.28</v>
      </c>
      <c r="J8" s="69">
        <v>463.64</v>
      </c>
      <c r="K8" s="157">
        <v>80.23</v>
      </c>
      <c r="L8" s="157">
        <v>77.97</v>
      </c>
      <c r="M8" s="69">
        <v>644.29</v>
      </c>
      <c r="N8" s="69">
        <v>763.39</v>
      </c>
      <c r="O8" s="62">
        <v>324.33</v>
      </c>
      <c r="P8" s="62">
        <v>160.47</v>
      </c>
      <c r="Q8" s="62">
        <v>582.39</v>
      </c>
      <c r="R8" s="62">
        <v>255.54</v>
      </c>
      <c r="S8" s="62">
        <v>854.74</v>
      </c>
      <c r="T8" s="62">
        <v>82.43</v>
      </c>
      <c r="U8" s="63">
        <v>336.49</v>
      </c>
      <c r="V8" s="1">
        <f t="shared" si="0"/>
        <v>420.61250000000001</v>
      </c>
      <c r="W8" s="1">
        <f t="shared" si="1"/>
        <v>252.36750000000001</v>
      </c>
    </row>
    <row r="9" spans="1:23" ht="15.75" thickBot="1" x14ac:dyDescent="0.3">
      <c r="A9" s="55" t="s">
        <v>63</v>
      </c>
      <c r="B9" s="53" t="s">
        <v>78</v>
      </c>
      <c r="C9" s="62">
        <v>416.79</v>
      </c>
      <c r="D9" s="62">
        <v>331.03</v>
      </c>
      <c r="E9" s="62">
        <v>2572.6999999999998</v>
      </c>
      <c r="F9" s="62">
        <v>2848.43</v>
      </c>
      <c r="G9" s="62">
        <v>352.38</v>
      </c>
      <c r="H9" s="62">
        <v>433.16</v>
      </c>
      <c r="I9" s="62">
        <v>418.84</v>
      </c>
      <c r="J9" s="69">
        <v>2460.62</v>
      </c>
      <c r="K9" s="69">
        <v>2194.0100000000002</v>
      </c>
      <c r="L9" s="157">
        <v>388.29</v>
      </c>
      <c r="M9" s="157">
        <v>134.22999999999999</v>
      </c>
      <c r="N9" s="157">
        <v>317.5</v>
      </c>
      <c r="O9" s="62">
        <v>2681.9</v>
      </c>
      <c r="P9" s="62">
        <v>974.14</v>
      </c>
      <c r="Q9" s="62">
        <v>78.59</v>
      </c>
      <c r="R9" s="62">
        <v>280.57</v>
      </c>
      <c r="S9" s="62">
        <v>409.66</v>
      </c>
      <c r="T9" s="62">
        <v>1964.24</v>
      </c>
      <c r="U9" s="63">
        <v>817.49</v>
      </c>
      <c r="V9" s="1">
        <f t="shared" si="0"/>
        <v>1021.8625</v>
      </c>
      <c r="W9" s="1">
        <f t="shared" si="1"/>
        <v>613.11750000000006</v>
      </c>
    </row>
    <row r="10" spans="1:23" ht="15.75" thickBot="1" x14ac:dyDescent="0.3">
      <c r="A10" s="55" t="s">
        <v>64</v>
      </c>
      <c r="B10" s="53" t="s">
        <v>78</v>
      </c>
      <c r="C10" s="62">
        <v>0.86</v>
      </c>
      <c r="D10" s="62">
        <v>0.46</v>
      </c>
      <c r="E10" s="62">
        <v>0.3</v>
      </c>
      <c r="F10" s="62">
        <v>0.33</v>
      </c>
      <c r="G10" s="62">
        <v>0.88</v>
      </c>
      <c r="H10" s="62">
        <v>0.47</v>
      </c>
      <c r="I10" s="62">
        <v>0.43</v>
      </c>
      <c r="J10" s="62">
        <v>0.5</v>
      </c>
      <c r="K10" s="157">
        <v>0.2</v>
      </c>
      <c r="L10" s="157">
        <v>0.24</v>
      </c>
      <c r="M10" s="69">
        <v>0.88</v>
      </c>
      <c r="N10" s="69">
        <v>0.85</v>
      </c>
      <c r="O10" s="62">
        <v>0.4</v>
      </c>
      <c r="P10" s="62">
        <v>0.41</v>
      </c>
      <c r="Q10" s="62">
        <v>0.75</v>
      </c>
      <c r="R10" s="62">
        <v>0.45</v>
      </c>
      <c r="S10" s="62">
        <v>0.87</v>
      </c>
      <c r="T10" s="62">
        <v>0.19</v>
      </c>
      <c r="U10" s="63">
        <v>0.49</v>
      </c>
      <c r="V10" s="1">
        <f t="shared" si="0"/>
        <v>0.61250000000000004</v>
      </c>
      <c r="W10" s="1">
        <f t="shared" si="1"/>
        <v>0.36749999999999999</v>
      </c>
    </row>
    <row r="11" spans="1:23" ht="26.25" thickBot="1" x14ac:dyDescent="0.3">
      <c r="A11" s="55" t="s">
        <v>65</v>
      </c>
      <c r="B11" s="53" t="s">
        <v>78</v>
      </c>
      <c r="C11" s="62">
        <v>0.62</v>
      </c>
      <c r="D11" s="62">
        <v>0.12</v>
      </c>
      <c r="E11" s="62">
        <v>0.13</v>
      </c>
      <c r="F11" s="62">
        <v>0.15</v>
      </c>
      <c r="G11" s="62">
        <v>0.65</v>
      </c>
      <c r="H11" s="62">
        <v>0.15</v>
      </c>
      <c r="I11" s="62">
        <v>0.09</v>
      </c>
      <c r="J11" s="69">
        <v>0.26</v>
      </c>
      <c r="K11" s="157">
        <v>0.11</v>
      </c>
      <c r="L11" s="157">
        <v>0.14000000000000001</v>
      </c>
      <c r="M11" s="157">
        <v>0.14000000000000001</v>
      </c>
      <c r="N11" s="69">
        <v>0.69</v>
      </c>
      <c r="O11" s="62">
        <v>0.18</v>
      </c>
      <c r="P11" s="62">
        <v>0.12</v>
      </c>
      <c r="Q11" s="62">
        <v>0.19</v>
      </c>
      <c r="R11" s="62">
        <v>0.14000000000000001</v>
      </c>
      <c r="S11" s="62">
        <v>0.68</v>
      </c>
      <c r="T11" s="62">
        <v>0.1</v>
      </c>
      <c r="U11" s="63">
        <v>0.2</v>
      </c>
      <c r="V11" s="1">
        <f t="shared" si="0"/>
        <v>0.25</v>
      </c>
      <c r="W11" s="1">
        <f t="shared" si="1"/>
        <v>0.15000000000000002</v>
      </c>
    </row>
    <row r="12" spans="1:23" ht="26.25" thickBot="1" x14ac:dyDescent="0.3">
      <c r="A12" s="55" t="s">
        <v>66</v>
      </c>
      <c r="B12" s="53" t="s">
        <v>78</v>
      </c>
      <c r="C12" s="62">
        <v>0.63</v>
      </c>
      <c r="D12" s="62">
        <v>0.36</v>
      </c>
      <c r="E12" s="62">
        <v>0.19</v>
      </c>
      <c r="F12" s="62">
        <v>0.22</v>
      </c>
      <c r="G12" s="62">
        <v>0.63</v>
      </c>
      <c r="H12" s="62">
        <v>0.35</v>
      </c>
      <c r="I12" s="62">
        <v>0.33</v>
      </c>
      <c r="J12" s="62">
        <v>0.38</v>
      </c>
      <c r="K12" s="157">
        <v>0.11</v>
      </c>
      <c r="L12" s="157">
        <v>0.11</v>
      </c>
      <c r="M12" s="69">
        <v>0.81</v>
      </c>
      <c r="N12" s="69">
        <v>0.56000000000000005</v>
      </c>
      <c r="O12" s="62">
        <v>0.28999999999999998</v>
      </c>
      <c r="P12" s="62">
        <v>0.27</v>
      </c>
      <c r="Q12" s="62">
        <v>0.62</v>
      </c>
      <c r="R12" s="62">
        <v>0.34</v>
      </c>
      <c r="S12" s="62">
        <v>0.62</v>
      </c>
      <c r="T12" s="62">
        <v>0.11</v>
      </c>
      <c r="U12" s="63">
        <v>0.36</v>
      </c>
      <c r="V12" s="1">
        <f t="shared" si="0"/>
        <v>0.44999999999999996</v>
      </c>
      <c r="W12" s="1">
        <f t="shared" si="1"/>
        <v>0.27</v>
      </c>
    </row>
    <row r="13" spans="1:23" ht="15.75" thickBot="1" x14ac:dyDescent="0.3">
      <c r="A13" s="55" t="s">
        <v>67</v>
      </c>
      <c r="B13" s="53" t="s">
        <v>78</v>
      </c>
      <c r="C13" s="62">
        <v>0.05</v>
      </c>
      <c r="D13" s="62">
        <v>7.0000000000000007E-2</v>
      </c>
      <c r="E13" s="62">
        <v>0.35</v>
      </c>
      <c r="F13" s="62">
        <v>0.37</v>
      </c>
      <c r="G13" s="62">
        <v>0.05</v>
      </c>
      <c r="H13" s="62">
        <v>0.1</v>
      </c>
      <c r="I13" s="62">
        <v>0.06</v>
      </c>
      <c r="J13" s="69">
        <v>0.28000000000000003</v>
      </c>
      <c r="K13" s="69">
        <v>0.38</v>
      </c>
      <c r="L13" s="157">
        <v>7.0000000000000007E-2</v>
      </c>
      <c r="M13" s="157">
        <v>0.03</v>
      </c>
      <c r="N13" s="157">
        <v>0.04</v>
      </c>
      <c r="O13" s="62">
        <v>0.32</v>
      </c>
      <c r="P13" s="62">
        <v>0.17</v>
      </c>
      <c r="Q13" s="62">
        <v>0.01</v>
      </c>
      <c r="R13" s="62">
        <v>0.05</v>
      </c>
      <c r="S13" s="62">
        <v>0.05</v>
      </c>
      <c r="T13" s="62">
        <v>0.37</v>
      </c>
      <c r="U13" s="63">
        <v>0.13</v>
      </c>
      <c r="V13" s="1">
        <f t="shared" si="0"/>
        <v>0.16250000000000001</v>
      </c>
      <c r="W13" s="1">
        <f t="shared" si="1"/>
        <v>9.7500000000000003E-2</v>
      </c>
    </row>
    <row r="14" spans="1:23" ht="15.75" thickBot="1" x14ac:dyDescent="0.3">
      <c r="A14" s="55" t="s">
        <v>68</v>
      </c>
      <c r="B14" s="53" t="s">
        <v>78</v>
      </c>
      <c r="C14" s="62">
        <v>1.1100000000000001</v>
      </c>
      <c r="D14" s="62">
        <v>1.18</v>
      </c>
      <c r="E14" s="62">
        <v>8.58</v>
      </c>
      <c r="F14" s="62">
        <v>9.14</v>
      </c>
      <c r="G14" s="62">
        <v>0.96</v>
      </c>
      <c r="H14" s="62">
        <v>1.8</v>
      </c>
      <c r="I14" s="62">
        <v>1.1299999999999999</v>
      </c>
      <c r="J14" s="69">
        <v>6.49</v>
      </c>
      <c r="K14" s="69">
        <v>9.0299999999999994</v>
      </c>
      <c r="L14" s="157">
        <v>1.1299999999999999</v>
      </c>
      <c r="M14" s="157">
        <v>0.5</v>
      </c>
      <c r="N14" s="157">
        <v>0.89</v>
      </c>
      <c r="O14" s="62">
        <v>7.45</v>
      </c>
      <c r="P14" s="62">
        <v>2.9</v>
      </c>
      <c r="Q14" s="62">
        <v>0.19</v>
      </c>
      <c r="R14" s="62">
        <v>0.84</v>
      </c>
      <c r="S14" s="62">
        <v>1.1399999999999999</v>
      </c>
      <c r="T14" s="62">
        <v>9.01</v>
      </c>
      <c r="U14" s="63">
        <v>2.73</v>
      </c>
      <c r="V14" s="1">
        <f t="shared" si="0"/>
        <v>3.4125000000000001</v>
      </c>
      <c r="W14" s="1">
        <f t="shared" si="1"/>
        <v>2.0474999999999999</v>
      </c>
    </row>
    <row r="15" spans="1:23" ht="15.75" thickBot="1" x14ac:dyDescent="0.3">
      <c r="A15" s="55" t="s">
        <v>69</v>
      </c>
      <c r="B15" s="53" t="s">
        <v>78</v>
      </c>
      <c r="C15" s="62">
        <v>34.92</v>
      </c>
      <c r="D15" s="62">
        <v>8.91</v>
      </c>
      <c r="E15" s="62">
        <v>7.65</v>
      </c>
      <c r="F15" s="62">
        <v>9.16</v>
      </c>
      <c r="G15" s="62">
        <v>36.119999999999997</v>
      </c>
      <c r="H15" s="62">
        <v>10.130000000000001</v>
      </c>
      <c r="I15" s="62">
        <v>6.82</v>
      </c>
      <c r="J15" s="69">
        <v>17.38</v>
      </c>
      <c r="K15" s="157">
        <v>4.2300000000000004</v>
      </c>
      <c r="L15" s="157">
        <v>4.29</v>
      </c>
      <c r="M15" s="69">
        <v>18.97</v>
      </c>
      <c r="N15" s="69">
        <v>35.54</v>
      </c>
      <c r="O15" s="62">
        <v>11.91</v>
      </c>
      <c r="P15" s="62">
        <v>5.54</v>
      </c>
      <c r="Q15" s="62">
        <v>16.39</v>
      </c>
      <c r="R15" s="62">
        <v>9.64</v>
      </c>
      <c r="S15" s="62">
        <v>38.21</v>
      </c>
      <c r="T15" s="62">
        <v>4.3899999999999997</v>
      </c>
      <c r="U15" s="63">
        <v>12.68</v>
      </c>
      <c r="V15" s="1">
        <f t="shared" si="0"/>
        <v>15.85</v>
      </c>
      <c r="W15" s="1">
        <f t="shared" si="1"/>
        <v>9.51</v>
      </c>
    </row>
    <row r="16" spans="1:23" ht="15.75" thickBot="1" x14ac:dyDescent="0.3">
      <c r="A16" s="55" t="s">
        <v>70</v>
      </c>
      <c r="B16" s="53" t="s">
        <v>78</v>
      </c>
      <c r="C16" s="62">
        <v>7312.03</v>
      </c>
      <c r="D16" s="62">
        <v>2925.04</v>
      </c>
      <c r="E16" s="62">
        <v>6523.12</v>
      </c>
      <c r="F16" s="62">
        <v>7387.43</v>
      </c>
      <c r="G16" s="62">
        <v>7297.81</v>
      </c>
      <c r="H16" s="62">
        <v>3001.29</v>
      </c>
      <c r="I16" s="62">
        <v>3229.42</v>
      </c>
      <c r="J16" s="69">
        <v>9313.19</v>
      </c>
      <c r="K16" s="62">
        <v>4137.12</v>
      </c>
      <c r="L16" s="157">
        <v>3069.47</v>
      </c>
      <c r="M16" s="62">
        <v>3343.67</v>
      </c>
      <c r="N16" s="69">
        <v>6793.22</v>
      </c>
      <c r="O16" s="62">
        <v>8743.9599999999991</v>
      </c>
      <c r="P16" s="62">
        <v>2531.6</v>
      </c>
      <c r="Q16" s="62">
        <v>4463.53</v>
      </c>
      <c r="R16" s="62">
        <v>3127.97</v>
      </c>
      <c r="S16" s="62">
        <v>7254.88</v>
      </c>
      <c r="T16" s="62">
        <v>3420.37</v>
      </c>
      <c r="U16" s="63">
        <v>4366.28</v>
      </c>
      <c r="V16" s="1">
        <f t="shared" si="0"/>
        <v>5457.8499999999995</v>
      </c>
      <c r="W16" s="1">
        <f t="shared" si="1"/>
        <v>3274.71</v>
      </c>
    </row>
    <row r="17" spans="1:27" ht="15.75" thickBot="1" x14ac:dyDescent="0.3">
      <c r="A17" s="55" t="s">
        <v>71</v>
      </c>
      <c r="B17" s="53" t="s">
        <v>78</v>
      </c>
      <c r="C17" s="62">
        <v>3273.18</v>
      </c>
      <c r="D17" s="62">
        <v>766.04</v>
      </c>
      <c r="E17" s="62">
        <v>2300.88</v>
      </c>
      <c r="F17" s="62">
        <v>2633.34</v>
      </c>
      <c r="G17" s="62">
        <v>3314.63</v>
      </c>
      <c r="H17" s="62">
        <v>878.54</v>
      </c>
      <c r="I17" s="62">
        <v>797.93</v>
      </c>
      <c r="J17" s="69">
        <v>3277.31</v>
      </c>
      <c r="K17" s="62">
        <v>1518.29</v>
      </c>
      <c r="L17" s="157">
        <v>760.3</v>
      </c>
      <c r="M17" s="157">
        <v>957.85</v>
      </c>
      <c r="N17" s="69">
        <v>3483.85</v>
      </c>
      <c r="O17" s="62">
        <v>2868.02</v>
      </c>
      <c r="P17" s="62">
        <v>608.92999999999995</v>
      </c>
      <c r="Q17" s="62">
        <v>1204.78</v>
      </c>
      <c r="R17" s="62">
        <v>810.2</v>
      </c>
      <c r="S17" s="62">
        <v>3660.6</v>
      </c>
      <c r="T17" s="62">
        <v>1666.07</v>
      </c>
      <c r="U17" s="63">
        <v>1479.64</v>
      </c>
      <c r="V17" s="1">
        <f t="shared" si="0"/>
        <v>1849.5500000000002</v>
      </c>
      <c r="W17" s="1">
        <f t="shared" si="1"/>
        <v>1109.73</v>
      </c>
    </row>
    <row r="18" spans="1:27" ht="15.75" thickBot="1" x14ac:dyDescent="0.3">
      <c r="A18" s="55" t="s">
        <v>72</v>
      </c>
      <c r="B18" s="53" t="s">
        <v>78</v>
      </c>
      <c r="C18" s="62">
        <v>649.91</v>
      </c>
      <c r="D18" s="62">
        <v>391.81</v>
      </c>
      <c r="E18" s="62">
        <v>1299.33</v>
      </c>
      <c r="F18" s="62">
        <v>1464.97</v>
      </c>
      <c r="G18" s="62">
        <v>621.26</v>
      </c>
      <c r="H18" s="62">
        <v>556.54999999999995</v>
      </c>
      <c r="I18" s="62">
        <v>185.05</v>
      </c>
      <c r="J18" s="69">
        <v>1779.75</v>
      </c>
      <c r="K18" s="69">
        <v>858.66</v>
      </c>
      <c r="L18" s="157">
        <v>353.74</v>
      </c>
      <c r="M18" s="157">
        <v>442.95</v>
      </c>
      <c r="N18" s="62">
        <v>486.09</v>
      </c>
      <c r="O18" s="62">
        <v>1702.24</v>
      </c>
      <c r="P18" s="62">
        <v>308.7</v>
      </c>
      <c r="Q18" s="62">
        <v>187.7</v>
      </c>
      <c r="R18" s="62">
        <v>466.41</v>
      </c>
      <c r="S18" s="62">
        <v>708.14</v>
      </c>
      <c r="T18" s="62">
        <v>751.76</v>
      </c>
      <c r="U18" s="63">
        <v>623.47</v>
      </c>
      <c r="V18" s="1">
        <f t="shared" si="0"/>
        <v>779.33750000000009</v>
      </c>
      <c r="W18" s="1">
        <f t="shared" si="1"/>
        <v>467.60250000000002</v>
      </c>
    </row>
    <row r="19" spans="1:27" ht="15.75" thickBot="1" x14ac:dyDescent="0.3">
      <c r="A19" s="55" t="s">
        <v>73</v>
      </c>
      <c r="B19" s="53" t="s">
        <v>78</v>
      </c>
      <c r="C19" s="62">
        <v>0.32</v>
      </c>
      <c r="D19" s="62">
        <v>0.16</v>
      </c>
      <c r="E19" s="62">
        <v>0.02</v>
      </c>
      <c r="F19" s="62">
        <v>0.02</v>
      </c>
      <c r="G19" s="62">
        <v>0.35</v>
      </c>
      <c r="H19" s="62">
        <v>0.06</v>
      </c>
      <c r="I19" s="62">
        <v>0.31</v>
      </c>
      <c r="J19" s="157">
        <v>0.02</v>
      </c>
      <c r="K19" s="157">
        <v>0.03</v>
      </c>
      <c r="L19" s="157">
        <v>0.08</v>
      </c>
      <c r="M19" s="69">
        <v>0.31</v>
      </c>
      <c r="N19" s="69">
        <v>0.37</v>
      </c>
      <c r="O19" s="62">
        <v>0.02</v>
      </c>
      <c r="P19" s="62">
        <v>0.15</v>
      </c>
      <c r="Q19" s="62">
        <v>0.75</v>
      </c>
      <c r="R19" s="62">
        <v>0.04</v>
      </c>
      <c r="S19" s="62">
        <v>0.26</v>
      </c>
      <c r="T19" s="62">
        <v>0.04</v>
      </c>
      <c r="U19" s="63">
        <v>0.15</v>
      </c>
      <c r="V19" s="1">
        <f t="shared" si="0"/>
        <v>0.1875</v>
      </c>
      <c r="W19" s="1">
        <f t="shared" si="1"/>
        <v>0.11249999999999999</v>
      </c>
    </row>
    <row r="20" spans="1:27" x14ac:dyDescent="0.25">
      <c r="A20" s="56" t="s">
        <v>74</v>
      </c>
      <c r="B20" s="64" t="s">
        <v>78</v>
      </c>
      <c r="C20" s="65">
        <v>11.9</v>
      </c>
      <c r="D20" s="65">
        <v>11.49</v>
      </c>
      <c r="E20" s="65">
        <v>11.63</v>
      </c>
      <c r="F20" s="65">
        <v>11.64</v>
      </c>
      <c r="G20" s="65">
        <v>11.92</v>
      </c>
      <c r="H20" s="65">
        <v>11.9</v>
      </c>
      <c r="I20" s="65">
        <v>10.78</v>
      </c>
      <c r="J20" s="65">
        <v>11.85</v>
      </c>
      <c r="K20" s="65">
        <v>11.4</v>
      </c>
      <c r="L20" s="65">
        <v>11.49</v>
      </c>
      <c r="M20" s="65">
        <v>11.6</v>
      </c>
      <c r="N20" s="65">
        <v>11.9</v>
      </c>
      <c r="O20" s="65">
        <v>11.8</v>
      </c>
      <c r="P20" s="65">
        <v>8.44</v>
      </c>
      <c r="Q20" s="65">
        <v>11.87</v>
      </c>
      <c r="R20" s="65">
        <v>11.95</v>
      </c>
      <c r="S20" s="65">
        <v>11.93</v>
      </c>
      <c r="T20" s="65">
        <v>11.83</v>
      </c>
      <c r="U20" s="66">
        <v>11.5</v>
      </c>
      <c r="V20" s="1">
        <f>1.25*U20</f>
        <v>14.375</v>
      </c>
      <c r="W20" s="1">
        <f t="shared" si="1"/>
        <v>8.625</v>
      </c>
    </row>
    <row r="25" spans="1:27" ht="15.75" thickBot="1" x14ac:dyDescent="0.3"/>
    <row r="26" spans="1:27" x14ac:dyDescent="0.25">
      <c r="J26" s="309" t="s">
        <v>165</v>
      </c>
      <c r="K26" s="310"/>
      <c r="L26" s="310"/>
      <c r="M26" s="310"/>
      <c r="N26" s="311"/>
    </row>
    <row r="27" spans="1:27" ht="15.75" thickBot="1" x14ac:dyDescent="0.3">
      <c r="J27" s="312"/>
      <c r="K27" s="313"/>
      <c r="L27" s="313"/>
      <c r="M27" s="313"/>
      <c r="N27" s="314"/>
    </row>
    <row r="28" spans="1:27" ht="15.75" thickBot="1" x14ac:dyDescent="0.3">
      <c r="H28" s="171" t="s">
        <v>154</v>
      </c>
      <c r="J28" s="160">
        <v>1</v>
      </c>
      <c r="K28" s="160">
        <v>2</v>
      </c>
      <c r="L28" s="160">
        <v>3</v>
      </c>
      <c r="M28" s="160">
        <v>4</v>
      </c>
      <c r="N28" s="160">
        <v>5</v>
      </c>
      <c r="O28" s="165" t="s">
        <v>166</v>
      </c>
      <c r="P28" s="327" t="s">
        <v>152</v>
      </c>
      <c r="Q28" s="328" t="s">
        <v>153</v>
      </c>
    </row>
    <row r="29" spans="1:27" ht="51" customHeight="1" thickBot="1" x14ac:dyDescent="0.3">
      <c r="G29" s="158" t="s">
        <v>157</v>
      </c>
      <c r="H29" s="71" t="s">
        <v>160</v>
      </c>
      <c r="I29" s="161" t="s">
        <v>78</v>
      </c>
      <c r="J29" s="166">
        <v>23.87</v>
      </c>
      <c r="K29" s="162">
        <v>13.26</v>
      </c>
      <c r="L29" s="167">
        <v>5.42</v>
      </c>
      <c r="M29" s="166">
        <v>19.47</v>
      </c>
      <c r="N29" s="166">
        <v>36.44</v>
      </c>
      <c r="O29" s="163">
        <v>15.42</v>
      </c>
      <c r="P29" s="162">
        <f>1.25*O29</f>
        <v>19.274999999999999</v>
      </c>
      <c r="Q29">
        <f>0.75*O29</f>
        <v>11.565</v>
      </c>
      <c r="V29" s="162"/>
      <c r="W29" s="162"/>
      <c r="X29" s="162"/>
      <c r="Y29" s="162"/>
      <c r="Z29" s="162"/>
      <c r="AA29" s="162"/>
    </row>
    <row r="30" spans="1:27" ht="44.25" customHeight="1" thickBot="1" x14ac:dyDescent="0.3">
      <c r="G30" s="164" t="s">
        <v>155</v>
      </c>
      <c r="H30" s="55" t="s">
        <v>161</v>
      </c>
      <c r="I30" s="53" t="s">
        <v>78</v>
      </c>
      <c r="J30" s="168">
        <v>4757.53</v>
      </c>
      <c r="K30" s="168">
        <v>3666.08</v>
      </c>
      <c r="L30" s="62">
        <v>1883.76</v>
      </c>
      <c r="M30" s="157">
        <v>1132.06</v>
      </c>
      <c r="N30" s="168">
        <v>4365.3900000000003</v>
      </c>
      <c r="O30" s="63">
        <v>2417.59</v>
      </c>
      <c r="P30" s="162">
        <f t="shared" ref="P30:P33" si="2">1.25*O30</f>
        <v>3021.9875000000002</v>
      </c>
      <c r="Q30">
        <f t="shared" ref="Q30:Q33" si="3">0.75*O30</f>
        <v>1813.1925000000001</v>
      </c>
      <c r="V30" s="62"/>
      <c r="W30" s="62"/>
      <c r="X30" s="62"/>
      <c r="Y30" s="62"/>
      <c r="Z30" s="62"/>
      <c r="AA30" s="62"/>
    </row>
    <row r="31" spans="1:27" ht="30.75" thickBot="1" x14ac:dyDescent="0.3">
      <c r="G31" s="164" t="s">
        <v>156</v>
      </c>
      <c r="H31" s="55" t="s">
        <v>162</v>
      </c>
      <c r="I31" s="53" t="s">
        <v>78</v>
      </c>
      <c r="J31" s="168">
        <v>1118.96</v>
      </c>
      <c r="K31" s="157">
        <v>240.67</v>
      </c>
      <c r="L31" s="157">
        <v>314.27</v>
      </c>
      <c r="M31" s="62">
        <v>836.16</v>
      </c>
      <c r="N31" s="168">
        <v>2857.25</v>
      </c>
      <c r="O31" s="63">
        <v>784.63</v>
      </c>
      <c r="P31" s="162">
        <f t="shared" si="2"/>
        <v>980.78750000000002</v>
      </c>
      <c r="Q31">
        <f t="shared" si="3"/>
        <v>588.47249999999997</v>
      </c>
      <c r="V31" s="62"/>
      <c r="W31" s="62"/>
      <c r="X31" s="62"/>
      <c r="Y31" s="62"/>
      <c r="Z31" s="62"/>
      <c r="AA31" s="62"/>
    </row>
    <row r="32" spans="1:27" ht="30.75" thickBot="1" x14ac:dyDescent="0.3">
      <c r="G32" s="159" t="s">
        <v>158</v>
      </c>
      <c r="H32" s="55" t="s">
        <v>163</v>
      </c>
      <c r="I32" s="53" t="s">
        <v>78</v>
      </c>
      <c r="J32" s="168">
        <v>0.56000000000000005</v>
      </c>
      <c r="K32" s="168">
        <v>0.63</v>
      </c>
      <c r="L32" s="62">
        <v>0.34</v>
      </c>
      <c r="M32" s="157">
        <v>0.26</v>
      </c>
      <c r="N32" s="157">
        <v>0.22</v>
      </c>
      <c r="O32" s="63">
        <v>0.38</v>
      </c>
      <c r="P32" s="162">
        <f t="shared" si="2"/>
        <v>0.47499999999999998</v>
      </c>
      <c r="Q32">
        <f t="shared" si="3"/>
        <v>0.28500000000000003</v>
      </c>
      <c r="V32" s="62"/>
      <c r="W32" s="62"/>
      <c r="X32" s="62"/>
      <c r="Y32" s="62"/>
      <c r="Z32" s="62"/>
      <c r="AA32" s="62"/>
    </row>
    <row r="33" spans="7:27" ht="30.75" thickBot="1" x14ac:dyDescent="0.3">
      <c r="G33" s="159" t="s">
        <v>159</v>
      </c>
      <c r="H33" s="56" t="s">
        <v>164</v>
      </c>
      <c r="I33" s="64" t="s">
        <v>78</v>
      </c>
      <c r="J33" s="170">
        <v>2.68</v>
      </c>
      <c r="K33" s="170">
        <v>3.07</v>
      </c>
      <c r="L33" s="65">
        <v>4.1100000000000003</v>
      </c>
      <c r="M33" s="65">
        <v>4.3600000000000003</v>
      </c>
      <c r="N33" s="169">
        <v>13.02</v>
      </c>
      <c r="O33" s="66">
        <v>4.7</v>
      </c>
      <c r="P33" s="162">
        <f t="shared" si="2"/>
        <v>5.875</v>
      </c>
      <c r="Q33">
        <f t="shared" si="3"/>
        <v>3.5250000000000004</v>
      </c>
      <c r="V33" s="65"/>
      <c r="W33" s="65"/>
      <c r="X33" s="65"/>
      <c r="Y33" s="65"/>
      <c r="Z33" s="65"/>
      <c r="AA33" s="65"/>
    </row>
    <row r="36" spans="7:27" x14ac:dyDescent="0.25">
      <c r="G36" s="315" t="s">
        <v>167</v>
      </c>
      <c r="H36" s="315"/>
      <c r="I36" s="315"/>
      <c r="J36" s="315"/>
      <c r="K36" s="315"/>
      <c r="L36" s="315"/>
      <c r="M36" s="315"/>
    </row>
    <row r="37" spans="7:27" ht="15.75" thickBot="1" x14ac:dyDescent="0.3"/>
    <row r="38" spans="7:27" ht="15" customHeight="1" x14ac:dyDescent="0.25">
      <c r="G38" s="309" t="s">
        <v>168</v>
      </c>
      <c r="H38" s="316" t="s">
        <v>181</v>
      </c>
      <c r="I38" s="316"/>
      <c r="J38" s="316"/>
      <c r="K38" s="316"/>
      <c r="L38" s="316"/>
      <c r="M38" s="317"/>
    </row>
    <row r="39" spans="7:27" x14ac:dyDescent="0.25">
      <c r="G39" s="305"/>
      <c r="H39" s="293"/>
      <c r="I39" s="293"/>
      <c r="J39" s="293"/>
      <c r="K39" s="293"/>
      <c r="L39" s="293"/>
      <c r="M39" s="294"/>
    </row>
    <row r="40" spans="7:27" x14ac:dyDescent="0.25">
      <c r="G40" s="305"/>
      <c r="H40" s="293"/>
      <c r="I40" s="293"/>
      <c r="J40" s="293"/>
      <c r="K40" s="293"/>
      <c r="L40" s="293"/>
      <c r="M40" s="294"/>
    </row>
    <row r="41" spans="7:27" x14ac:dyDescent="0.25">
      <c r="G41" s="305"/>
      <c r="H41" s="293"/>
      <c r="I41" s="293"/>
      <c r="J41" s="293"/>
      <c r="K41" s="293"/>
      <c r="L41" s="293"/>
      <c r="M41" s="294"/>
    </row>
    <row r="42" spans="7:27" x14ac:dyDescent="0.25">
      <c r="G42" s="305"/>
      <c r="H42" s="293"/>
      <c r="I42" s="293"/>
      <c r="J42" s="293"/>
      <c r="K42" s="293"/>
      <c r="L42" s="293"/>
      <c r="M42" s="294"/>
    </row>
    <row r="43" spans="7:27" x14ac:dyDescent="0.25">
      <c r="G43" s="305" t="s">
        <v>169</v>
      </c>
      <c r="H43" s="293" t="s">
        <v>182</v>
      </c>
      <c r="I43" s="293"/>
      <c r="J43" s="293"/>
      <c r="K43" s="293"/>
      <c r="L43" s="293"/>
      <c r="M43" s="294"/>
    </row>
    <row r="44" spans="7:27" x14ac:dyDescent="0.25">
      <c r="G44" s="305"/>
      <c r="H44" s="293"/>
      <c r="I44" s="293"/>
      <c r="J44" s="293"/>
      <c r="K44" s="293"/>
      <c r="L44" s="293"/>
      <c r="M44" s="294"/>
    </row>
    <row r="45" spans="7:27" x14ac:dyDescent="0.25">
      <c r="G45" s="305"/>
      <c r="H45" s="293"/>
      <c r="I45" s="293"/>
      <c r="J45" s="293"/>
      <c r="K45" s="293"/>
      <c r="L45" s="293"/>
      <c r="M45" s="294"/>
    </row>
    <row r="46" spans="7:27" x14ac:dyDescent="0.25">
      <c r="G46" s="305"/>
      <c r="H46" s="293"/>
      <c r="I46" s="293"/>
      <c r="J46" s="293"/>
      <c r="K46" s="293"/>
      <c r="L46" s="293"/>
      <c r="M46" s="294"/>
    </row>
    <row r="47" spans="7:27" x14ac:dyDescent="0.25">
      <c r="G47" s="305" t="s">
        <v>170</v>
      </c>
      <c r="H47" s="306" t="s">
        <v>183</v>
      </c>
      <c r="I47" s="306"/>
      <c r="J47" s="306"/>
      <c r="K47" s="306"/>
      <c r="L47" s="306"/>
      <c r="M47" s="307"/>
    </row>
    <row r="48" spans="7:27" x14ac:dyDescent="0.25">
      <c r="G48" s="305"/>
      <c r="H48" s="306"/>
      <c r="I48" s="306"/>
      <c r="J48" s="306"/>
      <c r="K48" s="306"/>
      <c r="L48" s="306"/>
      <c r="M48" s="307"/>
    </row>
    <row r="49" spans="2:17" x14ac:dyDescent="0.25">
      <c r="G49" s="305"/>
      <c r="H49" s="306"/>
      <c r="I49" s="306"/>
      <c r="J49" s="306"/>
      <c r="K49" s="306"/>
      <c r="L49" s="306"/>
      <c r="M49" s="307"/>
    </row>
    <row r="50" spans="2:17" x14ac:dyDescent="0.25">
      <c r="G50" s="305"/>
      <c r="H50" s="306"/>
      <c r="I50" s="306"/>
      <c r="J50" s="306"/>
      <c r="K50" s="306"/>
      <c r="L50" s="306"/>
      <c r="M50" s="307"/>
    </row>
    <row r="51" spans="2:17" x14ac:dyDescent="0.25">
      <c r="G51" s="308" t="s">
        <v>171</v>
      </c>
      <c r="H51" s="293" t="s">
        <v>184</v>
      </c>
      <c r="I51" s="293"/>
      <c r="J51" s="293"/>
      <c r="K51" s="293"/>
      <c r="L51" s="293"/>
      <c r="M51" s="294"/>
    </row>
    <row r="52" spans="2:17" x14ac:dyDescent="0.25">
      <c r="G52" s="308"/>
      <c r="H52" s="293"/>
      <c r="I52" s="293"/>
      <c r="J52" s="293"/>
      <c r="K52" s="293"/>
      <c r="L52" s="293"/>
      <c r="M52" s="294"/>
    </row>
    <row r="53" spans="2:17" x14ac:dyDescent="0.25">
      <c r="G53" s="308"/>
      <c r="H53" s="293"/>
      <c r="I53" s="293"/>
      <c r="J53" s="293"/>
      <c r="K53" s="293"/>
      <c r="L53" s="293"/>
      <c r="M53" s="294"/>
      <c r="Q53">
        <v>22</v>
      </c>
    </row>
    <row r="54" spans="2:17" x14ac:dyDescent="0.25">
      <c r="G54" s="308"/>
      <c r="H54" s="293"/>
      <c r="I54" s="293"/>
      <c r="J54" s="293"/>
      <c r="K54" s="293"/>
      <c r="L54" s="293"/>
      <c r="M54" s="294"/>
    </row>
    <row r="55" spans="2:17" x14ac:dyDescent="0.25">
      <c r="G55" s="297" t="s">
        <v>172</v>
      </c>
      <c r="H55" s="293" t="s">
        <v>185</v>
      </c>
      <c r="I55" s="293"/>
      <c r="J55" s="293"/>
      <c r="K55" s="293"/>
      <c r="L55" s="293"/>
      <c r="M55" s="294"/>
    </row>
    <row r="56" spans="2:17" x14ac:dyDescent="0.25">
      <c r="G56" s="297"/>
      <c r="H56" s="293"/>
      <c r="I56" s="293"/>
      <c r="J56" s="293"/>
      <c r="K56" s="293"/>
      <c r="L56" s="293"/>
      <c r="M56" s="294"/>
    </row>
    <row r="57" spans="2:17" ht="15.75" thickBot="1" x14ac:dyDescent="0.3">
      <c r="G57" s="298"/>
      <c r="H57" s="295"/>
      <c r="I57" s="295"/>
      <c r="J57" s="295"/>
      <c r="K57" s="295"/>
      <c r="L57" s="295"/>
      <c r="M57" s="296"/>
    </row>
    <row r="61" spans="2:17" ht="15.75" thickBot="1" x14ac:dyDescent="0.3"/>
    <row r="62" spans="2:17" ht="15.75" thickBot="1" x14ac:dyDescent="0.3">
      <c r="B62" s="302" t="s">
        <v>180</v>
      </c>
      <c r="C62" s="303"/>
      <c r="D62" s="303"/>
      <c r="E62" s="303"/>
      <c r="F62" s="303"/>
      <c r="G62" s="304"/>
    </row>
    <row r="63" spans="2:17" x14ac:dyDescent="0.25">
      <c r="B63" s="299" t="s">
        <v>174</v>
      </c>
      <c r="C63" s="300"/>
      <c r="D63" s="300"/>
      <c r="E63" s="300"/>
      <c r="F63" s="300"/>
      <c r="G63" s="301"/>
    </row>
    <row r="64" spans="2:17" x14ac:dyDescent="0.25">
      <c r="B64" s="287" t="s">
        <v>173</v>
      </c>
      <c r="C64" s="288"/>
      <c r="D64" s="288"/>
      <c r="E64" s="288"/>
      <c r="F64" s="288"/>
      <c r="G64" s="289"/>
    </row>
    <row r="65" spans="2:7" x14ac:dyDescent="0.25">
      <c r="B65" s="287" t="s">
        <v>55</v>
      </c>
      <c r="C65" s="288"/>
      <c r="D65" s="288"/>
      <c r="E65" s="288"/>
      <c r="F65" s="288"/>
      <c r="G65" s="289"/>
    </row>
    <row r="66" spans="2:7" x14ac:dyDescent="0.25">
      <c r="B66" s="287" t="s">
        <v>176</v>
      </c>
      <c r="C66" s="288"/>
      <c r="D66" s="288"/>
      <c r="E66" s="288"/>
      <c r="F66" s="288"/>
      <c r="G66" s="289"/>
    </row>
    <row r="67" spans="2:7" x14ac:dyDescent="0.25">
      <c r="B67" s="287" t="s">
        <v>175</v>
      </c>
      <c r="C67" s="288"/>
      <c r="D67" s="288"/>
      <c r="E67" s="288"/>
      <c r="F67" s="288"/>
      <c r="G67" s="289"/>
    </row>
    <row r="68" spans="2:7" x14ac:dyDescent="0.25">
      <c r="B68" s="287" t="s">
        <v>177</v>
      </c>
      <c r="C68" s="288"/>
      <c r="D68" s="288"/>
      <c r="E68" s="288"/>
      <c r="F68" s="288"/>
      <c r="G68" s="289"/>
    </row>
    <row r="69" spans="2:7" x14ac:dyDescent="0.25">
      <c r="B69" s="287" t="s">
        <v>178</v>
      </c>
      <c r="C69" s="288"/>
      <c r="D69" s="288"/>
      <c r="E69" s="288"/>
      <c r="F69" s="288"/>
      <c r="G69" s="289"/>
    </row>
    <row r="70" spans="2:7" x14ac:dyDescent="0.25">
      <c r="B70" s="287" t="s">
        <v>179</v>
      </c>
      <c r="C70" s="288"/>
      <c r="D70" s="288"/>
      <c r="E70" s="288"/>
      <c r="F70" s="288"/>
      <c r="G70" s="289"/>
    </row>
    <row r="71" spans="2:7" ht="15.75" thickBot="1" x14ac:dyDescent="0.3">
      <c r="B71" s="290" t="s">
        <v>74</v>
      </c>
      <c r="C71" s="291"/>
      <c r="D71" s="291"/>
      <c r="E71" s="291"/>
      <c r="F71" s="291"/>
      <c r="G71" s="292"/>
    </row>
  </sheetData>
  <mergeCells count="28">
    <mergeCell ref="A2:B3"/>
    <mergeCell ref="C2:E2"/>
    <mergeCell ref="F2:I2"/>
    <mergeCell ref="J2:N2"/>
    <mergeCell ref="O2:T2"/>
    <mergeCell ref="J26:N27"/>
    <mergeCell ref="G36:M36"/>
    <mergeCell ref="H38:M42"/>
    <mergeCell ref="G38:G42"/>
    <mergeCell ref="U2:U3"/>
    <mergeCell ref="B66:G66"/>
    <mergeCell ref="B62:G62"/>
    <mergeCell ref="H43:M46"/>
    <mergeCell ref="G43:G46"/>
    <mergeCell ref="H47:M50"/>
    <mergeCell ref="G47:G50"/>
    <mergeCell ref="G51:G54"/>
    <mergeCell ref="H51:M54"/>
    <mergeCell ref="H55:M57"/>
    <mergeCell ref="G55:G57"/>
    <mergeCell ref="B63:G63"/>
    <mergeCell ref="B64:G64"/>
    <mergeCell ref="B65:G65"/>
    <mergeCell ref="B67:G67"/>
    <mergeCell ref="B68:G68"/>
    <mergeCell ref="B69:G69"/>
    <mergeCell ref="B70:G70"/>
    <mergeCell ref="B71:G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 contents </vt:lpstr>
      <vt:lpstr>The means proceedure</vt:lpstr>
      <vt:lpstr>FA</vt:lpstr>
      <vt:lpstr>clustering results</vt:lpstr>
      <vt:lpstr>cluster sizes from proc freq</vt:lpstr>
      <vt:lpstr>Cluster profiles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Emon</dc:creator>
  <cp:lastModifiedBy>Emon</cp:lastModifiedBy>
  <dcterms:created xsi:type="dcterms:W3CDTF">2018-03-28T15:22:34Z</dcterms:created>
  <dcterms:modified xsi:type="dcterms:W3CDTF">2018-04-13T02:22:48Z</dcterms:modified>
</cp:coreProperties>
</file>