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7380"/>
  </bookViews>
  <sheets>
    <sheet name="Sheet1" sheetId="1" r:id="rId1"/>
    <sheet name="Sheet2" sheetId="2" r:id="rId2"/>
    <sheet name="Sheet3" sheetId="3" r:id="rId3"/>
  </sheets>
  <definedNames>
    <definedName name="gr10_1.values" localSheetId="0">Sheet1!$A$1:$D$21</definedName>
    <definedName name="gr10_1.values_1" localSheetId="0">Sheet1!$A$1:$D$21</definedName>
    <definedName name="gr10_1.values_2" localSheetId="0">Sheet1!$A$1:$D$21</definedName>
    <definedName name="gr10_1.values_3" localSheetId="0">Sheet1!$A$1:$D$21</definedName>
    <definedName name="gr10_1.values_4" localSheetId="0">Sheet1!$A$1:$D$21</definedName>
    <definedName name="gr10_1.values_5" localSheetId="0">Sheet1!$A$1:$D$21</definedName>
    <definedName name="partslist" localSheetId="0">Sheet1!$A$1:$D$37</definedName>
    <definedName name="partslist" localSheetId="1">Sheet2!$A$1:$D$29</definedName>
    <definedName name="partslist_1" localSheetId="0">Sheet1!$A$1:$D$29</definedName>
    <definedName name="partslist_2" localSheetId="0">Sheet1!$A$1:$D$29</definedName>
    <definedName name="partslist_3" localSheetId="0">Sheet1!$A$1:$D$29</definedName>
  </definedNames>
  <calcPr calcId="125725"/>
</workbook>
</file>

<file path=xl/calcChain.xml><?xml version="1.0" encoding="utf-8"?>
<calcChain xmlns="http://schemas.openxmlformats.org/spreadsheetml/2006/main">
  <c r="K2" i="1"/>
  <c r="K4"/>
  <c r="K5"/>
  <c r="K14"/>
  <c r="K16"/>
  <c r="K17"/>
  <c r="K21"/>
  <c r="K24"/>
  <c r="K29"/>
  <c r="K32"/>
  <c r="K34"/>
  <c r="G34"/>
  <c r="F34"/>
  <c r="F32"/>
  <c r="G32" s="1"/>
  <c r="F31"/>
  <c r="F29"/>
  <c r="G29" s="1"/>
  <c r="F27"/>
  <c r="F26"/>
  <c r="F25"/>
  <c r="F24"/>
  <c r="F22"/>
  <c r="F21"/>
  <c r="G21" s="1"/>
  <c r="F20"/>
  <c r="F19"/>
  <c r="F18"/>
  <c r="F17"/>
  <c r="G17" s="1"/>
  <c r="F16"/>
  <c r="G16" s="1"/>
  <c r="F15"/>
  <c r="F14"/>
  <c r="F12"/>
  <c r="F11"/>
  <c r="F10"/>
  <c r="F9"/>
  <c r="F8"/>
  <c r="F7"/>
  <c r="F6"/>
  <c r="G6" s="1"/>
  <c r="F5"/>
  <c r="G5" s="1"/>
  <c r="F4"/>
  <c r="F3"/>
  <c r="G3" s="1"/>
  <c r="G4"/>
  <c r="G14"/>
  <c r="G24"/>
  <c r="B2" i="3"/>
  <c r="A2"/>
  <c r="F2" i="1"/>
  <c r="G2" s="1"/>
  <c r="G36" l="1"/>
  <c r="F36"/>
  <c r="G37" l="1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Users/Arthur/Documents/CPE496/Eagle%20Files/partslist.html" htmlTables="1"/>
  </connection>
  <connection id="2" name="Connection1" type="4" refreshedVersion="3" background="1" saveData="1">
    <webPr sourceData="1" parsePre="1" consecutive="1" xl2000="1" url="file:///C:/Users/Arthur/Documents/CPE496/Eagle%20Files/partslist.html" htmlTables="1"/>
  </connection>
</connections>
</file>

<file path=xl/sharedStrings.xml><?xml version="1.0" encoding="utf-8"?>
<sst xmlns="http://schemas.openxmlformats.org/spreadsheetml/2006/main" count="303" uniqueCount="145">
  <si>
    <t>Value</t>
  </si>
  <si>
    <t>Device</t>
  </si>
  <si>
    <t>MB4S</t>
  </si>
  <si>
    <t>0.1u</t>
  </si>
  <si>
    <t>C2</t>
  </si>
  <si>
    <t>1n</t>
  </si>
  <si>
    <t>R12</t>
  </si>
  <si>
    <t>MICROSD</t>
  </si>
  <si>
    <t>ATMEGA328</t>
  </si>
  <si>
    <t>REG3.3V</t>
  </si>
  <si>
    <t>ACS712</t>
  </si>
  <si>
    <t>Qty</t>
  </si>
  <si>
    <t>Parts</t>
  </si>
  <si>
    <t>AVR_SPI_PRG_6PTH</t>
  </si>
  <si>
    <t>Price Per Part</t>
  </si>
  <si>
    <t>Part Order Page</t>
  </si>
  <si>
    <t xml:space="preserve"> -</t>
  </si>
  <si>
    <t>Board Cost</t>
  </si>
  <si>
    <t>http://search.digikey.com/us/en/products/3FS-210/MT2201-ND/285599</t>
  </si>
  <si>
    <t>CURRENT_SENSOR</t>
  </si>
  <si>
    <t>3.3V_REGULATOR</t>
  </si>
  <si>
    <t>atmega</t>
  </si>
  <si>
    <t>current-sensor</t>
  </si>
  <si>
    <t>16mhz crystal</t>
  </si>
  <si>
    <t>microsd</t>
  </si>
  <si>
    <t>3.3v regulator</t>
  </si>
  <si>
    <t>http://parts.digikey.com/1/parts/1800664-crystal-16-000-mhz-18pf-smd-abls-16-000mhz-b4-t.html</t>
  </si>
  <si>
    <t>http://parts.digikey.com/1/parts/609150-ic-ldo-reg-3-3v-150ma-sot23-5-lp2985-33dbvr.html</t>
  </si>
  <si>
    <t>http://parts.digikey.com/1/parts/1877362-ic-mcu-avr-32k-flash-32tqfp-atmega328-au.html</t>
  </si>
  <si>
    <t>http://parts.digikey.com/1/parts/945626-sensor-current-20a-5v-bi-8-soic-acs712elctr-20a-t.html</t>
  </si>
  <si>
    <t>http://parts.digikey.com/1/parts/1804297-conn-mini-micro-sd-8pin-pcb-gold-101-00581-59.html</t>
  </si>
  <si>
    <t>Part Description</t>
  </si>
  <si>
    <t>Ignore these</t>
  </si>
  <si>
    <t>transformer</t>
  </si>
  <si>
    <t>http://parts.digikey.com/1/parts/1422327-ic-rect-bridge-0-5a-400v-4soic-mb4s.html</t>
  </si>
  <si>
    <t>bridge rectifier</t>
  </si>
  <si>
    <t>Already have</t>
  </si>
  <si>
    <t>yes</t>
  </si>
  <si>
    <t>no</t>
  </si>
  <si>
    <t>10K</t>
  </si>
  <si>
    <t>B1, B2</t>
  </si>
  <si>
    <t>http://search.digikey.com/us/en/products/961206-6404-AR/3M9459-ND/2071500</t>
  </si>
  <si>
    <t>Order at least 10</t>
  </si>
  <si>
    <t>http://search.digikey.com/us/en/products/4-103741-0/A26509-40-ND/297917</t>
  </si>
  <si>
    <t>Pins for Jumper</t>
  </si>
  <si>
    <t>This is for 40, our jumper uses 3</t>
  </si>
  <si>
    <t>Price Per Board</t>
  </si>
  <si>
    <t>-</t>
  </si>
  <si>
    <t>ISP header</t>
  </si>
  <si>
    <t>ISP_HEADER</t>
  </si>
  <si>
    <t>LED0603</t>
  </si>
  <si>
    <t>Green</t>
  </si>
  <si>
    <t>Red</t>
  </si>
  <si>
    <t>http://search.digikey.com/us/en/products/APT1608EC/754-1117-1-ND/1747834</t>
  </si>
  <si>
    <t>red led</t>
  </si>
  <si>
    <t>green led</t>
  </si>
  <si>
    <t>http://search.digikey.com/us/en/products/APT1608SGC/754-1121-1-ND/1747838</t>
  </si>
  <si>
    <t>RESISTOR0603-RES</t>
  </si>
  <si>
    <t>http://search.digikey.com/us/en/products/RNCP0603FTD10K0/RNCP0603FTD10K0CT-ND/2240478</t>
  </si>
  <si>
    <t>10k resistor</t>
  </si>
  <si>
    <t>http://search.digikey.com/us/en/products/RNCP0603FTD100R/RNCP0603FTD100RCT-ND/2240425</t>
  </si>
  <si>
    <t>37.4K resistor</t>
  </si>
  <si>
    <t>http://search.digikey.com/us/en/products/RNCP0603FTD37K4/RNCP0603FTD37K4CT-ND/2240497</t>
  </si>
  <si>
    <t>R1, R2, R3, R4, R13</t>
  </si>
  <si>
    <t>37.4K</t>
  </si>
  <si>
    <t>Case</t>
  </si>
  <si>
    <t>Wire</t>
  </si>
  <si>
    <t>3300uF Cap</t>
  </si>
  <si>
    <t>3300µF</t>
  </si>
  <si>
    <t>C5</t>
  </si>
  <si>
    <t>22pF Caps</t>
  </si>
  <si>
    <t>http://search.digikey.com/us/en/products/C1608C0G1H220J/445-1273-1-ND/567670</t>
  </si>
  <si>
    <t>Order at least 100</t>
  </si>
  <si>
    <t>http://search.digikey.com/us/en/products/GRM188R71H102KA01D/490-1494-1-ND/587851</t>
  </si>
  <si>
    <t>1nF Cap</t>
  </si>
  <si>
    <t>http://search.digikey.com/us/en/products/CC0603ZRY5V9BB104/311-1343-1-ND/2103127</t>
  </si>
  <si>
    <t>0.1uF Cap</t>
  </si>
  <si>
    <t>CAP0603-CAP</t>
  </si>
  <si>
    <t>C6, C7, C8</t>
  </si>
  <si>
    <t>C1, C9</t>
  </si>
  <si>
    <t>http://search.digikey.com/us/en/products/ECA-1CM332/P5144-ND/245003</t>
  </si>
  <si>
    <t>CAPPTH1</t>
  </si>
  <si>
    <t>http://search.digikey.com/us/en/products/AT86RF231-ZU/AT86RF231-ZU-ND/1870495</t>
  </si>
  <si>
    <t>radio</t>
  </si>
  <si>
    <t>AT86RF231</t>
  </si>
  <si>
    <t>http://parts.digikey.com/1/parts/1790682-balun-ember351-357-0805-smd-748421245.html</t>
  </si>
  <si>
    <t>BALUN</t>
  </si>
  <si>
    <t>balun</t>
  </si>
  <si>
    <t>http://search.digikey.com/us/en/products/2450AT18B100E/712-1006-1-ND/1560835</t>
  </si>
  <si>
    <t>RF antenna</t>
  </si>
  <si>
    <t>100 ohm resistor</t>
  </si>
  <si>
    <t>1 uF</t>
  </si>
  <si>
    <t>http://search.digikey.com/us/en/products/C1608C0G1H120J/445-1270-1-ND/567672</t>
  </si>
  <si>
    <t>http://search.digikey.com/us/en/products/C1608Y5V1A105Z/445-1328-1-ND/567635</t>
  </si>
  <si>
    <t>12pF Caps</t>
  </si>
  <si>
    <t>1 uF Caps</t>
  </si>
  <si>
    <t>http://parts.digikey.com/1/parts/1501976-ic-usb-fs-serial-uart-28-ssop-ft232rl-reel.html</t>
  </si>
  <si>
    <t>USB-Serial Chip</t>
  </si>
  <si>
    <t>ACHOT, ACNEU, ACOUT</t>
  </si>
  <si>
    <t>EI38-2</t>
  </si>
  <si>
    <t>MT2201</t>
  </si>
  <si>
    <t>CB1, CB2, CB3, CB4</t>
  </si>
  <si>
    <t>10 nF</t>
  </si>
  <si>
    <t>C12</t>
  </si>
  <si>
    <t>12 pF</t>
  </si>
  <si>
    <t>CX1, CX2</t>
  </si>
  <si>
    <t>16 MHZ</t>
  </si>
  <si>
    <t>CRYSTALSMD</t>
  </si>
  <si>
    <t>22 pF</t>
  </si>
  <si>
    <t>R5, R6, R9</t>
  </si>
  <si>
    <t>ANTENNA2SMD</t>
  </si>
  <si>
    <t>AT86RF231(RADIO)AT86RF231</t>
  </si>
  <si>
    <t>ATMEGA32832A</t>
  </si>
  <si>
    <t>FT232RL</t>
  </si>
  <si>
    <t>IC1</t>
  </si>
  <si>
    <t>MINI-USB-UX60A-MB-5ST</t>
  </si>
  <si>
    <t>X2</t>
  </si>
  <si>
    <t>STAND-OFF</t>
  </si>
  <si>
    <t>JP1, JP2, JP3, JP4</t>
  </si>
  <si>
    <t>WE-BAL</t>
  </si>
  <si>
    <t>C3, C4, C10, C11</t>
  </si>
  <si>
    <t>Y1, Y2</t>
  </si>
  <si>
    <t>PWR, RF-RX</t>
  </si>
  <si>
    <t>RF-TX, STATUS</t>
  </si>
  <si>
    <t>For 3 Boards</t>
  </si>
  <si>
    <t>Total</t>
  </si>
  <si>
    <t>Cost overhead from spare/unused parts</t>
  </si>
  <si>
    <t>ANTENNA</t>
  </si>
  <si>
    <t>115V -&gt; 5V</t>
  </si>
  <si>
    <t>http://search.digikey.com/us/en/products/UX60A-MB-5ST/H2961CT-ND/597540</t>
  </si>
  <si>
    <t>mini USB</t>
  </si>
  <si>
    <t>Minimum Order</t>
  </si>
  <si>
    <t>http://search.digikey.com/us/en/products/GRM188R71H103KA01D/490-1512-1-ND/587862</t>
  </si>
  <si>
    <t>10nF Cap</t>
  </si>
  <si>
    <t>http://search.digikey.com/us/en/products/Q-712/Q527-ND/2180784</t>
  </si>
  <si>
    <t>http://search.digikey.com/us/en/products/703W-00%2F07/Q335-ND/1164206</t>
  </si>
  <si>
    <t>To Outlet</t>
  </si>
  <si>
    <t>Euro IN</t>
  </si>
  <si>
    <t>Edison Out</t>
  </si>
  <si>
    <t>To Device</t>
  </si>
  <si>
    <t>http://search.digikey.com/us/en/products/CU-1874-B/377-1165-ND/387084</t>
  </si>
  <si>
    <t>Enclosure</t>
  </si>
  <si>
    <t>PTH3MM</t>
  </si>
  <si>
    <t>http://www.pcb-pool.com/ppus/order_productconfiguration_js.html</t>
  </si>
  <si>
    <t>See Provided Rubric</t>
  </si>
</sst>
</file>

<file path=xl/styles.xml><?xml version="1.0" encoding="utf-8"?>
<styleSheet xmlns="http://schemas.openxmlformats.org/spreadsheetml/2006/main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8" formatCode="&quot;$&quot;#,##0.00"/>
    <numFmt numFmtId="169" formatCode="&quot;$&quot;#,##0.00;[Red]&quot;$&quot;#,##0.00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" applyAlignment="1" applyProtection="1"/>
    <xf numFmtId="44" fontId="0" fillId="0" borderId="0" xfId="2" applyFont="1"/>
    <xf numFmtId="0" fontId="0" fillId="0" borderId="0" xfId="0" applyFont="1"/>
    <xf numFmtId="0" fontId="1" fillId="0" borderId="0" xfId="1" applyFont="1" applyAlignment="1" applyProtection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2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3" fillId="0" borderId="0" xfId="2" applyNumberFormat="1" applyFont="1" applyAlignment="1">
      <alignment horizontal="center"/>
    </xf>
    <xf numFmtId="169" fontId="0" fillId="0" borderId="0" xfId="2" applyNumberFormat="1" applyFont="1" applyAlignment="1">
      <alignment horizontal="center"/>
    </xf>
    <xf numFmtId="8" fontId="5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68" fontId="0" fillId="0" borderId="0" xfId="2" applyNumberFormat="1" applyFont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rtslist_3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r10-1.values_4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artsli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rtslist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rtslist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artslist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10-1.values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10-1.values_1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10-1.values_3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r10-1.values_5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r10-1.values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961206-6404-AR/3M9459-ND/2071500" TargetMode="External"/><Relationship Id="rId13" Type="http://schemas.openxmlformats.org/officeDocument/2006/relationships/hyperlink" Target="http://search.digikey.com/us/en/products/CC0603ZRY5V9BB104/311-1343-1-ND/2103127" TargetMode="External"/><Relationship Id="rId18" Type="http://schemas.openxmlformats.org/officeDocument/2006/relationships/hyperlink" Target="http://search.digikey.com/us/en/products/GRM188R71H103KA01D/490-1512-1-ND/587862" TargetMode="External"/><Relationship Id="rId26" Type="http://schemas.openxmlformats.org/officeDocument/2006/relationships/queryTable" Target="../queryTables/queryTable3.xml"/><Relationship Id="rId3" Type="http://schemas.openxmlformats.org/officeDocument/2006/relationships/hyperlink" Target="http://parts.digikey.com/1/parts/609150-ic-ldo-reg-3-3v-150ma-sot23-5-lp2985-33dbvr.html" TargetMode="External"/><Relationship Id="rId21" Type="http://schemas.openxmlformats.org/officeDocument/2006/relationships/hyperlink" Target="http://search.digikey.com/us/en/products/CU-1874-B/377-1165-ND/387084" TargetMode="External"/><Relationship Id="rId7" Type="http://schemas.openxmlformats.org/officeDocument/2006/relationships/hyperlink" Target="http://parts.digikey.com/1/parts/1422327-ic-rect-bridge-0-5a-400v-4soic-mb4s.html" TargetMode="External"/><Relationship Id="rId12" Type="http://schemas.openxmlformats.org/officeDocument/2006/relationships/hyperlink" Target="http://search.digikey.com/us/en/products/2450AT18B100E/712-1006-1-ND/1560835" TargetMode="External"/><Relationship Id="rId17" Type="http://schemas.openxmlformats.org/officeDocument/2006/relationships/hyperlink" Target="http://search.digikey.com/us/en/products/UX60A-MB-5ST/H2961CT-ND/597540" TargetMode="External"/><Relationship Id="rId25" Type="http://schemas.openxmlformats.org/officeDocument/2006/relationships/queryTable" Target="../queryTables/queryTable2.xml"/><Relationship Id="rId33" Type="http://schemas.openxmlformats.org/officeDocument/2006/relationships/queryTable" Target="../queryTables/queryTable10.xml"/><Relationship Id="rId2" Type="http://schemas.openxmlformats.org/officeDocument/2006/relationships/hyperlink" Target="http://parts.digikey.com/1/parts/1800664-crystal-16-000-mhz-18pf-smd-abls-16-000mhz-b4-t.html" TargetMode="External"/><Relationship Id="rId16" Type="http://schemas.openxmlformats.org/officeDocument/2006/relationships/hyperlink" Target="http://parts.digikey.com/1/parts/1501976-ic-usb-fs-serial-uart-28-ssop-ft232rl-reel.html" TargetMode="External"/><Relationship Id="rId20" Type="http://schemas.openxmlformats.org/officeDocument/2006/relationships/hyperlink" Target="http://search.digikey.com/us/en/products/703W-00%2F07/Q335-ND/1164206" TargetMode="External"/><Relationship Id="rId29" Type="http://schemas.openxmlformats.org/officeDocument/2006/relationships/queryTable" Target="../queryTables/queryTable6.xml"/><Relationship Id="rId1" Type="http://schemas.openxmlformats.org/officeDocument/2006/relationships/hyperlink" Target="http://search.digikey.com/us/en/products/3FS-210/MT2201-ND/285599" TargetMode="External"/><Relationship Id="rId6" Type="http://schemas.openxmlformats.org/officeDocument/2006/relationships/hyperlink" Target="http://parts.digikey.com/1/parts/1804297-conn-mini-micro-sd-8pin-pcb-gold-101-00581-59.html" TargetMode="External"/><Relationship Id="rId11" Type="http://schemas.openxmlformats.org/officeDocument/2006/relationships/hyperlink" Target="http://parts.digikey.com/1/parts/1790682-balun-ember351-357-0805-smd-748421245.html" TargetMode="External"/><Relationship Id="rId24" Type="http://schemas.openxmlformats.org/officeDocument/2006/relationships/queryTable" Target="../queryTables/queryTable1.xml"/><Relationship Id="rId32" Type="http://schemas.openxmlformats.org/officeDocument/2006/relationships/queryTable" Target="../queryTables/queryTable9.xml"/><Relationship Id="rId5" Type="http://schemas.openxmlformats.org/officeDocument/2006/relationships/hyperlink" Target="http://parts.digikey.com/1/parts/945626-sensor-current-20a-5v-bi-8-soic-acs712elctr-20a-t.html" TargetMode="External"/><Relationship Id="rId15" Type="http://schemas.openxmlformats.org/officeDocument/2006/relationships/hyperlink" Target="http://search.digikey.com/us/en/products/C1608Y5V1A105Z/445-1328-1-ND/567635" TargetMode="External"/><Relationship Id="rId23" Type="http://schemas.openxmlformats.org/officeDocument/2006/relationships/printerSettings" Target="../printerSettings/printerSettings1.bin"/><Relationship Id="rId28" Type="http://schemas.openxmlformats.org/officeDocument/2006/relationships/queryTable" Target="../queryTables/queryTable5.xml"/><Relationship Id="rId10" Type="http://schemas.openxmlformats.org/officeDocument/2006/relationships/hyperlink" Target="http://search.digikey.com/us/en/products/AT86RF231-ZU/AT86RF231-ZU-ND/1870495" TargetMode="External"/><Relationship Id="rId19" Type="http://schemas.openxmlformats.org/officeDocument/2006/relationships/hyperlink" Target="http://search.digikey.com/us/en/products/Q-712/Q527-ND/2180784" TargetMode="External"/><Relationship Id="rId31" Type="http://schemas.openxmlformats.org/officeDocument/2006/relationships/queryTable" Target="../queryTables/queryTable8.xml"/><Relationship Id="rId4" Type="http://schemas.openxmlformats.org/officeDocument/2006/relationships/hyperlink" Target="http://parts.digikey.com/1/parts/1877362-ic-mcu-avr-32k-flash-32tqfp-atmega328-au.html" TargetMode="External"/><Relationship Id="rId9" Type="http://schemas.openxmlformats.org/officeDocument/2006/relationships/hyperlink" Target="http://search.digikey.com/us/en/products/ECA-1CM332/P5144-ND/245003" TargetMode="External"/><Relationship Id="rId14" Type="http://schemas.openxmlformats.org/officeDocument/2006/relationships/hyperlink" Target="http://search.digikey.com/us/en/products/C1608C0G1H120J/445-1270-1-ND/567672" TargetMode="External"/><Relationship Id="rId22" Type="http://schemas.openxmlformats.org/officeDocument/2006/relationships/hyperlink" Target="http://www.pcb-pool.com/ppus/order_productconfiguration_js.html" TargetMode="External"/><Relationship Id="rId27" Type="http://schemas.openxmlformats.org/officeDocument/2006/relationships/queryTable" Target="../queryTables/queryTable4.xml"/><Relationship Id="rId30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earch.digikey.com/us/en/products/4-103741-0/A26509-40-ND/2979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topLeftCell="A12" zoomScale="90" zoomScaleNormal="90" workbookViewId="0">
      <selection activeCell="E35" sqref="E35:G35"/>
    </sheetView>
  </sheetViews>
  <sheetFormatPr defaultRowHeight="15"/>
  <cols>
    <col min="1" max="1" width="4.140625" style="3" bestFit="1" customWidth="1"/>
    <col min="2" max="2" width="19.5703125" style="3" bestFit="1" customWidth="1"/>
    <col min="3" max="3" width="21" style="3" customWidth="1"/>
    <col min="4" max="4" width="27" style="3" bestFit="1" customWidth="1"/>
    <col min="5" max="5" width="13" style="7" bestFit="1" customWidth="1"/>
    <col min="6" max="6" width="14.7109375" style="7" bestFit="1" customWidth="1"/>
    <col min="7" max="7" width="12.140625" style="7" customWidth="1"/>
    <col min="8" max="8" width="75.5703125" style="3" customWidth="1"/>
    <col min="9" max="9" width="17.42578125" style="3" bestFit="1" customWidth="1"/>
    <col min="10" max="10" width="12.5703125" style="3" bestFit="1" customWidth="1"/>
    <col min="11" max="11" width="31.140625" style="3" bestFit="1" customWidth="1"/>
    <col min="12" max="16384" width="9.140625" style="3"/>
  </cols>
  <sheetData>
    <row r="1" spans="1:11">
      <c r="A1" t="s">
        <v>11</v>
      </c>
      <c r="B1" t="s">
        <v>0</v>
      </c>
      <c r="C1" t="s">
        <v>1</v>
      </c>
      <c r="D1" t="s">
        <v>12</v>
      </c>
      <c r="E1" s="7" t="s">
        <v>14</v>
      </c>
      <c r="F1" s="7" t="s">
        <v>46</v>
      </c>
      <c r="G1" s="7" t="s">
        <v>124</v>
      </c>
      <c r="H1" s="3" t="s">
        <v>15</v>
      </c>
      <c r="I1" s="3" t="s">
        <v>31</v>
      </c>
      <c r="J1" s="3" t="s">
        <v>36</v>
      </c>
      <c r="K1" t="s">
        <v>131</v>
      </c>
    </row>
    <row r="2" spans="1:11">
      <c r="A2">
        <v>1</v>
      </c>
      <c r="B2" t="s">
        <v>10</v>
      </c>
      <c r="C2" t="s">
        <v>10</v>
      </c>
      <c r="D2" t="s">
        <v>19</v>
      </c>
      <c r="E2" s="7">
        <v>4.5199999999999996</v>
      </c>
      <c r="F2" s="7">
        <f>E2*A3</f>
        <v>4.5199999999999996</v>
      </c>
      <c r="G2" s="7">
        <f>F2*3</f>
        <v>13.559999999999999</v>
      </c>
      <c r="H2" s="1" t="s">
        <v>29</v>
      </c>
      <c r="I2" s="3" t="s">
        <v>22</v>
      </c>
      <c r="J2" s="3" t="s">
        <v>37</v>
      </c>
      <c r="K2">
        <f>3*A3</f>
        <v>3</v>
      </c>
    </row>
    <row r="3" spans="1:11">
      <c r="A3">
        <v>1</v>
      </c>
      <c r="B3" t="s">
        <v>110</v>
      </c>
      <c r="C3" t="s">
        <v>110</v>
      </c>
      <c r="D3" t="s">
        <v>127</v>
      </c>
      <c r="E3" s="7">
        <v>0.84399999999999997</v>
      </c>
      <c r="F3" s="7">
        <f>E3*A4</f>
        <v>0.84399999999999997</v>
      </c>
      <c r="G3" s="7">
        <f>F3*3</f>
        <v>2.532</v>
      </c>
      <c r="H3" s="1" t="s">
        <v>88</v>
      </c>
      <c r="I3" t="s">
        <v>89</v>
      </c>
      <c r="J3" s="3" t="s">
        <v>38</v>
      </c>
      <c r="K3" s="3" t="s">
        <v>42</v>
      </c>
    </row>
    <row r="4" spans="1:11">
      <c r="A4">
        <v>1</v>
      </c>
      <c r="B4" t="s">
        <v>111</v>
      </c>
      <c r="C4" t="s">
        <v>111</v>
      </c>
      <c r="D4" t="s">
        <v>84</v>
      </c>
      <c r="E4" s="9">
        <v>4.7300000000000004</v>
      </c>
      <c r="F4" s="7">
        <f>E4*A5</f>
        <v>4.7300000000000004</v>
      </c>
      <c r="G4" s="7">
        <f>F4*3</f>
        <v>14.190000000000001</v>
      </c>
      <c r="H4" s="1" t="s">
        <v>82</v>
      </c>
      <c r="I4" t="s">
        <v>83</v>
      </c>
      <c r="J4" s="3" t="s">
        <v>38</v>
      </c>
      <c r="K4">
        <f>3*A5</f>
        <v>3</v>
      </c>
    </row>
    <row r="5" spans="1:11">
      <c r="A5">
        <v>1</v>
      </c>
      <c r="B5" t="s">
        <v>112</v>
      </c>
      <c r="C5" t="s">
        <v>112</v>
      </c>
      <c r="D5" t="s">
        <v>8</v>
      </c>
      <c r="E5" s="7">
        <v>3.83</v>
      </c>
      <c r="F5" s="7">
        <f>E5*A6</f>
        <v>3.83</v>
      </c>
      <c r="G5" s="7">
        <f>F5*3</f>
        <v>11.49</v>
      </c>
      <c r="H5" s="4" t="s">
        <v>28</v>
      </c>
      <c r="I5" s="3" t="s">
        <v>21</v>
      </c>
      <c r="J5" s="3" t="s">
        <v>37</v>
      </c>
      <c r="K5">
        <f>3*A6</f>
        <v>3</v>
      </c>
    </row>
    <row r="6" spans="1:11">
      <c r="A6">
        <v>1</v>
      </c>
      <c r="B6" t="s">
        <v>13</v>
      </c>
      <c r="C6" t="s">
        <v>13</v>
      </c>
      <c r="D6" t="s">
        <v>49</v>
      </c>
      <c r="E6" s="7">
        <v>0.39</v>
      </c>
      <c r="F6" s="7">
        <f>E6*A7</f>
        <v>0.78</v>
      </c>
      <c r="G6" s="7">
        <f>F6*3</f>
        <v>2.34</v>
      </c>
      <c r="H6" s="1" t="s">
        <v>41</v>
      </c>
      <c r="I6" s="3" t="s">
        <v>48</v>
      </c>
      <c r="J6" s="3" t="s">
        <v>38</v>
      </c>
      <c r="K6" s="3" t="s">
        <v>42</v>
      </c>
    </row>
    <row r="7" spans="1:11">
      <c r="A7">
        <v>2</v>
      </c>
      <c r="B7" t="s">
        <v>3</v>
      </c>
      <c r="C7" t="s">
        <v>77</v>
      </c>
      <c r="D7" t="s">
        <v>79</v>
      </c>
      <c r="E7" s="7">
        <v>1.2500000000000001E-2</v>
      </c>
      <c r="F7" s="7">
        <f>E7*A8</f>
        <v>0.05</v>
      </c>
      <c r="G7" s="7">
        <v>1.25</v>
      </c>
      <c r="H7" s="1" t="s">
        <v>75</v>
      </c>
      <c r="I7" s="3" t="s">
        <v>76</v>
      </c>
      <c r="J7" s="3" t="s">
        <v>38</v>
      </c>
      <c r="K7" s="3" t="s">
        <v>72</v>
      </c>
    </row>
    <row r="8" spans="1:11" ht="15.75">
      <c r="A8">
        <v>4</v>
      </c>
      <c r="B8" t="s">
        <v>91</v>
      </c>
      <c r="C8" t="s">
        <v>77</v>
      </c>
      <c r="D8" t="s">
        <v>101</v>
      </c>
      <c r="E8" s="8">
        <v>3.0599999999999999E-2</v>
      </c>
      <c r="F8" s="7">
        <f>E8*A9</f>
        <v>3.0599999999999999E-2</v>
      </c>
      <c r="G8" s="8">
        <v>3.06</v>
      </c>
      <c r="H8" s="1" t="s">
        <v>93</v>
      </c>
      <c r="I8" s="6" t="s">
        <v>95</v>
      </c>
      <c r="J8" s="3" t="s">
        <v>38</v>
      </c>
      <c r="K8" t="s">
        <v>72</v>
      </c>
    </row>
    <row r="9" spans="1:11">
      <c r="A9">
        <v>1</v>
      </c>
      <c r="B9" t="s">
        <v>5</v>
      </c>
      <c r="C9" t="s">
        <v>77</v>
      </c>
      <c r="D9" t="s">
        <v>4</v>
      </c>
      <c r="E9" s="7">
        <v>1.5299999999999999E-2</v>
      </c>
      <c r="F9" s="7">
        <f>E9*A10</f>
        <v>1.5299999999999999E-2</v>
      </c>
      <c r="G9" s="7">
        <v>1.53</v>
      </c>
      <c r="H9" s="3" t="s">
        <v>73</v>
      </c>
      <c r="I9" s="3" t="s">
        <v>74</v>
      </c>
      <c r="J9" s="3" t="s">
        <v>38</v>
      </c>
      <c r="K9" s="3" t="s">
        <v>72</v>
      </c>
    </row>
    <row r="10" spans="1:11" ht="15.75">
      <c r="A10">
        <v>1</v>
      </c>
      <c r="B10" t="s">
        <v>102</v>
      </c>
      <c r="C10" t="s">
        <v>77</v>
      </c>
      <c r="D10" t="s">
        <v>103</v>
      </c>
      <c r="E10" s="12">
        <v>1.4E-2</v>
      </c>
      <c r="F10" s="7">
        <f>E10*A11</f>
        <v>2.8000000000000001E-2</v>
      </c>
      <c r="G10" s="7">
        <v>1.4</v>
      </c>
      <c r="H10" s="1" t="s">
        <v>132</v>
      </c>
      <c r="I10" s="3" t="s">
        <v>133</v>
      </c>
      <c r="J10" s="3" t="s">
        <v>38</v>
      </c>
      <c r="K10" t="s">
        <v>72</v>
      </c>
    </row>
    <row r="11" spans="1:11" ht="15.75">
      <c r="A11">
        <v>2</v>
      </c>
      <c r="B11" t="s">
        <v>104</v>
      </c>
      <c r="C11" t="s">
        <v>77</v>
      </c>
      <c r="D11" t="s">
        <v>105</v>
      </c>
      <c r="E11" s="8">
        <v>2.2499999999999999E-2</v>
      </c>
      <c r="F11" s="7">
        <f>E11*A12</f>
        <v>0.09</v>
      </c>
      <c r="G11" s="8">
        <v>2.25</v>
      </c>
      <c r="H11" s="1" t="s">
        <v>92</v>
      </c>
      <c r="I11" s="6" t="s">
        <v>94</v>
      </c>
      <c r="J11" s="3" t="s">
        <v>38</v>
      </c>
      <c r="K11" t="s">
        <v>72</v>
      </c>
    </row>
    <row r="12" spans="1:11">
      <c r="A12">
        <v>4</v>
      </c>
      <c r="B12" t="s">
        <v>108</v>
      </c>
      <c r="C12" t="s">
        <v>77</v>
      </c>
      <c r="D12" t="s">
        <v>120</v>
      </c>
      <c r="E12" s="7">
        <v>2.2499999999999999E-2</v>
      </c>
      <c r="F12" s="7">
        <f>E12*A13</f>
        <v>6.7500000000000004E-2</v>
      </c>
      <c r="G12" s="7">
        <v>2.25</v>
      </c>
      <c r="H12" s="3" t="s">
        <v>71</v>
      </c>
      <c r="I12" s="3" t="s">
        <v>70</v>
      </c>
      <c r="J12" t="s">
        <v>38</v>
      </c>
      <c r="K12" t="s">
        <v>72</v>
      </c>
    </row>
    <row r="13" spans="1:11">
      <c r="A13">
        <v>3</v>
      </c>
      <c r="B13"/>
      <c r="C13" t="s">
        <v>81</v>
      </c>
      <c r="D13" t="s">
        <v>78</v>
      </c>
      <c r="E13" s="7" t="s">
        <v>47</v>
      </c>
      <c r="F13" s="7" t="s">
        <v>47</v>
      </c>
      <c r="G13" s="7" t="s">
        <v>47</v>
      </c>
      <c r="H13" s="2" t="s">
        <v>47</v>
      </c>
      <c r="I13" s="2" t="s">
        <v>32</v>
      </c>
    </row>
    <row r="14" spans="1:11">
      <c r="A14">
        <v>1</v>
      </c>
      <c r="B14" t="s">
        <v>68</v>
      </c>
      <c r="C14" t="s">
        <v>81</v>
      </c>
      <c r="D14" t="s">
        <v>69</v>
      </c>
      <c r="E14" s="7">
        <v>0.9</v>
      </c>
      <c r="F14" s="7">
        <f>E14*A15</f>
        <v>1.8</v>
      </c>
      <c r="G14" s="7">
        <f>3*F14</f>
        <v>5.4</v>
      </c>
      <c r="H14" s="1" t="s">
        <v>80</v>
      </c>
      <c r="I14" t="s">
        <v>67</v>
      </c>
      <c r="J14" t="s">
        <v>38</v>
      </c>
      <c r="K14">
        <f>3*A15</f>
        <v>6</v>
      </c>
    </row>
    <row r="15" spans="1:11">
      <c r="A15">
        <v>2</v>
      </c>
      <c r="B15" t="s">
        <v>106</v>
      </c>
      <c r="C15" t="s">
        <v>107</v>
      </c>
      <c r="D15" t="s">
        <v>121</v>
      </c>
      <c r="E15" s="7">
        <v>0.35799999999999998</v>
      </c>
      <c r="F15" s="7">
        <f>E15*A16</f>
        <v>0.35799999999999998</v>
      </c>
      <c r="G15" s="7">
        <v>3.58</v>
      </c>
      <c r="H15" s="4" t="s">
        <v>26</v>
      </c>
      <c r="I15" s="3" t="s">
        <v>23</v>
      </c>
      <c r="J15" s="3" t="s">
        <v>37</v>
      </c>
      <c r="K15" s="3" t="s">
        <v>42</v>
      </c>
    </row>
    <row r="16" spans="1:11">
      <c r="A16">
        <v>1</v>
      </c>
      <c r="B16" t="s">
        <v>128</v>
      </c>
      <c r="C16" t="s">
        <v>99</v>
      </c>
      <c r="D16" t="s">
        <v>100</v>
      </c>
      <c r="E16" s="10">
        <v>4.28</v>
      </c>
      <c r="F16" s="7">
        <f>E16*A17</f>
        <v>4.28</v>
      </c>
      <c r="G16" s="7">
        <f>F16*3</f>
        <v>12.84</v>
      </c>
      <c r="H16" s="4" t="s">
        <v>18</v>
      </c>
      <c r="I16" s="3" t="s">
        <v>33</v>
      </c>
      <c r="J16" s="3" t="s">
        <v>38</v>
      </c>
      <c r="K16">
        <f>3*A17</f>
        <v>3</v>
      </c>
    </row>
    <row r="17" spans="1:11">
      <c r="A17">
        <v>1</v>
      </c>
      <c r="B17" t="s">
        <v>113</v>
      </c>
      <c r="C17" t="s">
        <v>113</v>
      </c>
      <c r="D17" t="s">
        <v>114</v>
      </c>
      <c r="E17" s="7">
        <v>4.5</v>
      </c>
      <c r="F17" s="7">
        <f>E17*A18</f>
        <v>9</v>
      </c>
      <c r="G17" s="7">
        <f>3*F17</f>
        <v>27</v>
      </c>
      <c r="H17" s="1" t="s">
        <v>96</v>
      </c>
      <c r="I17" t="s">
        <v>97</v>
      </c>
      <c r="J17" t="s">
        <v>38</v>
      </c>
      <c r="K17">
        <f>3*A18</f>
        <v>6</v>
      </c>
    </row>
    <row r="18" spans="1:11">
      <c r="A18">
        <v>2</v>
      </c>
      <c r="B18" t="s">
        <v>51</v>
      </c>
      <c r="C18" t="s">
        <v>50</v>
      </c>
      <c r="D18" t="s">
        <v>122</v>
      </c>
      <c r="E18" s="10">
        <v>0.11700000000000001</v>
      </c>
      <c r="F18" s="7">
        <f>E18*A19</f>
        <v>0.23400000000000001</v>
      </c>
      <c r="G18" s="7">
        <v>1.17</v>
      </c>
      <c r="H18" s="4" t="s">
        <v>56</v>
      </c>
      <c r="I18" s="3" t="s">
        <v>55</v>
      </c>
      <c r="J18" s="3" t="s">
        <v>38</v>
      </c>
      <c r="K18" s="3" t="s">
        <v>42</v>
      </c>
    </row>
    <row r="19" spans="1:11">
      <c r="A19">
        <v>2</v>
      </c>
      <c r="B19" t="s">
        <v>52</v>
      </c>
      <c r="C19" t="s">
        <v>50</v>
      </c>
      <c r="D19" t="s">
        <v>123</v>
      </c>
      <c r="E19" s="7">
        <v>0.11700000000000001</v>
      </c>
      <c r="F19" s="7">
        <f>E19*A20</f>
        <v>0.23400000000000001</v>
      </c>
      <c r="G19" s="7">
        <v>1.17</v>
      </c>
      <c r="H19" s="3" t="s">
        <v>53</v>
      </c>
      <c r="I19" s="3" t="s">
        <v>54</v>
      </c>
      <c r="J19" s="3" t="s">
        <v>38</v>
      </c>
      <c r="K19" s="3" t="s">
        <v>42</v>
      </c>
    </row>
    <row r="20" spans="1:11" ht="15.75">
      <c r="A20">
        <v>2</v>
      </c>
      <c r="B20" t="s">
        <v>2</v>
      </c>
      <c r="C20" t="s">
        <v>2</v>
      </c>
      <c r="D20" t="s">
        <v>40</v>
      </c>
      <c r="E20" s="13">
        <v>0.41399999999999998</v>
      </c>
      <c r="F20" s="7">
        <f>E20*A21</f>
        <v>0.41399999999999998</v>
      </c>
      <c r="G20" s="7">
        <v>4.1399999999999997</v>
      </c>
      <c r="H20" s="4" t="s">
        <v>34</v>
      </c>
      <c r="I20" s="3" t="s">
        <v>35</v>
      </c>
      <c r="J20" s="3" t="s">
        <v>38</v>
      </c>
      <c r="K20" s="3" t="s">
        <v>42</v>
      </c>
    </row>
    <row r="21" spans="1:11">
      <c r="A21">
        <v>1</v>
      </c>
      <c r="B21" t="s">
        <v>7</v>
      </c>
      <c r="C21" t="s">
        <v>7</v>
      </c>
      <c r="D21" t="s">
        <v>7</v>
      </c>
      <c r="E21" s="7">
        <v>1.94</v>
      </c>
      <c r="F21" s="7">
        <f>E21*A22</f>
        <v>1.94</v>
      </c>
      <c r="G21" s="7">
        <f>F21*3</f>
        <v>5.82</v>
      </c>
      <c r="H21" s="4" t="s">
        <v>30</v>
      </c>
      <c r="I21" s="3" t="s">
        <v>24</v>
      </c>
      <c r="J21" s="3" t="s">
        <v>37</v>
      </c>
      <c r="K21">
        <f>3*A22</f>
        <v>3</v>
      </c>
    </row>
    <row r="22" spans="1:11" ht="15.75">
      <c r="A22">
        <v>1</v>
      </c>
      <c r="B22" t="s">
        <v>115</v>
      </c>
      <c r="C22" t="s">
        <v>115</v>
      </c>
      <c r="D22" t="s">
        <v>116</v>
      </c>
      <c r="E22" s="12">
        <v>1.0229999999999999</v>
      </c>
      <c r="F22" s="7">
        <f>E22*A23</f>
        <v>3.069</v>
      </c>
      <c r="G22" s="12">
        <v>10.23</v>
      </c>
      <c r="H22" s="1" t="s">
        <v>129</v>
      </c>
      <c r="I22" s="3" t="s">
        <v>130</v>
      </c>
      <c r="J22" s="3" t="s">
        <v>38</v>
      </c>
      <c r="K22" s="3" t="s">
        <v>42</v>
      </c>
    </row>
    <row r="23" spans="1:11">
      <c r="A23">
        <v>3</v>
      </c>
      <c r="B23"/>
      <c r="C23" t="s">
        <v>142</v>
      </c>
      <c r="D23" t="s">
        <v>98</v>
      </c>
      <c r="E23" s="7" t="s">
        <v>16</v>
      </c>
      <c r="F23" s="7" t="s">
        <v>16</v>
      </c>
      <c r="G23" s="7" t="s">
        <v>47</v>
      </c>
      <c r="H23" s="2" t="s">
        <v>47</v>
      </c>
      <c r="I23" s="3" t="s">
        <v>32</v>
      </c>
    </row>
    <row r="24" spans="1:11">
      <c r="A24">
        <v>1</v>
      </c>
      <c r="B24" t="s">
        <v>9</v>
      </c>
      <c r="C24" t="s">
        <v>9</v>
      </c>
      <c r="D24" t="s">
        <v>20</v>
      </c>
      <c r="E24" s="7">
        <v>0.66</v>
      </c>
      <c r="F24" s="7">
        <f t="shared" ref="F24:F27" si="0">E24*A24</f>
        <v>0.66</v>
      </c>
      <c r="G24" s="7">
        <f>F24*3</f>
        <v>1.98</v>
      </c>
      <c r="H24" s="1" t="s">
        <v>27</v>
      </c>
      <c r="I24" s="3" t="s">
        <v>25</v>
      </c>
      <c r="J24" s="3" t="s">
        <v>37</v>
      </c>
      <c r="K24">
        <f>3*A24</f>
        <v>3</v>
      </c>
    </row>
    <row r="25" spans="1:11">
      <c r="A25">
        <v>5</v>
      </c>
      <c r="B25" t="s">
        <v>39</v>
      </c>
      <c r="C25" t="s">
        <v>57</v>
      </c>
      <c r="D25" t="s">
        <v>63</v>
      </c>
      <c r="E25" s="7">
        <v>1.5800000000000002E-2</v>
      </c>
      <c r="F25" s="7">
        <f t="shared" si="0"/>
        <v>7.9000000000000015E-2</v>
      </c>
      <c r="G25" s="7">
        <v>1.58</v>
      </c>
      <c r="H25" s="3" t="s">
        <v>58</v>
      </c>
      <c r="I25" s="3" t="s">
        <v>59</v>
      </c>
      <c r="J25" s="3" t="s">
        <v>38</v>
      </c>
      <c r="K25" s="3" t="s">
        <v>72</v>
      </c>
    </row>
    <row r="26" spans="1:11">
      <c r="A26">
        <v>1</v>
      </c>
      <c r="B26" t="s">
        <v>64</v>
      </c>
      <c r="C26" t="s">
        <v>57</v>
      </c>
      <c r="D26" t="s">
        <v>6</v>
      </c>
      <c r="E26" s="7">
        <v>1.5800000000000002E-2</v>
      </c>
      <c r="F26" s="7">
        <f t="shared" si="0"/>
        <v>1.5800000000000002E-2</v>
      </c>
      <c r="G26" s="7">
        <v>1.58</v>
      </c>
      <c r="H26" s="3" t="s">
        <v>62</v>
      </c>
      <c r="I26" t="s">
        <v>61</v>
      </c>
      <c r="J26" s="3" t="s">
        <v>38</v>
      </c>
      <c r="K26" s="3" t="s">
        <v>72</v>
      </c>
    </row>
    <row r="27" spans="1:11">
      <c r="A27">
        <v>3</v>
      </c>
      <c r="B27">
        <v>100</v>
      </c>
      <c r="C27" t="s">
        <v>57</v>
      </c>
      <c r="D27" t="s">
        <v>109</v>
      </c>
      <c r="E27" s="7">
        <v>1.5800000000000002E-2</v>
      </c>
      <c r="F27" s="7">
        <f t="shared" si="0"/>
        <v>4.7400000000000005E-2</v>
      </c>
      <c r="G27" s="7">
        <v>1.58</v>
      </c>
      <c r="H27" s="3" t="s">
        <v>60</v>
      </c>
      <c r="I27" t="s">
        <v>90</v>
      </c>
      <c r="J27" s="3" t="s">
        <v>38</v>
      </c>
      <c r="K27" s="3" t="s">
        <v>72</v>
      </c>
    </row>
    <row r="28" spans="1:11">
      <c r="A28">
        <v>4</v>
      </c>
      <c r="B28" t="s">
        <v>117</v>
      </c>
      <c r="C28" t="s">
        <v>117</v>
      </c>
      <c r="D28" t="s">
        <v>118</v>
      </c>
      <c r="E28" s="7" t="s">
        <v>16</v>
      </c>
      <c r="F28" s="7" t="s">
        <v>16</v>
      </c>
      <c r="G28" s="7" t="s">
        <v>47</v>
      </c>
      <c r="H28" s="2" t="s">
        <v>47</v>
      </c>
      <c r="I28" s="3" t="s">
        <v>32</v>
      </c>
    </row>
    <row r="29" spans="1:11">
      <c r="A29">
        <v>1</v>
      </c>
      <c r="B29" t="s">
        <v>119</v>
      </c>
      <c r="C29" t="s">
        <v>119</v>
      </c>
      <c r="D29" t="s">
        <v>86</v>
      </c>
      <c r="E29" s="7">
        <v>2.58</v>
      </c>
      <c r="F29" s="7">
        <f>E29*A29</f>
        <v>2.58</v>
      </c>
      <c r="G29" s="7">
        <f>F29*3</f>
        <v>7.74</v>
      </c>
      <c r="H29" s="1" t="s">
        <v>85</v>
      </c>
      <c r="I29" t="s">
        <v>87</v>
      </c>
      <c r="J29" s="3" t="s">
        <v>38</v>
      </c>
      <c r="K29">
        <f>3*A29</f>
        <v>3</v>
      </c>
    </row>
    <row r="30" spans="1:11">
      <c r="A30"/>
      <c r="B30"/>
      <c r="C30"/>
      <c r="D30"/>
    </row>
    <row r="31" spans="1:11" ht="15.75">
      <c r="A31" s="3">
        <v>1</v>
      </c>
      <c r="D31" t="s">
        <v>136</v>
      </c>
      <c r="E31" s="12">
        <v>0.79700000000000004</v>
      </c>
      <c r="F31" s="7">
        <f>E31*A31</f>
        <v>0.79700000000000004</v>
      </c>
      <c r="G31" s="12">
        <v>7.97</v>
      </c>
      <c r="H31" s="1" t="s">
        <v>135</v>
      </c>
      <c r="I31" t="s">
        <v>137</v>
      </c>
      <c r="K31" s="3" t="s">
        <v>42</v>
      </c>
    </row>
    <row r="32" spans="1:11" ht="15.75">
      <c r="A32" s="3">
        <v>1</v>
      </c>
      <c r="D32" t="s">
        <v>139</v>
      </c>
      <c r="E32" s="12">
        <v>1.1299999999999999</v>
      </c>
      <c r="F32" s="7">
        <f>E32*A32</f>
        <v>1.1299999999999999</v>
      </c>
      <c r="G32" s="7">
        <f>F32*3</f>
        <v>3.3899999999999997</v>
      </c>
      <c r="H32" s="1" t="s">
        <v>134</v>
      </c>
      <c r="I32" t="s">
        <v>138</v>
      </c>
      <c r="K32">
        <f>3*A32</f>
        <v>3</v>
      </c>
    </row>
    <row r="33" spans="1:11">
      <c r="A33"/>
      <c r="B33"/>
      <c r="C33"/>
      <c r="D33" t="s">
        <v>66</v>
      </c>
    </row>
    <row r="34" spans="1:11">
      <c r="A34" s="3">
        <v>1</v>
      </c>
      <c r="D34" s="3" t="s">
        <v>65</v>
      </c>
      <c r="E34" s="7">
        <v>3</v>
      </c>
      <c r="F34" s="7">
        <f>E34*A34</f>
        <v>3</v>
      </c>
      <c r="G34" s="7">
        <f>F34*3</f>
        <v>9</v>
      </c>
      <c r="H34" s="1" t="s">
        <v>140</v>
      </c>
      <c r="I34" s="3" t="s">
        <v>141</v>
      </c>
      <c r="K34">
        <f>3*A34</f>
        <v>3</v>
      </c>
    </row>
    <row r="35" spans="1:11">
      <c r="D35" s="5" t="s">
        <v>17</v>
      </c>
      <c r="E35" s="14" t="s">
        <v>144</v>
      </c>
      <c r="F35" s="14"/>
      <c r="G35" s="14"/>
      <c r="H35" s="1" t="s">
        <v>143</v>
      </c>
    </row>
    <row r="36" spans="1:11">
      <c r="A36"/>
      <c r="B36"/>
      <c r="C36"/>
      <c r="F36" s="7">
        <f>SUM(F2:F33)</f>
        <v>41.62360000000001</v>
      </c>
      <c r="G36" s="7">
        <f>SUM(G2:G33)</f>
        <v>153.02200000000005</v>
      </c>
      <c r="H36" s="3" t="s">
        <v>125</v>
      </c>
    </row>
    <row r="37" spans="1:11">
      <c r="A37"/>
      <c r="B37"/>
      <c r="C37"/>
      <c r="G37" s="11">
        <f>F36*3-G36</f>
        <v>-28.151200000000017</v>
      </c>
      <c r="H37" s="3" t="s">
        <v>126</v>
      </c>
    </row>
    <row r="40" spans="1:11">
      <c r="B40" s="1"/>
    </row>
  </sheetData>
  <sortState ref="A2:K21">
    <sortCondition ref="C1"/>
  </sortState>
  <mergeCells count="1">
    <mergeCell ref="E35:G35"/>
  </mergeCells>
  <hyperlinks>
    <hyperlink ref="H16" r:id="rId1"/>
    <hyperlink ref="H15" r:id="rId2"/>
    <hyperlink ref="H24" r:id="rId3"/>
    <hyperlink ref="H5" r:id="rId4"/>
    <hyperlink ref="H2" r:id="rId5"/>
    <hyperlink ref="H21" r:id="rId6"/>
    <hyperlink ref="H20" r:id="rId7"/>
    <hyperlink ref="H6" r:id="rId8"/>
    <hyperlink ref="H14" r:id="rId9"/>
    <hyperlink ref="H4" r:id="rId10"/>
    <hyperlink ref="H29" r:id="rId11"/>
    <hyperlink ref="H3" r:id="rId12"/>
    <hyperlink ref="H7" r:id="rId13"/>
    <hyperlink ref="H11" r:id="rId14"/>
    <hyperlink ref="H8" r:id="rId15"/>
    <hyperlink ref="H17" r:id="rId16"/>
    <hyperlink ref="H22" r:id="rId17"/>
    <hyperlink ref="H10" r:id="rId18"/>
    <hyperlink ref="H32" r:id="rId19"/>
    <hyperlink ref="H31" r:id="rId20"/>
    <hyperlink ref="H34" r:id="rId21"/>
    <hyperlink ref="H35" r:id="rId22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"/>
  <sheetViews>
    <sheetView topLeftCell="A5" workbookViewId="0">
      <selection sqref="A1:D29"/>
    </sheetView>
  </sheetViews>
  <sheetFormatPr defaultRowHeight="15"/>
  <cols>
    <col min="1" max="1" width="4.140625" bestFit="1" customWidth="1"/>
    <col min="2" max="3" width="27.5703125" bestFit="1" customWidth="1"/>
    <col min="4" max="4" width="21.85546875" bestFit="1" customWidth="1"/>
    <col min="5" max="5" width="12.85546875" bestFit="1" customWidth="1"/>
    <col min="6" max="6" width="10.28515625" bestFit="1" customWidth="1"/>
    <col min="7" max="7" width="15" bestFit="1" customWidth="1"/>
  </cols>
  <sheetData>
    <row r="1" spans="1:4">
      <c r="A1" t="s">
        <v>11</v>
      </c>
      <c r="B1" t="s">
        <v>0</v>
      </c>
      <c r="C1" t="s">
        <v>1</v>
      </c>
      <c r="D1" t="s">
        <v>12</v>
      </c>
    </row>
    <row r="2" spans="1:4">
      <c r="A2">
        <v>1</v>
      </c>
      <c r="B2" t="s">
        <v>10</v>
      </c>
      <c r="C2" t="s">
        <v>10</v>
      </c>
      <c r="D2" t="s">
        <v>19</v>
      </c>
    </row>
    <row r="3" spans="1:4">
      <c r="A3">
        <v>1</v>
      </c>
      <c r="B3" t="s">
        <v>110</v>
      </c>
      <c r="C3" t="s">
        <v>110</v>
      </c>
      <c r="D3" t="s">
        <v>127</v>
      </c>
    </row>
    <row r="4" spans="1:4">
      <c r="A4">
        <v>1</v>
      </c>
      <c r="B4" t="s">
        <v>111</v>
      </c>
      <c r="C4" t="s">
        <v>111</v>
      </c>
      <c r="D4" t="s">
        <v>84</v>
      </c>
    </row>
    <row r="5" spans="1:4">
      <c r="A5">
        <v>1</v>
      </c>
      <c r="B5" t="s">
        <v>112</v>
      </c>
      <c r="C5" t="s">
        <v>112</v>
      </c>
      <c r="D5" t="s">
        <v>8</v>
      </c>
    </row>
    <row r="6" spans="1:4">
      <c r="A6">
        <v>1</v>
      </c>
      <c r="B6" t="s">
        <v>13</v>
      </c>
      <c r="C6" t="s">
        <v>13</v>
      </c>
      <c r="D6" t="s">
        <v>49</v>
      </c>
    </row>
    <row r="7" spans="1:4">
      <c r="A7">
        <v>2</v>
      </c>
      <c r="B7" t="s">
        <v>3</v>
      </c>
      <c r="C7" t="s">
        <v>77</v>
      </c>
      <c r="D7" t="s">
        <v>79</v>
      </c>
    </row>
    <row r="8" spans="1:4">
      <c r="A8">
        <v>4</v>
      </c>
      <c r="B8" t="s">
        <v>91</v>
      </c>
      <c r="C8" t="s">
        <v>77</v>
      </c>
      <c r="D8" t="s">
        <v>101</v>
      </c>
    </row>
    <row r="9" spans="1:4">
      <c r="A9">
        <v>1</v>
      </c>
      <c r="B9" t="s">
        <v>5</v>
      </c>
      <c r="C9" t="s">
        <v>77</v>
      </c>
      <c r="D9" t="s">
        <v>4</v>
      </c>
    </row>
    <row r="10" spans="1:4">
      <c r="A10">
        <v>1</v>
      </c>
      <c r="B10" t="s">
        <v>102</v>
      </c>
      <c r="C10" t="s">
        <v>77</v>
      </c>
      <c r="D10" t="s">
        <v>103</v>
      </c>
    </row>
    <row r="11" spans="1:4">
      <c r="A11">
        <v>2</v>
      </c>
      <c r="B11" t="s">
        <v>104</v>
      </c>
      <c r="C11" t="s">
        <v>77</v>
      </c>
      <c r="D11" t="s">
        <v>105</v>
      </c>
    </row>
    <row r="12" spans="1:4">
      <c r="A12">
        <v>4</v>
      </c>
      <c r="B12" t="s">
        <v>108</v>
      </c>
      <c r="C12" t="s">
        <v>77</v>
      </c>
      <c r="D12" t="s">
        <v>120</v>
      </c>
    </row>
    <row r="13" spans="1:4">
      <c r="A13">
        <v>3</v>
      </c>
      <c r="C13" t="s">
        <v>81</v>
      </c>
      <c r="D13" t="s">
        <v>78</v>
      </c>
    </row>
    <row r="14" spans="1:4">
      <c r="A14">
        <v>1</v>
      </c>
      <c r="B14" t="s">
        <v>68</v>
      </c>
      <c r="C14" t="s">
        <v>81</v>
      </c>
      <c r="D14" t="s">
        <v>69</v>
      </c>
    </row>
    <row r="15" spans="1:4">
      <c r="A15">
        <v>2</v>
      </c>
      <c r="B15" t="s">
        <v>106</v>
      </c>
      <c r="C15" t="s">
        <v>107</v>
      </c>
      <c r="D15" t="s">
        <v>121</v>
      </c>
    </row>
    <row r="16" spans="1:4">
      <c r="A16">
        <v>1</v>
      </c>
      <c r="B16" t="s">
        <v>128</v>
      </c>
      <c r="C16" t="s">
        <v>99</v>
      </c>
      <c r="D16" t="s">
        <v>100</v>
      </c>
    </row>
    <row r="17" spans="1:4">
      <c r="A17">
        <v>1</v>
      </c>
      <c r="B17" t="s">
        <v>113</v>
      </c>
      <c r="C17" t="s">
        <v>113</v>
      </c>
      <c r="D17" t="s">
        <v>114</v>
      </c>
    </row>
    <row r="18" spans="1:4">
      <c r="A18">
        <v>2</v>
      </c>
      <c r="B18" t="s">
        <v>51</v>
      </c>
      <c r="C18" t="s">
        <v>50</v>
      </c>
      <c r="D18" t="s">
        <v>122</v>
      </c>
    </row>
    <row r="19" spans="1:4">
      <c r="A19">
        <v>2</v>
      </c>
      <c r="B19" t="s">
        <v>52</v>
      </c>
      <c r="C19" t="s">
        <v>50</v>
      </c>
      <c r="D19" t="s">
        <v>123</v>
      </c>
    </row>
    <row r="20" spans="1:4">
      <c r="A20">
        <v>2</v>
      </c>
      <c r="B20" t="s">
        <v>2</v>
      </c>
      <c r="C20" t="s">
        <v>2</v>
      </c>
      <c r="D20" t="s">
        <v>40</v>
      </c>
    </row>
    <row r="21" spans="1:4">
      <c r="A21">
        <v>1</v>
      </c>
      <c r="B21" t="s">
        <v>7</v>
      </c>
      <c r="C21" t="s">
        <v>7</v>
      </c>
      <c r="D21" t="s">
        <v>7</v>
      </c>
    </row>
    <row r="22" spans="1:4">
      <c r="A22">
        <v>1</v>
      </c>
      <c r="B22" t="s">
        <v>115</v>
      </c>
      <c r="C22" t="s">
        <v>115</v>
      </c>
      <c r="D22" t="s">
        <v>116</v>
      </c>
    </row>
    <row r="23" spans="1:4">
      <c r="A23">
        <v>3</v>
      </c>
      <c r="C23" t="s">
        <v>142</v>
      </c>
      <c r="D23" t="s">
        <v>98</v>
      </c>
    </row>
    <row r="24" spans="1:4">
      <c r="A24">
        <v>1</v>
      </c>
      <c r="B24" t="s">
        <v>9</v>
      </c>
      <c r="C24" t="s">
        <v>9</v>
      </c>
      <c r="D24" t="s">
        <v>20</v>
      </c>
    </row>
    <row r="25" spans="1:4">
      <c r="A25">
        <v>5</v>
      </c>
      <c r="B25" t="s">
        <v>39</v>
      </c>
      <c r="C25" t="s">
        <v>57</v>
      </c>
      <c r="D25" t="s">
        <v>63</v>
      </c>
    </row>
    <row r="26" spans="1:4">
      <c r="A26">
        <v>1</v>
      </c>
      <c r="B26" t="s">
        <v>64</v>
      </c>
      <c r="C26" t="s">
        <v>57</v>
      </c>
      <c r="D26" t="s">
        <v>6</v>
      </c>
    </row>
    <row r="27" spans="1:4">
      <c r="A27">
        <v>3</v>
      </c>
      <c r="B27">
        <v>100</v>
      </c>
      <c r="C27" t="s">
        <v>57</v>
      </c>
      <c r="D27" t="s">
        <v>109</v>
      </c>
    </row>
    <row r="28" spans="1:4">
      <c r="A28">
        <v>4</v>
      </c>
      <c r="B28" t="s">
        <v>117</v>
      </c>
      <c r="C28" t="s">
        <v>117</v>
      </c>
      <c r="D28" t="s">
        <v>118</v>
      </c>
    </row>
    <row r="29" spans="1:4">
      <c r="A29">
        <v>1</v>
      </c>
      <c r="B29" t="s">
        <v>119</v>
      </c>
      <c r="C29" t="s">
        <v>119</v>
      </c>
      <c r="D29" t="s">
        <v>86</v>
      </c>
    </row>
  </sheetData>
  <sortState ref="A2:D29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"/>
  <sheetViews>
    <sheetView workbookViewId="0"/>
  </sheetViews>
  <sheetFormatPr defaultRowHeight="15"/>
  <sheetData>
    <row r="2" spans="1:7">
      <c r="A2" s="2">
        <f>1.9/40</f>
        <v>4.7500000000000001E-2</v>
      </c>
      <c r="B2" s="2">
        <f>A2*Sheet1!A25</f>
        <v>0.23749999999999999</v>
      </c>
      <c r="C2" s="2">
        <v>1.9</v>
      </c>
      <c r="D2" s="1" t="s">
        <v>43</v>
      </c>
      <c r="E2" t="s">
        <v>44</v>
      </c>
      <c r="F2" t="s">
        <v>38</v>
      </c>
      <c r="G2" t="s">
        <v>45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Sheet1!gr10_1.values</vt:lpstr>
      <vt:lpstr>Sheet1!gr10_1.values_1</vt:lpstr>
      <vt:lpstr>Sheet1!gr10_1.values_2</vt:lpstr>
      <vt:lpstr>Sheet1!gr10_1.values_3</vt:lpstr>
      <vt:lpstr>Sheet1!gr10_1.values_4</vt:lpstr>
      <vt:lpstr>Sheet1!gr10_1.values_5</vt:lpstr>
      <vt:lpstr>Sheet1!partslist</vt:lpstr>
      <vt:lpstr>Sheet2!partslist</vt:lpstr>
      <vt:lpstr>Sheet1!partslist_1</vt:lpstr>
      <vt:lpstr>Sheet1!partslist_2</vt:lpstr>
      <vt:lpstr>Sheet1!partslist_3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2012-03-28T20:48:41Z</dcterms:modified>
</cp:coreProperties>
</file>