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5725" iterateDelta="1E-4"/>
</workbook>
</file>

<file path=xl/calcChain.xml><?xml version="1.0" encoding="utf-8"?>
<calcChain xmlns="http://schemas.openxmlformats.org/spreadsheetml/2006/main">
  <c r="N25" i="1"/>
  <c r="M18"/>
  <c r="M19"/>
  <c r="M20"/>
  <c r="M21"/>
  <c r="P21" s="1"/>
  <c r="N28"/>
  <c r="N27"/>
  <c r="H19"/>
  <c r="F19"/>
  <c r="E28" s="1"/>
  <c r="H18"/>
  <c r="F18"/>
  <c r="E27" s="1"/>
  <c r="H17"/>
  <c r="F17"/>
  <c r="E26" s="1"/>
  <c r="H16"/>
  <c r="F16"/>
  <c r="E25" s="1"/>
  <c r="H15"/>
  <c r="F15"/>
  <c r="E24" s="1"/>
  <c r="H14"/>
  <c r="F14"/>
  <c r="E23" s="1"/>
  <c r="M14"/>
  <c r="P14" s="1"/>
  <c r="P6"/>
  <c r="N6"/>
  <c r="P20"/>
  <c r="M13"/>
  <c r="P13" s="1"/>
  <c r="P5"/>
  <c r="N5"/>
  <c r="N26"/>
  <c r="P19"/>
  <c r="M12"/>
  <c r="P12" s="1"/>
  <c r="P4"/>
  <c r="N4"/>
  <c r="P18"/>
  <c r="P11"/>
  <c r="R3"/>
  <c r="R5" l="1"/>
  <c r="R4"/>
  <c r="R6"/>
</calcChain>
</file>

<file path=xl/sharedStrings.xml><?xml version="1.0" encoding="utf-8"?>
<sst xmlns="http://schemas.openxmlformats.org/spreadsheetml/2006/main" count="32" uniqueCount="23">
  <si>
    <t>Current Test 1</t>
  </si>
  <si>
    <t>This used a simple measurement function.</t>
  </si>
  <si>
    <t>W</t>
  </si>
  <si>
    <t>A</t>
  </si>
  <si>
    <t>Raw avg</t>
  </si>
  <si>
    <t>Raw rms</t>
  </si>
  <si>
    <t>Voltage Test 1</t>
  </si>
  <si>
    <t>Voltage</t>
  </si>
  <si>
    <t>Vin to ADC</t>
  </si>
  <si>
    <t>expected Vin</t>
  </si>
  <si>
    <t>difference</t>
  </si>
  <si>
    <t>expected Raw Value from V</t>
  </si>
  <si>
    <t>Current Test 2</t>
  </si>
  <si>
    <t xml:space="preserve">The Amperage measurement function was adjusted </t>
  </si>
  <si>
    <t>to account for the Hall Effect sensor having a 0 value of 503.</t>
  </si>
  <si>
    <t>Zero Adjusted avg</t>
  </si>
  <si>
    <t>Zero Adjusted rms</t>
  </si>
  <si>
    <t>Linear avg Equation</t>
  </si>
  <si>
    <t>1 Division = 0.68 A</t>
  </si>
  <si>
    <t>Using Equation Derived from Data Sheets</t>
  </si>
  <si>
    <t>expected V from Raw avg</t>
  </si>
  <si>
    <t>Adjusted Voltage equation</t>
  </si>
  <si>
    <t>((3.3*(K3)/1024)*4.74+1)*23   -20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</si>
</sst>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"/>
  <sheetViews>
    <sheetView tabSelected="1" topLeftCell="A4" zoomScaleNormal="100" workbookViewId="0">
      <selection activeCell="L9" sqref="L9:P28"/>
    </sheetView>
  </sheetViews>
  <sheetFormatPr defaultRowHeight="15"/>
  <cols>
    <col min="1" max="3" width="8.85546875"/>
    <col min="4" max="4" width="8.42578125" bestFit="1" customWidth="1"/>
    <col min="5" max="5" width="12.85546875"/>
    <col min="6" max="6" width="10.28515625"/>
    <col min="7" max="7" width="10"/>
    <col min="8" max="8" width="8.85546875"/>
    <col min="9" max="9" width="10.5703125"/>
    <col min="10" max="10" width="10.28515625"/>
    <col min="11" max="1025" width="8.85546875"/>
  </cols>
  <sheetData>
    <row r="1" spans="1:18">
      <c r="A1" t="s">
        <v>0</v>
      </c>
      <c r="C1" t="s">
        <v>1</v>
      </c>
      <c r="J1" t="s">
        <v>6</v>
      </c>
    </row>
    <row r="2" spans="1:18">
      <c r="A2" t="s">
        <v>2</v>
      </c>
      <c r="B2" t="s">
        <v>3</v>
      </c>
      <c r="C2" t="s">
        <v>4</v>
      </c>
      <c r="D2" t="s">
        <v>5</v>
      </c>
      <c r="J2" t="s">
        <v>7</v>
      </c>
      <c r="K2" t="s">
        <v>4</v>
      </c>
      <c r="L2" t="s">
        <v>5</v>
      </c>
      <c r="N2" t="s">
        <v>8</v>
      </c>
      <c r="P2" t="s">
        <v>9</v>
      </c>
      <c r="R2" t="s">
        <v>10</v>
      </c>
    </row>
    <row r="3" spans="1:18">
      <c r="A3">
        <v>0</v>
      </c>
      <c r="B3">
        <v>0</v>
      </c>
      <c r="C3">
        <v>503</v>
      </c>
      <c r="D3">
        <v>228</v>
      </c>
      <c r="J3">
        <v>0</v>
      </c>
      <c r="K3">
        <v>0</v>
      </c>
      <c r="L3">
        <v>0</v>
      </c>
      <c r="N3">
        <v>0</v>
      </c>
      <c r="P3">
        <v>0</v>
      </c>
      <c r="R3" s="1">
        <f>N3-P3</f>
        <v>0</v>
      </c>
    </row>
    <row r="4" spans="1:18">
      <c r="A4">
        <v>7.5</v>
      </c>
      <c r="B4">
        <v>0.06</v>
      </c>
      <c r="C4">
        <v>503</v>
      </c>
      <c r="D4">
        <v>228</v>
      </c>
      <c r="J4">
        <v>95.7</v>
      </c>
      <c r="K4">
        <v>258</v>
      </c>
      <c r="L4">
        <v>155</v>
      </c>
      <c r="N4" s="1">
        <f>(3.3*K4/1024)</f>
        <v>0.83144531249999998</v>
      </c>
      <c r="P4" s="1">
        <f>((J4/23)-1)/4.74</f>
        <v>0.66685011924417525</v>
      </c>
      <c r="R4" s="1">
        <f>N4-P4</f>
        <v>0.16459519325582472</v>
      </c>
    </row>
    <row r="5" spans="1:18">
      <c r="A5">
        <v>40</v>
      </c>
      <c r="B5">
        <v>0.34</v>
      </c>
      <c r="C5">
        <v>503</v>
      </c>
      <c r="D5">
        <v>185</v>
      </c>
      <c r="J5">
        <v>118.6</v>
      </c>
      <c r="K5">
        <v>330</v>
      </c>
      <c r="L5">
        <v>153</v>
      </c>
      <c r="N5" s="1">
        <f>(3.3*K5/1024)</f>
        <v>1.0634765625</v>
      </c>
      <c r="P5" s="1">
        <f>((J5/23)-1)/4.74</f>
        <v>0.87690332049165287</v>
      </c>
      <c r="R5" s="1">
        <f>N5-P5</f>
        <v>0.18657324200834713</v>
      </c>
    </row>
    <row r="6" spans="1:18">
      <c r="A6">
        <v>60</v>
      </c>
      <c r="B6">
        <v>0.49</v>
      </c>
      <c r="C6">
        <v>503</v>
      </c>
      <c r="D6">
        <v>178</v>
      </c>
      <c r="J6">
        <v>129.6</v>
      </c>
      <c r="K6">
        <v>348</v>
      </c>
      <c r="L6">
        <v>153</v>
      </c>
      <c r="N6" s="1">
        <f>(3.3*K6/1024)</f>
        <v>1.1214843749999999</v>
      </c>
      <c r="P6" s="1">
        <f>((J6/23)-1)/4.74</f>
        <v>0.9778022381214454</v>
      </c>
      <c r="R6" s="1">
        <f>N6-P6</f>
        <v>0.14368213687855447</v>
      </c>
    </row>
    <row r="7" spans="1:18">
      <c r="A7">
        <v>150</v>
      </c>
      <c r="B7">
        <v>1.27</v>
      </c>
      <c r="C7">
        <v>503</v>
      </c>
      <c r="D7">
        <v>169</v>
      </c>
    </row>
    <row r="8" spans="1:18">
      <c r="A8">
        <v>200</v>
      </c>
      <c r="B8">
        <v>1.71</v>
      </c>
      <c r="C8">
        <v>503</v>
      </c>
      <c r="D8">
        <v>167</v>
      </c>
    </row>
    <row r="9" spans="1:18">
      <c r="L9" t="s">
        <v>11</v>
      </c>
      <c r="P9" t="s">
        <v>10</v>
      </c>
    </row>
    <row r="10" spans="1:18">
      <c r="L10" s="1" t="s">
        <v>19</v>
      </c>
    </row>
    <row r="11" spans="1:18">
      <c r="A11" t="s">
        <v>12</v>
      </c>
      <c r="C11" s="1" t="s">
        <v>13</v>
      </c>
      <c r="M11">
        <v>0</v>
      </c>
      <c r="P11" s="1">
        <f>K3-M11</f>
        <v>0</v>
      </c>
    </row>
    <row r="12" spans="1:18">
      <c r="C12" t="s">
        <v>14</v>
      </c>
      <c r="M12" s="1">
        <f>(((J4/23)-1)/4.74)*1024/3.3</f>
        <v>206.92561275940469</v>
      </c>
      <c r="P12" s="1">
        <f>K4-M12</f>
        <v>51.074387240595314</v>
      </c>
    </row>
    <row r="13" spans="1:18">
      <c r="A13" t="s">
        <v>2</v>
      </c>
      <c r="B13" t="s">
        <v>3</v>
      </c>
      <c r="C13" t="s">
        <v>4</v>
      </c>
      <c r="D13" t="s">
        <v>5</v>
      </c>
      <c r="F13" s="1" t="s">
        <v>15</v>
      </c>
      <c r="H13" s="1" t="s">
        <v>16</v>
      </c>
      <c r="M13" s="1">
        <f>(((J5/23)-1)/4.74)*1024/3.3</f>
        <v>272.10575763134926</v>
      </c>
      <c r="P13" s="1">
        <f>K5-M13</f>
        <v>57.894242368650737</v>
      </c>
    </row>
    <row r="14" spans="1:18">
      <c r="A14">
        <v>0</v>
      </c>
      <c r="B14">
        <v>0</v>
      </c>
      <c r="C14">
        <v>3</v>
      </c>
      <c r="D14">
        <v>10</v>
      </c>
      <c r="F14" s="1">
        <f>C14-3</f>
        <v>0</v>
      </c>
      <c r="H14" s="1">
        <f>D14-10</f>
        <v>0</v>
      </c>
      <c r="M14" s="1">
        <f>(((J6/23)-1)/4.74)*1024/3.3</f>
        <v>303.41499752616971</v>
      </c>
      <c r="P14" s="1">
        <f>K6-M14</f>
        <v>44.585002473830286</v>
      </c>
    </row>
    <row r="15" spans="1:18">
      <c r="A15">
        <v>7.5</v>
      </c>
      <c r="B15">
        <v>0.06</v>
      </c>
      <c r="C15">
        <v>4</v>
      </c>
      <c r="D15">
        <v>10</v>
      </c>
      <c r="F15" s="1">
        <f>C15-3</f>
        <v>1</v>
      </c>
      <c r="H15" s="1">
        <f>D15-10</f>
        <v>0</v>
      </c>
    </row>
    <row r="16" spans="1:18">
      <c r="A16">
        <v>40</v>
      </c>
      <c r="B16">
        <v>0.34</v>
      </c>
      <c r="C16">
        <v>8</v>
      </c>
      <c r="D16">
        <v>12</v>
      </c>
      <c r="F16" s="1">
        <f>C16-3</f>
        <v>5</v>
      </c>
      <c r="H16" s="1">
        <f>D16-10</f>
        <v>2</v>
      </c>
      <c r="L16" s="1" t="s">
        <v>20</v>
      </c>
      <c r="P16" t="s">
        <v>10</v>
      </c>
    </row>
    <row r="17" spans="1:16">
      <c r="A17">
        <v>60</v>
      </c>
      <c r="B17">
        <v>0.49</v>
      </c>
      <c r="C17">
        <v>10</v>
      </c>
      <c r="D17">
        <v>14</v>
      </c>
      <c r="F17" s="1">
        <f>C17-3</f>
        <v>7</v>
      </c>
      <c r="H17" s="1">
        <f>D17-10</f>
        <v>4</v>
      </c>
      <c r="L17" s="1" t="s">
        <v>19</v>
      </c>
    </row>
    <row r="18" spans="1:16">
      <c r="A18">
        <v>150</v>
      </c>
      <c r="B18">
        <v>1.27</v>
      </c>
      <c r="C18">
        <v>22</v>
      </c>
      <c r="D18">
        <v>26</v>
      </c>
      <c r="F18" s="1">
        <f>C18-3</f>
        <v>19</v>
      </c>
      <c r="H18" s="1">
        <f>D18-10</f>
        <v>16</v>
      </c>
      <c r="M18" s="1">
        <f>((3.3*K3/1024)*4.74+1)*23</f>
        <v>23</v>
      </c>
      <c r="P18" s="1">
        <f>M18-J3</f>
        <v>23</v>
      </c>
    </row>
    <row r="19" spans="1:16">
      <c r="A19">
        <v>200</v>
      </c>
      <c r="B19">
        <v>1.71</v>
      </c>
      <c r="C19">
        <v>30</v>
      </c>
      <c r="D19">
        <v>34</v>
      </c>
      <c r="F19" s="1">
        <f>C19-3</f>
        <v>27</v>
      </c>
      <c r="H19" s="1">
        <f>D19-10</f>
        <v>24</v>
      </c>
      <c r="M19" s="1">
        <f>((3.3*K4/1024)*4.74+1)*23</f>
        <v>113.64416796875001</v>
      </c>
      <c r="P19" s="1">
        <f>M19-J4</f>
        <v>17.944167968750008</v>
      </c>
    </row>
    <row r="20" spans="1:16">
      <c r="M20" s="1">
        <f>((3.3*K5/1024)*4.74+1)*23</f>
        <v>138.94021484375003</v>
      </c>
      <c r="P20" s="1">
        <f>M20-J5</f>
        <v>20.340214843750033</v>
      </c>
    </row>
    <row r="21" spans="1:16">
      <c r="D21" s="1"/>
      <c r="E21" s="1" t="s">
        <v>17</v>
      </c>
      <c r="M21" s="1">
        <f>((3.3*K6/1024)*4.74+1)*23</f>
        <v>145.26422656249997</v>
      </c>
      <c r="P21" s="1">
        <f>M21-J6</f>
        <v>15.664226562499977</v>
      </c>
    </row>
    <row r="22" spans="1:16">
      <c r="E22" s="1" t="s">
        <v>18</v>
      </c>
    </row>
    <row r="23" spans="1:16">
      <c r="D23" s="1"/>
      <c r="E23" s="1">
        <f>F14*0.068</f>
        <v>0</v>
      </c>
      <c r="N23" s="1" t="s">
        <v>21</v>
      </c>
    </row>
    <row r="24" spans="1:16">
      <c r="D24" s="1"/>
      <c r="E24" s="1">
        <f>F15*0.068</f>
        <v>6.8000000000000005E-2</v>
      </c>
      <c r="N24" s="1" t="s">
        <v>22</v>
      </c>
    </row>
    <row r="25" spans="1:16">
      <c r="D25" s="1"/>
      <c r="E25" s="1">
        <f>F16*0.068</f>
        <v>0.34</v>
      </c>
      <c r="N25" s="1">
        <f>((3.3*(K3)/1024)*4.74+1)*23     -20</f>
        <v>3</v>
      </c>
    </row>
    <row r="26" spans="1:16">
      <c r="D26" s="1"/>
      <c r="E26" s="1">
        <f>F17*0.068</f>
        <v>0.47600000000000003</v>
      </c>
      <c r="N26" s="1">
        <f>((3.3*(K4)/1024)*4.74+1)*23-20</f>
        <v>93.644167968750011</v>
      </c>
    </row>
    <row r="27" spans="1:16">
      <c r="D27" s="1"/>
      <c r="E27" s="1">
        <f>F18*0.068</f>
        <v>1.292</v>
      </c>
      <c r="N27" s="1">
        <f>((3.3*(K5)/1024)*4.74+1)*23-20</f>
        <v>118.94021484375003</v>
      </c>
    </row>
    <row r="28" spans="1:16">
      <c r="D28" s="1"/>
      <c r="E28" s="1">
        <f>F19*0.068</f>
        <v>1.8360000000000001</v>
      </c>
      <c r="N28" s="1">
        <f>((3.3*(K6)/1024)*4.74+1)*23-20</f>
        <v>125.26422656249997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</cp:lastModifiedBy>
  <cp:revision>0</cp:revision>
  <cp:lastPrinted>2012-05-03T21:04:39Z</cp:lastPrinted>
  <dcterms:modified xsi:type="dcterms:W3CDTF">2012-05-03T21:04:40Z</dcterms:modified>
</cp:coreProperties>
</file>