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Financials - SOFP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B19" i="1"/>
  <c r="C19" i="1" s="1"/>
  <c r="B16" i="1"/>
  <c r="C16" i="1" s="1"/>
  <c r="D16" i="1" s="1"/>
  <c r="E16" i="1" s="1"/>
  <c r="B15" i="1"/>
  <c r="C15" i="1" s="1"/>
  <c r="C18" i="1" l="1"/>
  <c r="D15" i="1"/>
  <c r="D19" i="1"/>
  <c r="C22" i="1"/>
  <c r="B22" i="1"/>
  <c r="B18" i="1"/>
  <c r="B23" i="1" s="1"/>
  <c r="E19" i="1" l="1"/>
  <c r="E22" i="1" s="1"/>
  <c r="D22" i="1"/>
  <c r="E15" i="1"/>
  <c r="E18" i="1" s="1"/>
  <c r="E23" i="1" s="1"/>
  <c r="D18" i="1"/>
  <c r="D23" i="1" s="1"/>
  <c r="C23" i="1"/>
</calcChain>
</file>

<file path=xl/sharedStrings.xml><?xml version="1.0" encoding="utf-8"?>
<sst xmlns="http://schemas.openxmlformats.org/spreadsheetml/2006/main" count="21" uniqueCount="21">
  <si>
    <t>Pathemata Mathemata 1000 (PAM1000)</t>
  </si>
  <si>
    <t>Financials - Statement of Financials Position (ORSA)</t>
  </si>
  <si>
    <t>Statement of Financial Position - IFRS17</t>
  </si>
  <si>
    <t>FY 2024</t>
  </si>
  <si>
    <t>FY 2025</t>
  </si>
  <si>
    <t>FY 2026</t>
  </si>
  <si>
    <t>FY 2027</t>
  </si>
  <si>
    <t>Financial assets</t>
  </si>
  <si>
    <t>Insurance contract assets</t>
  </si>
  <si>
    <t>Reinsurance contract assets</t>
  </si>
  <si>
    <t>Other assets</t>
  </si>
  <si>
    <t>Total assets</t>
  </si>
  <si>
    <t>Insurance contract liabilities</t>
  </si>
  <si>
    <t>Reinsurance contract liabilities</t>
  </si>
  <si>
    <t>Other liabilities</t>
  </si>
  <si>
    <t>Total liabilities</t>
  </si>
  <si>
    <t>Equity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</si>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</sst>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;\(#,##0\);_-* &quot;-&quot;??_-;_-@_-"/>
    <numFmt numFmtId="166" formatCode="_-* #,##0_-;\-* #,##0_-;_-* &quot;-&quot;??_-;_-@_-"/>
  </numFmts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/>
      <name val="Aptos Narrow"/>
      <family val="2"/>
    </font>
    <font>
      <b/>
      <sz val="10"/>
      <color theme="1"/>
      <name val="Aptos Narrow"/>
      <family val="2"/>
    </font>
    <font>
      <b/>
      <sz val="8"/>
      <color theme="1"/>
      <name val="Aptos Narrow"/>
      <family val="2"/>
    </font>
    <font>
      <i/>
      <sz val="8"/>
      <color theme="1"/>
      <name val="EYInterstate Light"/>
    </font>
    <font>
      <sz val="8"/>
      <color theme="1"/>
      <name val="EYInterstate Light"/>
    </font>
    <font>
      <b/>
      <sz val="8"/>
      <color theme="1"/>
      <name val="EYInterstate Light"/>
    </font>
    <font>
      <b/>
      <i/>
      <sz val="8"/>
      <color theme="1"/>
      <name val="EYInterstate Light"/>
    </font>
    <font>
      <u/>
      <sz val="11"/>
      <color theme="10"/>
      <name val="Calibri"/>
      <family val="2"/>
      <scheme val="minor"/>
    </font>
    <font>
      <u/>
      <sz val="11"/>
      <color theme="1"/>
      <name val="Aptos Narrow"/>
      <family val="2"/>
    </font>
    <font>
      <sz val="10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7F7E82"/>
      </top>
      <bottom style="thin">
        <color rgb="FF7F7E82"/>
      </bottom>
      <diagonal/>
    </border>
    <border>
      <left style="thick">
        <color theme="0"/>
      </left>
      <right/>
      <top style="thin">
        <color rgb="FF7F7E82"/>
      </top>
      <bottom style="thin">
        <color rgb="FF7F7E82"/>
      </bottom>
      <diagonal/>
    </border>
    <border>
      <left/>
      <right/>
      <top style="thin">
        <color rgb="FF7F7E82"/>
      </top>
      <bottom/>
      <diagonal/>
    </border>
    <border>
      <left style="thick">
        <color theme="0"/>
      </left>
      <right style="thick">
        <color theme="0"/>
      </right>
      <top style="thin">
        <color rgb="FF7F7E82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2" borderId="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5" fillId="0" borderId="0" xfId="1" applyFont="1"/>
    <xf numFmtId="0" fontId="6" fillId="0" borderId="0" xfId="1" applyFont="1"/>
    <xf numFmtId="0" fontId="7" fillId="3" borderId="2" xfId="1" applyFont="1" applyFill="1" applyBorder="1"/>
    <xf numFmtId="165" fontId="7" fillId="3" borderId="3" xfId="2" applyNumberFormat="1" applyFont="1" applyFill="1" applyBorder="1" applyAlignment="1">
      <alignment horizontal="center"/>
    </xf>
    <xf numFmtId="0" fontId="8" fillId="4" borderId="0" xfId="1" applyFont="1" applyFill="1"/>
    <xf numFmtId="165" fontId="8" fillId="4" borderId="0" xfId="2" applyNumberFormat="1" applyFont="1" applyFill="1" applyBorder="1" applyAlignment="1">
      <alignment horizontal="center"/>
    </xf>
    <xf numFmtId="0" fontId="3" fillId="4" borderId="0" xfId="1" applyFont="1" applyFill="1"/>
    <xf numFmtId="0" fontId="9" fillId="0" borderId="4" xfId="1" applyFont="1" applyBorder="1"/>
    <xf numFmtId="165" fontId="10" fillId="5" borderId="5" xfId="2" applyNumberFormat="1" applyFont="1" applyFill="1" applyBorder="1" applyAlignment="1">
      <alignment horizontal="center"/>
    </xf>
    <xf numFmtId="0" fontId="11" fillId="0" borderId="0" xfId="1" applyFont="1"/>
    <xf numFmtId="165" fontId="10" fillId="0" borderId="6" xfId="2" applyNumberFormat="1" applyFont="1" applyFill="1" applyBorder="1" applyAlignment="1">
      <alignment horizontal="center"/>
    </xf>
    <xf numFmtId="0" fontId="9" fillId="0" borderId="0" xfId="1" applyFont="1"/>
    <xf numFmtId="165" fontId="9" fillId="6" borderId="6" xfId="2" applyNumberFormat="1" applyFont="1" applyFill="1" applyBorder="1" applyAlignment="1">
      <alignment horizontal="center"/>
    </xf>
    <xf numFmtId="0" fontId="8" fillId="3" borderId="2" xfId="1" applyFont="1" applyFill="1" applyBorder="1"/>
    <xf numFmtId="165" fontId="8" fillId="3" borderId="3" xfId="2" applyNumberFormat="1" applyFont="1" applyFill="1" applyBorder="1" applyAlignment="1">
      <alignment horizontal="center"/>
    </xf>
    <xf numFmtId="166" fontId="10" fillId="0" borderId="6" xfId="2" applyNumberFormat="1" applyFont="1" applyFill="1" applyBorder="1" applyAlignment="1">
      <alignment horizontal="center"/>
    </xf>
    <xf numFmtId="0" fontId="12" fillId="0" borderId="0" xfId="1" applyFont="1"/>
    <xf numFmtId="0" fontId="5" fillId="7" borderId="1" xfId="1" applyFont="1" applyFill="1" applyBorder="1"/>
    <xf numFmtId="0" fontId="5" fillId="7" borderId="0" xfId="1" applyFont="1" applyFill="1" applyAlignment="1">
      <alignment horizontal="center"/>
    </xf>
    <xf numFmtId="0" fontId="14" fillId="0" borderId="0" xfId="3" applyFont="1"/>
    <xf numFmtId="0" fontId="15" fillId="0" borderId="0" xfId="1" applyFont="1"/>
  </cellXfs>
  <cellStyles count="4">
    <cellStyle name="Comma 3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186267</xdr:colOff>
      <xdr:row>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BD1F41C-8FB8-4A12-B69C-211B73A67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8003116" cy="1263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midbn-my.sharepoint.com/personal/edwina_fmi_co_za/Documents/Microsoft%20Teams%20Chat%20Files/Disclosures%20May%202024_RA%20plus%2060m_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Disclosures_Master"/>
      <sheetName val="I_Disclosures"/>
      <sheetName val="R_Disclosures_Master"/>
      <sheetName val="R_Disclosures"/>
      <sheetName val="Financials"/>
    </sheetNames>
    <sheetDataSet>
      <sheetData sheetId="0"/>
      <sheetData sheetId="1">
        <row r="31">
          <cell r="G31">
            <v>-238837663.83473587</v>
          </cell>
        </row>
        <row r="32">
          <cell r="G32">
            <v>119963743.99559136</v>
          </cell>
        </row>
      </sheetData>
      <sheetData sheetId="2"/>
      <sheetData sheetId="3">
        <row r="30">
          <cell r="G30">
            <v>132998953.21433081</v>
          </cell>
        </row>
        <row r="31">
          <cell r="G31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8:L29"/>
  <sheetViews>
    <sheetView showGridLines="0" tabSelected="1" zoomScale="90" zoomScaleNormal="90" workbookViewId="0"/>
  </sheetViews>
  <sheetFormatPr defaultColWidth="12.453125" defaultRowHeight="14"/>
  <cols>
    <col min="1" max="1" width="77.6328125" style="3" bestFit="1" customWidth="1"/>
    <col min="2" max="2" width="11.1796875" style="2" bestFit="1" customWidth="1"/>
    <col min="3" max="3" width="11.90625" style="3" bestFit="1" customWidth="1"/>
    <col min="4" max="5" width="11.1796875" style="3" bestFit="1" customWidth="1"/>
    <col min="6" max="6" width="15.7265625" style="3" bestFit="1" customWidth="1"/>
    <col min="7" max="7" width="2.453125" style="3" customWidth="1"/>
    <col min="8" max="8" width="14.36328125" style="3" bestFit="1" customWidth="1"/>
    <col min="9" max="9" width="15.7265625" style="3" bestFit="1" customWidth="1"/>
    <col min="10" max="10" width="2" style="3" customWidth="1"/>
    <col min="11" max="11" width="14.36328125" style="3" bestFit="1" customWidth="1"/>
    <col min="12" max="12" width="15.7265625" style="3" bestFit="1" customWidth="1"/>
    <col min="13" max="16384" width="12.453125" style="3"/>
  </cols>
  <sheetData>
    <row r="8" spans="1:12" ht="14.5">
      <c r="A8" s="1" t="s">
        <v>0</v>
      </c>
    </row>
    <row r="9" spans="1:12" ht="4.9000000000000004" customHeight="1">
      <c r="A9" s="1"/>
    </row>
    <row r="10" spans="1:12" ht="20">
      <c r="A10" s="4" t="s">
        <v>1</v>
      </c>
      <c r="B10" s="5"/>
      <c r="C10" s="5"/>
      <c r="D10" s="5"/>
      <c r="E10" s="5"/>
      <c r="F10" s="6"/>
      <c r="G10" s="6"/>
      <c r="H10" s="6"/>
      <c r="I10" s="6"/>
      <c r="J10" s="6"/>
      <c r="K10" s="6"/>
      <c r="L10" s="6"/>
    </row>
    <row r="11" spans="1:12">
      <c r="A11" s="7"/>
    </row>
    <row r="12" spans="1:12">
      <c r="A12" s="8" t="s">
        <v>2</v>
      </c>
      <c r="B12" s="9" t="s">
        <v>3</v>
      </c>
      <c r="C12" s="9" t="s">
        <v>4</v>
      </c>
      <c r="D12" s="9" t="s">
        <v>5</v>
      </c>
      <c r="E12" s="9" t="s">
        <v>6</v>
      </c>
    </row>
    <row r="13" spans="1:12" s="12" customFormat="1">
      <c r="A13" s="10"/>
      <c r="B13" s="11"/>
      <c r="C13" s="11"/>
      <c r="D13" s="11"/>
      <c r="E13" s="11"/>
    </row>
    <row r="14" spans="1:12" s="12" customFormat="1">
      <c r="A14" s="13" t="s">
        <v>7</v>
      </c>
      <c r="B14" s="14"/>
      <c r="C14" s="14"/>
      <c r="D14" s="14"/>
      <c r="E14" s="14"/>
    </row>
    <row r="15" spans="1:12" s="12" customFormat="1">
      <c r="A15" s="15" t="s">
        <v>8</v>
      </c>
      <c r="B15" s="16">
        <f>-[1]I_Disclosures!$G$31</f>
        <v>238837663.83473587</v>
      </c>
      <c r="C15" s="16">
        <f>B15*1.05</f>
        <v>250779547.02647269</v>
      </c>
      <c r="D15" s="16">
        <f t="shared" ref="D15:E16" si="0">C15*1.05</f>
        <v>263318524.37779632</v>
      </c>
      <c r="E15" s="16">
        <f t="shared" si="0"/>
        <v>276484450.59668612</v>
      </c>
    </row>
    <row r="16" spans="1:12" s="12" customFormat="1">
      <c r="A16" s="15" t="s">
        <v>9</v>
      </c>
      <c r="B16" s="16">
        <f>[1]R_Disclosures!$G$30</f>
        <v>132998953.21433081</v>
      </c>
      <c r="C16" s="16">
        <f>B16*1.05</f>
        <v>139648900.87504736</v>
      </c>
      <c r="D16" s="16">
        <f t="shared" si="0"/>
        <v>146631345.91879973</v>
      </c>
      <c r="E16" s="16">
        <f t="shared" si="0"/>
        <v>153962913.21473971</v>
      </c>
    </row>
    <row r="17" spans="1:12" s="12" customFormat="1">
      <c r="A17" s="17" t="s">
        <v>10</v>
      </c>
      <c r="B17" s="18"/>
      <c r="C17" s="18"/>
      <c r="D17" s="18"/>
      <c r="E17" s="18"/>
    </row>
    <row r="18" spans="1:12" s="12" customFormat="1">
      <c r="A18" s="19" t="s">
        <v>11</v>
      </c>
      <c r="B18" s="20">
        <f>SUM(B14:B17)</f>
        <v>371836617.04906666</v>
      </c>
      <c r="C18" s="20">
        <f t="shared" ref="C18:E18" si="1">SUM(C14:C17)</f>
        <v>390428447.90152001</v>
      </c>
      <c r="D18" s="20">
        <f t="shared" si="1"/>
        <v>409949870.29659605</v>
      </c>
      <c r="E18" s="20">
        <f t="shared" si="1"/>
        <v>430447363.81142581</v>
      </c>
    </row>
    <row r="19" spans="1:12" s="12" customFormat="1">
      <c r="A19" s="15" t="s">
        <v>12</v>
      </c>
      <c r="B19" s="21">
        <f>[1]I_Disclosures!$G$32</f>
        <v>119963743.99559136</v>
      </c>
      <c r="C19" s="21">
        <f>B19*1.05</f>
        <v>125961931.19537093</v>
      </c>
      <c r="D19" s="21">
        <f t="shared" ref="D19:E19" si="2">C19*1.05</f>
        <v>132260027.75513949</v>
      </c>
      <c r="E19" s="21">
        <f t="shared" si="2"/>
        <v>138873029.14289647</v>
      </c>
    </row>
    <row r="20" spans="1:12" s="12" customFormat="1">
      <c r="A20" s="15" t="s">
        <v>13</v>
      </c>
      <c r="B20" s="16">
        <f>-[1]R_Disclosures!$G$31</f>
        <v>0</v>
      </c>
      <c r="C20" s="16">
        <f>-[1]R_Disclosures!$G$31</f>
        <v>0</v>
      </c>
      <c r="D20" s="16">
        <f>-[1]R_Disclosures!$G$31</f>
        <v>0</v>
      </c>
      <c r="E20" s="16">
        <f>-[1]R_Disclosures!$G$31</f>
        <v>0</v>
      </c>
    </row>
    <row r="21" spans="1:12" s="12" customFormat="1">
      <c r="A21" s="17" t="s">
        <v>14</v>
      </c>
      <c r="B21" s="18"/>
      <c r="C21" s="18"/>
      <c r="D21" s="18"/>
      <c r="E21" s="18"/>
    </row>
    <row r="22" spans="1:12" s="12" customFormat="1">
      <c r="A22" s="19" t="s">
        <v>15</v>
      </c>
      <c r="B22" s="20">
        <f>SUM(B19:B21)</f>
        <v>119963743.99559136</v>
      </c>
      <c r="C22" s="20">
        <f t="shared" ref="C22:E22" si="3">SUM(C19:C21)</f>
        <v>125961931.19537093</v>
      </c>
      <c r="D22" s="20">
        <f t="shared" si="3"/>
        <v>132260027.75513949</v>
      </c>
      <c r="E22" s="20">
        <f t="shared" si="3"/>
        <v>138873029.14289647</v>
      </c>
    </row>
    <row r="23" spans="1:12" s="12" customFormat="1">
      <c r="A23" s="22" t="s">
        <v>16</v>
      </c>
      <c r="B23" s="18">
        <f>B18-B22</f>
        <v>251872873.05347532</v>
      </c>
      <c r="C23" s="18">
        <f t="shared" ref="C23:E23" si="4">C18-C22</f>
        <v>264466516.7061491</v>
      </c>
      <c r="D23" s="18">
        <f t="shared" si="4"/>
        <v>277689842.54145658</v>
      </c>
      <c r="E23" s="18">
        <f t="shared" si="4"/>
        <v>291574334.66852933</v>
      </c>
    </row>
    <row r="24" spans="1:12">
      <c r="C24" s="2"/>
      <c r="D24" s="2"/>
      <c r="E24" s="2"/>
    </row>
    <row r="25" spans="1:12" ht="6.65" customHeight="1">
      <c r="A25" s="23"/>
      <c r="B25" s="24"/>
      <c r="C25" s="24"/>
      <c r="D25" s="24"/>
      <c r="E25" s="24"/>
      <c r="F25" s="6"/>
      <c r="G25" s="6"/>
      <c r="H25" s="6"/>
      <c r="I25" s="6"/>
      <c r="J25" s="6"/>
      <c r="K25" s="6"/>
      <c r="L25" s="6"/>
    </row>
    <row r="26" spans="1:12">
      <c r="A26" s="7" t="s">
        <v>17</v>
      </c>
    </row>
    <row r="27" spans="1:12">
      <c r="A27" s="7" t="s">
        <v>18</v>
      </c>
    </row>
    <row r="28" spans="1:12">
      <c r="A28" s="25" t="s">
        <v>19</v>
      </c>
    </row>
    <row r="29" spans="1:12">
      <c r="A29" s="26" t="s">
        <v>20</v>
      </c>
    </row>
  </sheetData>
  <mergeCells count="1">
    <mergeCell ref="A10:E10"/>
  </mergeCells>
  <hyperlinks>
    <hyperlink ref="A2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- SOFP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2025-04-10T19:38:11Z</dcterms:created>
  <dcterms:modified xsi:type="dcterms:W3CDTF">2025-04-10T19:38:50Z</dcterms:modified>
</cp:coreProperties>
</file>