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190"/>
  </bookViews>
  <sheets>
    <sheet name="Financials - SOI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D48" i="1"/>
  <c r="C48" i="1"/>
  <c r="B48" i="1"/>
  <c r="E47" i="1"/>
  <c r="E49" i="1" s="1"/>
  <c r="D47" i="1"/>
  <c r="D49" i="1" s="1"/>
  <c r="C47" i="1"/>
  <c r="C49" i="1" s="1"/>
  <c r="B47" i="1"/>
  <c r="B49" i="1" s="1"/>
  <c r="B30" i="1"/>
  <c r="B46" i="1" s="1"/>
  <c r="B29" i="1"/>
  <c r="C28" i="1"/>
  <c r="D28" i="1" s="1"/>
  <c r="E28" i="1" s="1"/>
  <c r="E27" i="1"/>
  <c r="D27" i="1"/>
  <c r="C27" i="1"/>
  <c r="C26" i="1"/>
  <c r="D26" i="1" s="1"/>
  <c r="E26" i="1" s="1"/>
  <c r="C25" i="1"/>
  <c r="D25" i="1" s="1"/>
  <c r="E25" i="1" s="1"/>
  <c r="E24" i="1"/>
  <c r="D24" i="1"/>
  <c r="C24" i="1"/>
  <c r="C23" i="1"/>
  <c r="C29" i="1" s="1"/>
  <c r="C30" i="1" s="1"/>
  <c r="C46" i="1" s="1"/>
  <c r="D20" i="1"/>
  <c r="E20" i="1" s="1"/>
  <c r="C20" i="1"/>
  <c r="C18" i="1"/>
  <c r="D18" i="1" s="1"/>
  <c r="E18" i="1" s="1"/>
  <c r="C17" i="1"/>
  <c r="D17" i="1" s="1"/>
  <c r="E17" i="1" s="1"/>
  <c r="E16" i="1"/>
  <c r="D16" i="1"/>
  <c r="C16" i="1"/>
  <c r="C15" i="1"/>
  <c r="D15" i="1" s="1"/>
  <c r="E15" i="1" s="1"/>
  <c r="C50" i="1" l="1"/>
  <c r="B50" i="1"/>
  <c r="D23" i="1"/>
  <c r="D29" i="1" l="1"/>
  <c r="D30" i="1" s="1"/>
  <c r="D46" i="1" s="1"/>
  <c r="D50" i="1" s="1"/>
  <c r="E23" i="1"/>
  <c r="E29" i="1" s="1"/>
  <c r="E30" i="1" s="1"/>
  <c r="E46" i="1" s="1"/>
  <c r="E50" i="1" s="1"/>
</calcChain>
</file>

<file path=xl/sharedStrings.xml><?xml version="1.0" encoding="utf-8"?>
<sst xmlns="http://schemas.openxmlformats.org/spreadsheetml/2006/main" count="49" uniqueCount="45">
  <si>
    <t>Pathemata Mathemata 1000 (PAM1000)</t>
  </si>
  <si>
    <t>Financials - Statement of Comprehensive Income (ORSA)</t>
  </si>
  <si>
    <t>Income statement - IFRS17</t>
  </si>
  <si>
    <t>FY 2024</t>
  </si>
  <si>
    <t>FY 2025</t>
  </si>
  <si>
    <t>FY 2026</t>
  </si>
  <si>
    <t>Insurance revenue</t>
  </si>
  <si>
    <t>Amounts relating to the changes in the liability for remaining coverage</t>
  </si>
  <si>
    <t>Experience adjustments for premum receipts</t>
  </si>
  <si>
    <t>Expected insurance service expenses incurred in the period</t>
  </si>
  <si>
    <t>Change in the risk adjustment for non-financial risk</t>
  </si>
  <si>
    <t>Amount of contractual service margin recognised in profit or loss</t>
  </si>
  <si>
    <t>Amounts relating to the recovery of insurance acquisition cash flows</t>
  </si>
  <si>
    <t>Allocation of the portion of premiums that relate to the recovery of insurance acq cash flows</t>
  </si>
  <si>
    <t>Insurance service expenses</t>
  </si>
  <si>
    <t>Incurred claims and other expenses</t>
  </si>
  <si>
    <t>Amortisation of insurance acquisition cash flows</t>
  </si>
  <si>
    <t>Impairment of pre-recognition cash flows asset</t>
  </si>
  <si>
    <t>Reversal of Impairment of pre-recognition cash flows asset</t>
  </si>
  <si>
    <t>Losses on onerous contracts and reversals of those losses</t>
  </si>
  <si>
    <t>Changes to liabilities for incurred claims</t>
  </si>
  <si>
    <t>Insurance service result before reinsurance</t>
  </si>
  <si>
    <t>Net income or expense from reinsurance contracts held</t>
  </si>
  <si>
    <t>Amounts relating to the changes in the asset for remaining coverage</t>
  </si>
  <si>
    <t>Experience adjustments for premium payments</t>
  </si>
  <si>
    <t>Expected recovery on insurance service expenses incurred in the period</t>
  </si>
  <si>
    <t>Net cost/gain recognised in profit or loss</t>
  </si>
  <si>
    <t>Cost of retroactive cover on reinsurance contracts held</t>
  </si>
  <si>
    <t>Allocation of reinsurance premiums</t>
  </si>
  <si>
    <t>Amounts recoverable for claims and other expenses incurred in the period</t>
  </si>
  <si>
    <t>Changes in amounts recoverable arising from changes in liability for incurred claims</t>
  </si>
  <si>
    <t>Adjustments for onerous underlying contracts</t>
  </si>
  <si>
    <t>Impairment and Reversal of Impairment of Pre-Recognition Cash Flows Liability</t>
  </si>
  <si>
    <t>Recognition and recovery of loss-recovery component</t>
  </si>
  <si>
    <t>Amounts recoverable from reinsurers</t>
  </si>
  <si>
    <t>Net income / (expense) from reinsurance contracts held</t>
  </si>
  <si>
    <t>Net Insurance service result</t>
  </si>
  <si>
    <t>Insurance finance income / (expense) for insurance contracts issued</t>
  </si>
  <si>
    <t>Reinsurance finance income / (expense) for reinsurance contracts held</t>
  </si>
  <si>
    <t>Net insurance finance result</t>
  </si>
  <si>
    <t>Profit before tax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</si>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</sst>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,##0;\(#,##0\);_-* &quot;-&quot;??_-;_-@_-"/>
    <numFmt numFmtId="166" formatCode="_-* #,##0_-;\-* #,##0_-;_-* &quot;-&quot;??_-;_-@_-"/>
  </numFmts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</font>
    <font>
      <b/>
      <sz val="16"/>
      <color theme="1"/>
      <name val="Aptos Narrow"/>
      <family val="2"/>
    </font>
    <font>
      <sz val="8"/>
      <color theme="1"/>
      <name val="Aptos Narrow"/>
      <family val="2"/>
    </font>
    <font>
      <b/>
      <sz val="10"/>
      <color theme="1"/>
      <name val="Aptos Narrow"/>
      <family val="2"/>
    </font>
    <font>
      <b/>
      <sz val="8"/>
      <color theme="1"/>
      <name val="Aptos Narrow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Aptos Narrow"/>
      <family val="2"/>
    </font>
    <font>
      <sz val="10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7F7E82"/>
      </top>
      <bottom style="thin">
        <color rgb="FF7F7E82"/>
      </bottom>
      <diagonal/>
    </border>
    <border>
      <left style="thick">
        <color theme="0"/>
      </left>
      <right/>
      <top style="thin">
        <color rgb="FF7F7E82"/>
      </top>
      <bottom style="thin">
        <color rgb="FF7F7E8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thin">
        <color rgb="FF7F7E82"/>
      </top>
      <bottom/>
      <diagonal/>
    </border>
    <border>
      <left style="thick">
        <color theme="0"/>
      </left>
      <right/>
      <top style="thin">
        <color rgb="FF7F7E82"/>
      </top>
      <bottom/>
      <diagonal/>
    </border>
    <border>
      <left style="thick">
        <color theme="0"/>
      </left>
      <right style="thick">
        <color theme="0"/>
      </right>
      <top style="thin">
        <color rgb="FF7F7E82"/>
      </top>
      <bottom style="thin">
        <color rgb="FF7F7E82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2" borderId="1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5" fillId="0" borderId="0" xfId="1" applyFont="1"/>
    <xf numFmtId="0" fontId="6" fillId="0" borderId="0" xfId="1" applyFont="1"/>
    <xf numFmtId="0" fontId="7" fillId="3" borderId="2" xfId="1" applyFont="1" applyFill="1" applyBorder="1"/>
    <xf numFmtId="165" fontId="7" fillId="3" borderId="3" xfId="2" applyNumberFormat="1" applyFont="1" applyFill="1" applyBorder="1" applyAlignment="1">
      <alignment horizontal="center"/>
    </xf>
    <xf numFmtId="0" fontId="8" fillId="0" borderId="0" xfId="1" applyFont="1"/>
    <xf numFmtId="14" fontId="8" fillId="0" borderId="4" xfId="1" applyNumberFormat="1" applyFont="1" applyBorder="1" applyAlignment="1">
      <alignment horizontal="center" vertical="center"/>
    </xf>
    <xf numFmtId="0" fontId="8" fillId="0" borderId="5" xfId="1" applyFont="1" applyBorder="1"/>
    <xf numFmtId="165" fontId="8" fillId="0" borderId="6" xfId="2" applyNumberFormat="1" applyFont="1" applyFill="1" applyBorder="1" applyAlignment="1">
      <alignment horizontal="center"/>
    </xf>
    <xf numFmtId="0" fontId="6" fillId="0" borderId="0" xfId="1" applyFont="1" applyAlignment="1">
      <alignment horizontal="left" indent="2"/>
    </xf>
    <xf numFmtId="165" fontId="6" fillId="0" borderId="4" xfId="2" applyNumberFormat="1" applyFont="1" applyFill="1" applyBorder="1" applyAlignment="1">
      <alignment horizontal="center"/>
    </xf>
    <xf numFmtId="0" fontId="8" fillId="3" borderId="2" xfId="1" applyFont="1" applyFill="1" applyBorder="1"/>
    <xf numFmtId="165" fontId="8" fillId="3" borderId="3" xfId="2" applyNumberFormat="1" applyFont="1" applyFill="1" applyBorder="1" applyAlignment="1">
      <alignment horizontal="center"/>
    </xf>
    <xf numFmtId="166" fontId="8" fillId="0" borderId="6" xfId="2" applyNumberFormat="1" applyFont="1" applyFill="1" applyBorder="1" applyAlignment="1">
      <alignment horizontal="center"/>
    </xf>
    <xf numFmtId="166" fontId="6" fillId="0" borderId="4" xfId="2" applyNumberFormat="1" applyFont="1" applyFill="1" applyBorder="1" applyAlignment="1">
      <alignment horizontal="center" vertical="center"/>
    </xf>
    <xf numFmtId="166" fontId="6" fillId="0" borderId="4" xfId="2" applyNumberFormat="1" applyFont="1" applyFill="1" applyBorder="1" applyAlignment="1">
      <alignment vertical="center"/>
    </xf>
    <xf numFmtId="0" fontId="8" fillId="0" borderId="2" xfId="1" applyFont="1" applyBorder="1"/>
    <xf numFmtId="166" fontId="8" fillId="0" borderId="7" xfId="2" applyNumberFormat="1" applyFont="1" applyFill="1" applyBorder="1" applyAlignment="1">
      <alignment horizontal="center" vertical="center"/>
    </xf>
    <xf numFmtId="165" fontId="8" fillId="0" borderId="7" xfId="2" applyNumberFormat="1" applyFont="1" applyFill="1" applyBorder="1" applyAlignment="1">
      <alignment horizontal="center"/>
    </xf>
    <xf numFmtId="165" fontId="8" fillId="0" borderId="3" xfId="2" applyNumberFormat="1" applyFont="1" applyFill="1" applyBorder="1" applyAlignment="1">
      <alignment horizontal="center"/>
    </xf>
    <xf numFmtId="0" fontId="5" fillId="4" borderId="1" xfId="1" applyFont="1" applyFill="1" applyBorder="1"/>
    <xf numFmtId="0" fontId="5" fillId="4" borderId="0" xfId="1" applyFont="1" applyFill="1" applyAlignment="1">
      <alignment horizontal="center"/>
    </xf>
    <xf numFmtId="0" fontId="10" fillId="0" borderId="0" xfId="3" applyFont="1"/>
    <xf numFmtId="0" fontId="11" fillId="0" borderId="0" xfId="1" applyFont="1"/>
  </cellXfs>
  <cellStyles count="4">
    <cellStyle name="Comma 3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355600</xdr:colOff>
      <xdr:row>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2FA55E8-9773-4C8F-9BF4-D709AF3A9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8597899" cy="12636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winA/OneDrive%20-%20Bidvest%20Life/Desktop/2024/Budget%20FY25/Disclosures%20June%202024_v3%20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Disclosures_Master"/>
      <sheetName val="I_Disclosures"/>
      <sheetName val="R_Disclosures_Master"/>
      <sheetName val="R_Disclosures"/>
      <sheetName val="Financials"/>
      <sheetName val="Subledger"/>
      <sheetName val="AccountCodes"/>
      <sheetName val="Trial Balance"/>
    </sheetNames>
    <sheetDataSet>
      <sheetData sheetId="0"/>
      <sheetData sheetId="1">
        <row r="11">
          <cell r="G11">
            <v>315308237.24860197</v>
          </cell>
        </row>
        <row r="97">
          <cell r="C97">
            <v>55728828.070890084</v>
          </cell>
        </row>
      </sheetData>
      <sheetData sheetId="2"/>
      <sheetData sheetId="3">
        <row r="102">
          <cell r="C102">
            <v>-25912885.257409349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8:L56"/>
  <sheetViews>
    <sheetView showGridLines="0" tabSelected="1" zoomScale="90" zoomScaleNormal="90" workbookViewId="0">
      <selection activeCell="G25" sqref="G25"/>
    </sheetView>
  </sheetViews>
  <sheetFormatPr defaultColWidth="12.453125" defaultRowHeight="14" outlineLevelRow="1"/>
  <cols>
    <col min="1" max="1" width="77.6328125" style="3" bestFit="1" customWidth="1"/>
    <col min="2" max="2" width="10.08984375" style="2" bestFit="1" customWidth="1"/>
    <col min="3" max="5" width="10.08984375" style="3" bestFit="1" customWidth="1"/>
    <col min="6" max="6" width="15.7265625" style="3" bestFit="1" customWidth="1"/>
    <col min="7" max="7" width="2.453125" style="3" customWidth="1"/>
    <col min="8" max="8" width="14.36328125" style="3" bestFit="1" customWidth="1"/>
    <col min="9" max="9" width="15.7265625" style="3" bestFit="1" customWidth="1"/>
    <col min="10" max="10" width="2" style="3" customWidth="1"/>
    <col min="11" max="11" width="14.36328125" style="3" bestFit="1" customWidth="1"/>
    <col min="12" max="12" width="15.7265625" style="3" bestFit="1" customWidth="1"/>
    <col min="13" max="16384" width="12.453125" style="3"/>
  </cols>
  <sheetData>
    <row r="8" spans="1:12" ht="14.5">
      <c r="A8" s="1" t="s">
        <v>0</v>
      </c>
    </row>
    <row r="9" spans="1:12" ht="4.9000000000000004" customHeight="1">
      <c r="A9" s="1"/>
    </row>
    <row r="10" spans="1:12" ht="20">
      <c r="A10" s="4" t="s">
        <v>1</v>
      </c>
      <c r="B10" s="5"/>
      <c r="C10" s="5"/>
      <c r="D10" s="5"/>
      <c r="E10" s="5"/>
      <c r="F10" s="6"/>
      <c r="G10" s="6"/>
      <c r="H10" s="6"/>
      <c r="I10" s="6"/>
      <c r="J10" s="6"/>
      <c r="K10" s="6"/>
      <c r="L10" s="6"/>
    </row>
    <row r="11" spans="1:12">
      <c r="A11" s="7"/>
    </row>
    <row r="12" spans="1:12">
      <c r="A12" s="8" t="s">
        <v>2</v>
      </c>
      <c r="B12" s="9" t="s">
        <v>3</v>
      </c>
      <c r="C12" s="9" t="s">
        <v>3</v>
      </c>
      <c r="D12" s="9" t="s">
        <v>4</v>
      </c>
      <c r="E12" s="9" t="s">
        <v>5</v>
      </c>
    </row>
    <row r="13" spans="1:12">
      <c r="A13" s="10" t="s">
        <v>6</v>
      </c>
      <c r="B13" s="11"/>
      <c r="C13" s="11"/>
      <c r="D13" s="11"/>
      <c r="E13" s="11"/>
    </row>
    <row r="14" spans="1:12">
      <c r="A14" s="12" t="s">
        <v>7</v>
      </c>
      <c r="B14" s="13"/>
      <c r="C14" s="13"/>
      <c r="D14" s="13"/>
      <c r="E14" s="13"/>
    </row>
    <row r="15" spans="1:12" outlineLevel="1">
      <c r="A15" s="14" t="s">
        <v>8</v>
      </c>
      <c r="B15" s="15">
        <v>28836057.352428429</v>
      </c>
      <c r="C15" s="15">
        <f>B15*1.05</f>
        <v>30277860.220049851</v>
      </c>
      <c r="D15" s="15">
        <f t="shared" ref="D15:E15" si="0">C15*1.05</f>
        <v>31791753.231052343</v>
      </c>
      <c r="E15" s="15">
        <f t="shared" si="0"/>
        <v>33381340.892604962</v>
      </c>
    </row>
    <row r="16" spans="1:12" outlineLevel="1">
      <c r="A16" s="14" t="s">
        <v>9</v>
      </c>
      <c r="B16" s="15">
        <v>167577306.31945735</v>
      </c>
      <c r="C16" s="15">
        <f t="shared" ref="C16:E20" si="1">B16*1.05</f>
        <v>175956171.63543022</v>
      </c>
      <c r="D16" s="15">
        <f t="shared" si="1"/>
        <v>184753980.21720174</v>
      </c>
      <c r="E16" s="15">
        <f t="shared" si="1"/>
        <v>193991679.22806183</v>
      </c>
    </row>
    <row r="17" spans="1:5" outlineLevel="1">
      <c r="A17" s="14" t="s">
        <v>10</v>
      </c>
      <c r="B17" s="15">
        <v>55768831.594264276</v>
      </c>
      <c r="C17" s="15">
        <f t="shared" si="1"/>
        <v>58557273.173977494</v>
      </c>
      <c r="D17" s="15">
        <f t="shared" si="1"/>
        <v>61485136.832676373</v>
      </c>
      <c r="E17" s="15">
        <f t="shared" si="1"/>
        <v>64559393.674310192</v>
      </c>
    </row>
    <row r="18" spans="1:5" outlineLevel="1">
      <c r="A18" s="14" t="s">
        <v>11</v>
      </c>
      <c r="B18" s="15">
        <v>62219082.283702642</v>
      </c>
      <c r="C18" s="15">
        <f t="shared" si="1"/>
        <v>65330036.397887774</v>
      </c>
      <c r="D18" s="15">
        <f t="shared" si="1"/>
        <v>68596538.21778217</v>
      </c>
      <c r="E18" s="15">
        <f t="shared" si="1"/>
        <v>72026365.128671288</v>
      </c>
    </row>
    <row r="19" spans="1:5">
      <c r="A19" s="10" t="s">
        <v>12</v>
      </c>
      <c r="B19" s="15"/>
      <c r="C19" s="15"/>
      <c r="D19" s="15"/>
      <c r="E19" s="15"/>
    </row>
    <row r="20" spans="1:5">
      <c r="A20" s="14" t="s">
        <v>13</v>
      </c>
      <c r="B20" s="15">
        <v>-6357655.3494634889</v>
      </c>
      <c r="C20" s="15">
        <f t="shared" si="1"/>
        <v>-6675538.1169366641</v>
      </c>
      <c r="D20" s="15">
        <f t="shared" si="1"/>
        <v>-7009315.0227834973</v>
      </c>
      <c r="E20" s="15">
        <f t="shared" si="1"/>
        <v>-7359780.7739226725</v>
      </c>
    </row>
    <row r="21" spans="1:5">
      <c r="A21" s="16" t="s">
        <v>6</v>
      </c>
      <c r="B21" s="17">
        <v>308043622.20038927</v>
      </c>
      <c r="C21" s="17">
        <v>308043622.20038927</v>
      </c>
      <c r="D21" s="17">
        <v>308043622.20038927</v>
      </c>
      <c r="E21" s="17">
        <v>308043622.20038927</v>
      </c>
    </row>
    <row r="22" spans="1:5">
      <c r="A22" s="10" t="s">
        <v>14</v>
      </c>
      <c r="C22" s="2"/>
      <c r="D22" s="2"/>
      <c r="E22" s="2"/>
    </row>
    <row r="23" spans="1:5" outlineLevel="1">
      <c r="A23" s="14" t="s">
        <v>15</v>
      </c>
      <c r="B23" s="15">
        <v>676789</v>
      </c>
      <c r="C23" s="15">
        <f>B23*1.05</f>
        <v>710628.45000000007</v>
      </c>
      <c r="D23" s="15">
        <f t="shared" ref="D23:E23" si="2">C23*1.05</f>
        <v>746159.87250000006</v>
      </c>
      <c r="E23" s="15">
        <f t="shared" si="2"/>
        <v>783467.86612500006</v>
      </c>
    </row>
    <row r="24" spans="1:5" outlineLevel="1">
      <c r="A24" s="14" t="s">
        <v>16</v>
      </c>
      <c r="B24" s="15">
        <v>787878</v>
      </c>
      <c r="C24" s="15">
        <f t="shared" ref="C24:E28" si="3">B24*1.05</f>
        <v>827271.9</v>
      </c>
      <c r="D24" s="15">
        <f t="shared" si="3"/>
        <v>868635.49500000011</v>
      </c>
      <c r="E24" s="15">
        <f t="shared" si="3"/>
        <v>912067.26975000021</v>
      </c>
    </row>
    <row r="25" spans="1:5" outlineLevel="1">
      <c r="A25" s="14" t="s">
        <v>17</v>
      </c>
      <c r="B25" s="15">
        <v>8377</v>
      </c>
      <c r="C25" s="15">
        <f t="shared" si="3"/>
        <v>8795.85</v>
      </c>
      <c r="D25" s="15">
        <f t="shared" si="3"/>
        <v>9235.6424999999999</v>
      </c>
      <c r="E25" s="15">
        <f t="shared" si="3"/>
        <v>9697.4246249999997</v>
      </c>
    </row>
    <row r="26" spans="1:5" outlineLevel="1">
      <c r="A26" s="14" t="s">
        <v>18</v>
      </c>
      <c r="B26" s="15">
        <v>89098</v>
      </c>
      <c r="C26" s="15">
        <f t="shared" si="3"/>
        <v>93552.900000000009</v>
      </c>
      <c r="D26" s="15">
        <f t="shared" si="3"/>
        <v>98230.545000000013</v>
      </c>
      <c r="E26" s="15">
        <f t="shared" si="3"/>
        <v>103142.07225000001</v>
      </c>
    </row>
    <row r="27" spans="1:5" outlineLevel="1">
      <c r="A27" s="14" t="s">
        <v>19</v>
      </c>
      <c r="B27" s="15">
        <v>63636</v>
      </c>
      <c r="C27" s="15">
        <f t="shared" si="3"/>
        <v>66817.8</v>
      </c>
      <c r="D27" s="15">
        <f t="shared" si="3"/>
        <v>70158.69</v>
      </c>
      <c r="E27" s="15">
        <f t="shared" si="3"/>
        <v>73666.624500000005</v>
      </c>
    </row>
    <row r="28" spans="1:5" outlineLevel="1">
      <c r="A28" s="14" t="s">
        <v>20</v>
      </c>
      <c r="B28" s="15">
        <v>33000</v>
      </c>
      <c r="C28" s="15">
        <f t="shared" si="3"/>
        <v>34650</v>
      </c>
      <c r="D28" s="15">
        <f t="shared" si="3"/>
        <v>36382.5</v>
      </c>
      <c r="E28" s="15">
        <f t="shared" si="3"/>
        <v>38201.625</v>
      </c>
    </row>
    <row r="29" spans="1:5">
      <c r="A29" s="16" t="s">
        <v>14</v>
      </c>
      <c r="B29" s="17">
        <f>SUM(B23:B28)</f>
        <v>1658778</v>
      </c>
      <c r="C29" s="17">
        <f t="shared" ref="C29:E29" si="4">SUM(C23:C28)</f>
        <v>1741716.9000000001</v>
      </c>
      <c r="D29" s="17">
        <f t="shared" si="4"/>
        <v>1828802.7450000001</v>
      </c>
      <c r="E29" s="17">
        <f t="shared" si="4"/>
        <v>1920242.88225</v>
      </c>
    </row>
    <row r="30" spans="1:5">
      <c r="A30" s="16" t="s">
        <v>21</v>
      </c>
      <c r="B30" s="17">
        <f>B21-B29</f>
        <v>306384844.20038927</v>
      </c>
      <c r="C30" s="17">
        <f t="shared" ref="C30:E30" si="5">C21-C29</f>
        <v>306301905.30038929</v>
      </c>
      <c r="D30" s="17">
        <f t="shared" si="5"/>
        <v>306214819.45538926</v>
      </c>
      <c r="E30" s="17">
        <f t="shared" si="5"/>
        <v>306123379.31813926</v>
      </c>
    </row>
    <row r="31" spans="1:5">
      <c r="A31" s="10" t="s">
        <v>22</v>
      </c>
      <c r="B31" s="15"/>
      <c r="C31" s="15"/>
      <c r="D31" s="15"/>
      <c r="E31" s="15"/>
    </row>
    <row r="32" spans="1:5">
      <c r="A32" s="12" t="s">
        <v>23</v>
      </c>
      <c r="B32" s="18"/>
      <c r="C32" s="18"/>
      <c r="D32" s="18"/>
      <c r="E32" s="18"/>
    </row>
    <row r="33" spans="1:5" outlineLevel="1">
      <c r="A33" s="14" t="s">
        <v>24</v>
      </c>
      <c r="B33" s="19">
        <v>4000639.7503572665</v>
      </c>
      <c r="C33" s="19">
        <v>4000639.7503572665</v>
      </c>
      <c r="D33" s="19">
        <v>4000639.7503572665</v>
      </c>
      <c r="E33" s="19">
        <v>4000639.7503572665</v>
      </c>
    </row>
    <row r="34" spans="1:5" outlineLevel="1">
      <c r="A34" s="14" t="s">
        <v>25</v>
      </c>
      <c r="B34" s="20">
        <v>-168983624.95347551</v>
      </c>
      <c r="C34" s="20">
        <v>-168983624.95347551</v>
      </c>
      <c r="D34" s="20">
        <v>-168983624.95347551</v>
      </c>
      <c r="E34" s="20">
        <v>-168983624.95347551</v>
      </c>
    </row>
    <row r="35" spans="1:5" outlineLevel="1">
      <c r="A35" s="14" t="s">
        <v>10</v>
      </c>
      <c r="B35" s="19">
        <v>-22876213.440626312</v>
      </c>
      <c r="C35" s="19">
        <v>-22876213.440626312</v>
      </c>
      <c r="D35" s="19">
        <v>-22876213.440626312</v>
      </c>
      <c r="E35" s="19">
        <v>-22876213.440626312</v>
      </c>
    </row>
    <row r="36" spans="1:5" outlineLevel="1">
      <c r="A36" s="14" t="s">
        <v>26</v>
      </c>
      <c r="B36" s="19">
        <v>-49125751.069425225</v>
      </c>
      <c r="C36" s="19">
        <v>-49125751.069425225</v>
      </c>
      <c r="D36" s="19">
        <v>-49125751.069425225</v>
      </c>
      <c r="E36" s="19">
        <v>-49125751.069425225</v>
      </c>
    </row>
    <row r="37" spans="1:5">
      <c r="A37" s="10" t="s">
        <v>27</v>
      </c>
      <c r="B37" s="19">
        <v>-1.1175870895385742E-8</v>
      </c>
      <c r="C37" s="19">
        <v>-1.1175870895385742E-8</v>
      </c>
      <c r="D37" s="19">
        <v>-1.1175870895385742E-8</v>
      </c>
      <c r="E37" s="19">
        <v>-1.1175870895385742E-8</v>
      </c>
    </row>
    <row r="38" spans="1:5">
      <c r="A38" s="21" t="s">
        <v>28</v>
      </c>
      <c r="B38" s="22">
        <v>-236984949.71316978</v>
      </c>
      <c r="C38" s="22">
        <v>-236984949.71316978</v>
      </c>
      <c r="D38" s="22">
        <v>-236984949.71316978</v>
      </c>
      <c r="E38" s="22">
        <v>-236984949.71316978</v>
      </c>
    </row>
    <row r="39" spans="1:5" outlineLevel="1">
      <c r="A39" s="14" t="s">
        <v>29</v>
      </c>
      <c r="B39" s="19">
        <v>291021738.44074631</v>
      </c>
      <c r="C39" s="19">
        <v>291021738.44074631</v>
      </c>
      <c r="D39" s="19">
        <v>291021738.44074631</v>
      </c>
      <c r="E39" s="19">
        <v>291021738.44074631</v>
      </c>
    </row>
    <row r="40" spans="1:5" outlineLevel="1">
      <c r="A40" s="14" t="s">
        <v>30</v>
      </c>
      <c r="B40" s="19">
        <v>13190448.954635398</v>
      </c>
      <c r="C40" s="19">
        <v>13190448.954635398</v>
      </c>
      <c r="D40" s="19">
        <v>13190448.954635398</v>
      </c>
      <c r="E40" s="19">
        <v>13190448.954635398</v>
      </c>
    </row>
    <row r="41" spans="1:5" outlineLevel="1">
      <c r="A41" s="14" t="s">
        <v>31</v>
      </c>
      <c r="B41" s="19">
        <v>33625023.809110135</v>
      </c>
      <c r="C41" s="19">
        <v>33625023.809110135</v>
      </c>
      <c r="D41" s="19">
        <v>33625023.809110135</v>
      </c>
      <c r="E41" s="19">
        <v>33625023.809110135</v>
      </c>
    </row>
    <row r="42" spans="1:5" outlineLevel="1">
      <c r="A42" s="14" t="s">
        <v>32</v>
      </c>
      <c r="B42" s="19">
        <v>0</v>
      </c>
      <c r="C42" s="19">
        <v>0</v>
      </c>
      <c r="D42" s="19">
        <v>0</v>
      </c>
      <c r="E42" s="19">
        <v>0</v>
      </c>
    </row>
    <row r="43" spans="1:5" outlineLevel="1">
      <c r="A43" s="14" t="s">
        <v>33</v>
      </c>
      <c r="B43" s="19">
        <v>1974912.2172440328</v>
      </c>
      <c r="C43" s="19">
        <v>1974912.2172440328</v>
      </c>
      <c r="D43" s="19">
        <v>1974912.2172440328</v>
      </c>
      <c r="E43" s="19">
        <v>1974912.2172440328</v>
      </c>
    </row>
    <row r="44" spans="1:5">
      <c r="A44" s="21" t="s">
        <v>34</v>
      </c>
      <c r="B44" s="22">
        <v>339812123.42173588</v>
      </c>
      <c r="C44" s="22">
        <v>339812123.42173588</v>
      </c>
      <c r="D44" s="22">
        <v>339812123.42173588</v>
      </c>
      <c r="E44" s="22">
        <v>339812123.42173588</v>
      </c>
    </row>
    <row r="45" spans="1:5">
      <c r="A45" s="16" t="s">
        <v>35</v>
      </c>
      <c r="B45" s="17">
        <v>102827173.7085661</v>
      </c>
      <c r="C45" s="17">
        <v>102827173.7085661</v>
      </c>
      <c r="D45" s="17">
        <v>102827173.7085661</v>
      </c>
      <c r="E45" s="17">
        <v>102827173.7085661</v>
      </c>
    </row>
    <row r="46" spans="1:5">
      <c r="A46" s="16" t="s">
        <v>36</v>
      </c>
      <c r="B46" s="17">
        <f>B45+B30</f>
        <v>409212017.90895534</v>
      </c>
      <c r="C46" s="17">
        <f t="shared" ref="C46:E46" si="6">C45+C30</f>
        <v>409129079.00895536</v>
      </c>
      <c r="D46" s="17">
        <f t="shared" si="6"/>
        <v>409041993.16395533</v>
      </c>
      <c r="E46" s="17">
        <f t="shared" si="6"/>
        <v>408950553.02670538</v>
      </c>
    </row>
    <row r="47" spans="1:5">
      <c r="A47" s="7" t="s">
        <v>37</v>
      </c>
      <c r="B47" s="15">
        <f>[1]I_Disclosures!$C$97</f>
        <v>55728828.070890084</v>
      </c>
      <c r="C47" s="15">
        <f>[1]I_Disclosures!$C$97</f>
        <v>55728828.070890084</v>
      </c>
      <c r="D47" s="15">
        <f>[1]I_Disclosures!$C$97</f>
        <v>55728828.070890084</v>
      </c>
      <c r="E47" s="15">
        <f>[1]I_Disclosures!$C$97</f>
        <v>55728828.070890084</v>
      </c>
    </row>
    <row r="48" spans="1:5">
      <c r="A48" s="7" t="s">
        <v>38</v>
      </c>
      <c r="B48" s="15">
        <f>[1]R_Disclosures!$C$102</f>
        <v>-25912885.257409349</v>
      </c>
      <c r="C48" s="15">
        <f>[1]R_Disclosures!$C$102</f>
        <v>-25912885.257409349</v>
      </c>
      <c r="D48" s="15">
        <f>[1]R_Disclosures!$C$102</f>
        <v>-25912885.257409349</v>
      </c>
      <c r="E48" s="15">
        <f>[1]R_Disclosures!$C$102</f>
        <v>-25912885.257409349</v>
      </c>
    </row>
    <row r="49" spans="1:12">
      <c r="A49" s="21" t="s">
        <v>39</v>
      </c>
      <c r="B49" s="23">
        <f>SUM(B47:B48)</f>
        <v>29815942.813480735</v>
      </c>
      <c r="C49" s="23">
        <f t="shared" ref="C49:E49" si="7">SUM(C47:C48)</f>
        <v>29815942.813480735</v>
      </c>
      <c r="D49" s="23">
        <f t="shared" si="7"/>
        <v>29815942.813480735</v>
      </c>
      <c r="E49" s="23">
        <f t="shared" si="7"/>
        <v>29815942.813480735</v>
      </c>
    </row>
    <row r="50" spans="1:12">
      <c r="A50" s="21" t="s">
        <v>40</v>
      </c>
      <c r="B50" s="24">
        <f>SUM(B46,B49)</f>
        <v>439027960.72243607</v>
      </c>
      <c r="C50" s="24">
        <f t="shared" ref="C50:E50" si="8">SUM(C46,C49)</f>
        <v>438945021.82243609</v>
      </c>
      <c r="D50" s="24">
        <f t="shared" si="8"/>
        <v>438857935.97743607</v>
      </c>
      <c r="E50" s="24">
        <f t="shared" si="8"/>
        <v>438766495.84018612</v>
      </c>
    </row>
    <row r="51" spans="1:12" ht="6" customHeight="1">
      <c r="C51" s="2"/>
      <c r="D51" s="2"/>
      <c r="E51" s="2"/>
    </row>
    <row r="52" spans="1:12" ht="6.65" customHeight="1">
      <c r="A52" s="25"/>
      <c r="B52" s="26"/>
      <c r="C52" s="26"/>
      <c r="D52" s="26"/>
      <c r="E52" s="26"/>
      <c r="F52" s="6"/>
      <c r="G52" s="6"/>
      <c r="H52" s="6"/>
      <c r="I52" s="6"/>
      <c r="J52" s="6"/>
      <c r="K52" s="6"/>
      <c r="L52" s="6"/>
    </row>
    <row r="53" spans="1:12">
      <c r="A53" s="7" t="s">
        <v>41</v>
      </c>
    </row>
    <row r="54" spans="1:12">
      <c r="A54" s="7" t="s">
        <v>42</v>
      </c>
    </row>
    <row r="55" spans="1:12">
      <c r="A55" s="27" t="s">
        <v>43</v>
      </c>
    </row>
    <row r="56" spans="1:12">
      <c r="A56" s="28" t="s">
        <v>44</v>
      </c>
    </row>
  </sheetData>
  <mergeCells count="1">
    <mergeCell ref="A10:E10"/>
  </mergeCells>
  <hyperlinks>
    <hyperlink ref="A55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 - SOI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2025-04-10T19:36:33Z</dcterms:created>
  <dcterms:modified xsi:type="dcterms:W3CDTF">2025-04-10T19:37:51Z</dcterms:modified>
</cp:coreProperties>
</file>