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e7013c9a2def0a6/Desktop/Eğitimlerim/Excel/"/>
    </mc:Choice>
  </mc:AlternateContent>
  <xr:revisionPtr revIDLastSave="22" documentId="8_{6D7E2E48-DFD1-4285-A9D9-D20F436DBFAE}" xr6:coauthVersionLast="47" xr6:coauthVersionMax="47" xr10:uidLastSave="{777564BF-3C2D-486F-B4F9-D026C80CD687}"/>
  <bookViews>
    <workbookView xWindow="-120" yWindow="-120" windowWidth="20730" windowHeight="11160" tabRatio="898" activeTab="2" xr2:uid="{8551C6F9-F105-48B2-BA0C-1854874288D2}"/>
  </bookViews>
  <sheets>
    <sheet name="DATA" sheetId="32" r:id="rId1"/>
    <sheet name="Parametreler" sheetId="37" r:id="rId2"/>
    <sheet name="Dasboard" sheetId="36" r:id="rId3"/>
    <sheet name="images" sheetId="35" r:id="rId4"/>
    <sheet name="Sellers" sheetId="34" r:id="rId5"/>
  </sheets>
  <externalReferences>
    <externalReference r:id="rId6"/>
  </externalReferences>
  <definedNames>
    <definedName name="_xlnm._FilterDatabase" localSheetId="0" hidden="1">DATA!$A$1:$H$886</definedName>
    <definedName name="_xlnm._FilterDatabase" localSheetId="4" hidden="1">Sellers!#REF!</definedName>
    <definedName name="_xlchart.v5.0" hidden="1">Parametreler!$A$1:$A$50</definedName>
    <definedName name="_xlchart.v5.1" hidden="1">Parametreler!$B$1:$B$50</definedName>
    <definedName name="dinamik_satici">OFFSET(Parametreler!$R$3,0,0,COUNTIF(Parametreler!$R:$R,"&lt;&gt;")-1)</definedName>
    <definedName name="dönemler">Parametreler!$D$1:$D$3</definedName>
    <definedName name="eyaletler">Parametreler!$A$1:$A$50</definedName>
    <definedName name="photo">INDEX(#REF!,MATCH([1]Sheet1!$A$1,#REF!,0),0)</definedName>
    <definedName name="resimler">_xlfn.XLOOKUP(Dasboard!$W$4,Sellers!$C:$C,Sellers!$D:$D)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Y33" i="37" l="1" a="1"/>
  <c r="Y33" i="37" s="1"/>
  <c r="J31" i="37"/>
  <c r="I34" i="37" a="1"/>
  <c r="I34" i="37" s="1"/>
  <c r="J32" i="37"/>
  <c r="Z30" i="37" s="1"/>
  <c r="Z33" i="37" s="1"/>
  <c r="R1" i="37"/>
  <c r="R3" i="37" a="1"/>
  <c r="R3" i="37" s="1"/>
  <c r="K18" i="37"/>
  <c r="K19" i="37"/>
  <c r="J21" i="37" a="1"/>
  <c r="J21" i="37" s="1"/>
  <c r="J9" i="37" a="1"/>
  <c r="J9" i="37" s="1"/>
  <c r="L9" i="37" s="1"/>
  <c r="G1" i="37" a="1"/>
  <c r="G1" i="37" s="1"/>
  <c r="C1" i="37"/>
  <c r="D1" i="37" a="1"/>
  <c r="D1" i="37" s="1"/>
  <c r="A1" i="37" a="1"/>
  <c r="A1" i="37" s="1"/>
  <c r="G886" i="32"/>
  <c r="G885" i="32"/>
  <c r="G884" i="32"/>
  <c r="G883" i="32"/>
  <c r="G882" i="32"/>
  <c r="G881" i="32"/>
  <c r="G880" i="32"/>
  <c r="G879" i="32"/>
  <c r="G878" i="32"/>
  <c r="G877" i="32"/>
  <c r="G876" i="32"/>
  <c r="G875" i="32"/>
  <c r="G874" i="32"/>
  <c r="G873" i="32"/>
  <c r="G872" i="32"/>
  <c r="G871" i="32"/>
  <c r="G870" i="32"/>
  <c r="G869" i="32"/>
  <c r="G868" i="32"/>
  <c r="G867" i="32"/>
  <c r="G866" i="32"/>
  <c r="G865" i="32"/>
  <c r="G864" i="32"/>
  <c r="G863" i="32"/>
  <c r="G862" i="32"/>
  <c r="G861" i="32"/>
  <c r="G860" i="32"/>
  <c r="G859" i="32"/>
  <c r="G858" i="32"/>
  <c r="G857" i="32"/>
  <c r="G856" i="32"/>
  <c r="G855" i="32"/>
  <c r="G854" i="32"/>
  <c r="G853" i="32"/>
  <c r="G852" i="32"/>
  <c r="G851" i="32"/>
  <c r="G850" i="32"/>
  <c r="G849" i="32"/>
  <c r="G848" i="32"/>
  <c r="G847" i="32"/>
  <c r="G846" i="32"/>
  <c r="G845" i="32"/>
  <c r="G844" i="32"/>
  <c r="G843" i="32"/>
  <c r="G842" i="32"/>
  <c r="G841" i="32"/>
  <c r="G840" i="32"/>
  <c r="G839" i="32"/>
  <c r="G838" i="32"/>
  <c r="G837" i="32"/>
  <c r="G836" i="32"/>
  <c r="G835" i="32"/>
  <c r="G834" i="32"/>
  <c r="G833" i="32"/>
  <c r="G832" i="32"/>
  <c r="G831" i="32"/>
  <c r="G830" i="32"/>
  <c r="G829" i="32"/>
  <c r="G828" i="32"/>
  <c r="G827" i="32"/>
  <c r="G826" i="32"/>
  <c r="G825" i="32"/>
  <c r="G824" i="32"/>
  <c r="G823" i="32"/>
  <c r="G822" i="32"/>
  <c r="G821" i="32"/>
  <c r="G820" i="32"/>
  <c r="G819" i="32"/>
  <c r="G818" i="32"/>
  <c r="G817" i="32"/>
  <c r="G816" i="32"/>
  <c r="G815" i="32"/>
  <c r="G814" i="32"/>
  <c r="G813" i="32"/>
  <c r="G812" i="32"/>
  <c r="G811" i="32"/>
  <c r="G810" i="32"/>
  <c r="G809" i="32"/>
  <c r="G808" i="32"/>
  <c r="G807" i="32"/>
  <c r="G806" i="32"/>
  <c r="G805" i="32"/>
  <c r="G804" i="32"/>
  <c r="G803" i="32"/>
  <c r="G802" i="32"/>
  <c r="G801" i="32"/>
  <c r="G800" i="32"/>
  <c r="G799" i="32"/>
  <c r="G798" i="32"/>
  <c r="G797" i="32"/>
  <c r="G796" i="32"/>
  <c r="G795" i="32"/>
  <c r="G794" i="32"/>
  <c r="G793" i="32"/>
  <c r="G792" i="32"/>
  <c r="G791" i="32"/>
  <c r="G790" i="32"/>
  <c r="G789" i="32"/>
  <c r="G788" i="32"/>
  <c r="G787" i="32"/>
  <c r="G786" i="32"/>
  <c r="G785" i="32"/>
  <c r="G784" i="32"/>
  <c r="G783" i="32"/>
  <c r="G782" i="32"/>
  <c r="G781" i="32"/>
  <c r="G780" i="32"/>
  <c r="G779" i="32"/>
  <c r="G778" i="32"/>
  <c r="G777" i="32"/>
  <c r="G776" i="32"/>
  <c r="G775" i="32"/>
  <c r="G774" i="32"/>
  <c r="G773" i="32"/>
  <c r="G772" i="32"/>
  <c r="G771" i="32"/>
  <c r="G770" i="32"/>
  <c r="G769" i="32"/>
  <c r="G768" i="32"/>
  <c r="G767" i="32"/>
  <c r="G766" i="32"/>
  <c r="G765" i="32"/>
  <c r="G764" i="32"/>
  <c r="G763" i="32"/>
  <c r="G762" i="32"/>
  <c r="G761" i="32"/>
  <c r="G760" i="32"/>
  <c r="G759" i="32"/>
  <c r="G758" i="32"/>
  <c r="G757" i="32"/>
  <c r="G756" i="32"/>
  <c r="G755" i="32"/>
  <c r="G754" i="32"/>
  <c r="G753" i="32"/>
  <c r="G752" i="32"/>
  <c r="G751" i="32"/>
  <c r="G750" i="32"/>
  <c r="G749" i="32"/>
  <c r="G748" i="32"/>
  <c r="G747" i="32"/>
  <c r="G746" i="32"/>
  <c r="G745" i="32"/>
  <c r="G744" i="32"/>
  <c r="G743" i="32"/>
  <c r="G742" i="32"/>
  <c r="G741" i="32"/>
  <c r="G740" i="32"/>
  <c r="G739" i="32"/>
  <c r="G738" i="32"/>
  <c r="G737" i="32"/>
  <c r="G736" i="32"/>
  <c r="G735" i="32"/>
  <c r="G734" i="32"/>
  <c r="G733" i="32"/>
  <c r="G732" i="32"/>
  <c r="G731" i="32"/>
  <c r="G730" i="32"/>
  <c r="G729" i="32"/>
  <c r="G728" i="32"/>
  <c r="G727" i="32"/>
  <c r="G726" i="32"/>
  <c r="G725" i="32"/>
  <c r="G724" i="32"/>
  <c r="G723" i="32"/>
  <c r="G722" i="32"/>
  <c r="G721" i="32"/>
  <c r="G720" i="32"/>
  <c r="G719" i="32"/>
  <c r="G718" i="32"/>
  <c r="G717" i="32"/>
  <c r="G716" i="32"/>
  <c r="G715" i="32"/>
  <c r="G714" i="32"/>
  <c r="G713" i="32"/>
  <c r="G712" i="32"/>
  <c r="G711" i="32"/>
  <c r="G710" i="32"/>
  <c r="G709" i="32"/>
  <c r="G708" i="32"/>
  <c r="G707" i="32"/>
  <c r="G706" i="32"/>
  <c r="G705" i="32"/>
  <c r="G704" i="32"/>
  <c r="G703" i="32"/>
  <c r="G702" i="32"/>
  <c r="G701" i="32"/>
  <c r="G700" i="32"/>
  <c r="G699" i="32"/>
  <c r="G698" i="32"/>
  <c r="G697" i="32"/>
  <c r="G696" i="32"/>
  <c r="G695" i="32"/>
  <c r="G694" i="32"/>
  <c r="G693" i="32"/>
  <c r="G692" i="32"/>
  <c r="G691" i="32"/>
  <c r="G690" i="32"/>
  <c r="G689" i="32"/>
  <c r="G688" i="32"/>
  <c r="G687" i="32"/>
  <c r="G686" i="32"/>
  <c r="G685" i="32"/>
  <c r="G684" i="32"/>
  <c r="G683" i="32"/>
  <c r="G682" i="32"/>
  <c r="G681" i="32"/>
  <c r="G680" i="32"/>
  <c r="G679" i="32"/>
  <c r="G678" i="32"/>
  <c r="G677" i="32"/>
  <c r="G676" i="32"/>
  <c r="G675" i="32"/>
  <c r="G674" i="32"/>
  <c r="G673" i="32"/>
  <c r="G672" i="32"/>
  <c r="G671" i="32"/>
  <c r="G670" i="32"/>
  <c r="G669" i="32"/>
  <c r="G668" i="32"/>
  <c r="G667" i="32"/>
  <c r="G666" i="32"/>
  <c r="G665" i="32"/>
  <c r="G664" i="32"/>
  <c r="G663" i="32"/>
  <c r="G662" i="32"/>
  <c r="G661" i="32"/>
  <c r="G660" i="32"/>
  <c r="G659" i="32"/>
  <c r="G658" i="32"/>
  <c r="G657" i="32"/>
  <c r="G656" i="32"/>
  <c r="G655" i="32"/>
  <c r="G654" i="32"/>
  <c r="G653" i="32"/>
  <c r="G652" i="32"/>
  <c r="G651" i="32"/>
  <c r="G650" i="32"/>
  <c r="G649" i="32"/>
  <c r="G648" i="32"/>
  <c r="G647" i="32"/>
  <c r="G646" i="32"/>
  <c r="G645" i="32"/>
  <c r="G644" i="32"/>
  <c r="G643" i="32"/>
  <c r="G642" i="32"/>
  <c r="G641" i="32"/>
  <c r="G640" i="32"/>
  <c r="G639" i="32"/>
  <c r="G638" i="32"/>
  <c r="G637" i="32"/>
  <c r="G636" i="32"/>
  <c r="G635" i="32"/>
  <c r="G634" i="32"/>
  <c r="G633" i="32"/>
  <c r="G632" i="32"/>
  <c r="G631" i="32"/>
  <c r="G630" i="32"/>
  <c r="G629" i="32"/>
  <c r="G628" i="32"/>
  <c r="G627" i="32"/>
  <c r="G626" i="32"/>
  <c r="G625" i="32"/>
  <c r="G624" i="32"/>
  <c r="G623" i="32"/>
  <c r="G622" i="32"/>
  <c r="G621" i="32"/>
  <c r="G620" i="32"/>
  <c r="G619" i="32"/>
  <c r="G618" i="32"/>
  <c r="G617" i="32"/>
  <c r="G616" i="32"/>
  <c r="G615" i="32"/>
  <c r="G614" i="32"/>
  <c r="G613" i="32"/>
  <c r="G612" i="32"/>
  <c r="G611" i="32"/>
  <c r="G610" i="32"/>
  <c r="G609" i="32"/>
  <c r="G608" i="32"/>
  <c r="G607" i="32"/>
  <c r="G606" i="32"/>
  <c r="G605" i="32"/>
  <c r="G604" i="32"/>
  <c r="G603" i="32"/>
  <c r="G602" i="32"/>
  <c r="G601" i="32"/>
  <c r="G600" i="32"/>
  <c r="G599" i="32"/>
  <c r="G598" i="32"/>
  <c r="G597" i="32"/>
  <c r="G596" i="32"/>
  <c r="G595" i="32"/>
  <c r="G594" i="32"/>
  <c r="G593" i="32"/>
  <c r="G592" i="32"/>
  <c r="G591" i="32"/>
  <c r="G590" i="32"/>
  <c r="G589" i="32"/>
  <c r="G588" i="32"/>
  <c r="G587" i="32"/>
  <c r="G586" i="32"/>
  <c r="G585" i="32"/>
  <c r="G584" i="32"/>
  <c r="G583" i="32"/>
  <c r="G582" i="32"/>
  <c r="G581" i="32"/>
  <c r="G580" i="32"/>
  <c r="G579" i="32"/>
  <c r="G578" i="32"/>
  <c r="G577" i="32"/>
  <c r="G576" i="32"/>
  <c r="G575" i="32"/>
  <c r="G574" i="32"/>
  <c r="G573" i="32"/>
  <c r="G572" i="32"/>
  <c r="G571" i="32"/>
  <c r="G570" i="32"/>
  <c r="G569" i="32"/>
  <c r="G568" i="32"/>
  <c r="G567" i="32"/>
  <c r="G566" i="32"/>
  <c r="G565" i="32"/>
  <c r="G564" i="32"/>
  <c r="G563" i="32"/>
  <c r="G562" i="32"/>
  <c r="G561" i="32"/>
  <c r="G560" i="32"/>
  <c r="G559" i="32"/>
  <c r="G558" i="32"/>
  <c r="G557" i="32"/>
  <c r="G556" i="32"/>
  <c r="G555" i="32"/>
  <c r="G554" i="32"/>
  <c r="G553" i="32"/>
  <c r="G552" i="32"/>
  <c r="G551" i="32"/>
  <c r="G550" i="32"/>
  <c r="G549" i="32"/>
  <c r="G548" i="32"/>
  <c r="G547" i="32"/>
  <c r="G546" i="32"/>
  <c r="G545" i="32"/>
  <c r="G544" i="32"/>
  <c r="G543" i="32"/>
  <c r="G542" i="32"/>
  <c r="G541" i="32"/>
  <c r="G540" i="32"/>
  <c r="G539" i="32"/>
  <c r="G538" i="32"/>
  <c r="G537" i="32"/>
  <c r="G536" i="32"/>
  <c r="G535" i="32"/>
  <c r="G534" i="32"/>
  <c r="G533" i="32"/>
  <c r="G532" i="32"/>
  <c r="G531" i="32"/>
  <c r="G530" i="32"/>
  <c r="G529" i="32"/>
  <c r="G528" i="32"/>
  <c r="G527" i="32"/>
  <c r="G526" i="32"/>
  <c r="G525" i="32"/>
  <c r="G524" i="32"/>
  <c r="G523" i="32"/>
  <c r="G522" i="32"/>
  <c r="G521" i="32"/>
  <c r="G520" i="32"/>
  <c r="G519" i="32"/>
  <c r="G518" i="32"/>
  <c r="G517" i="32"/>
  <c r="G516" i="32"/>
  <c r="G515" i="32"/>
  <c r="G514" i="32"/>
  <c r="G513" i="32"/>
  <c r="G512" i="32"/>
  <c r="G511" i="32"/>
  <c r="G510" i="32"/>
  <c r="G509" i="32"/>
  <c r="G508" i="32"/>
  <c r="G507" i="32"/>
  <c r="G506" i="32"/>
  <c r="G505" i="32"/>
  <c r="G504" i="32"/>
  <c r="G503" i="32"/>
  <c r="G502" i="32"/>
  <c r="G501" i="32"/>
  <c r="G500" i="32"/>
  <c r="G499" i="32"/>
  <c r="G498" i="32"/>
  <c r="G497" i="32"/>
  <c r="G496" i="32"/>
  <c r="G495" i="32"/>
  <c r="G494" i="32"/>
  <c r="G493" i="32"/>
  <c r="G492" i="32"/>
  <c r="G491" i="32"/>
  <c r="G490" i="32"/>
  <c r="G489" i="32"/>
  <c r="G488" i="32"/>
  <c r="G487" i="32"/>
  <c r="G486" i="32"/>
  <c r="G485" i="32"/>
  <c r="G484" i="32"/>
  <c r="G483" i="32"/>
  <c r="G482" i="32"/>
  <c r="G481" i="32"/>
  <c r="G480" i="32"/>
  <c r="G479" i="32"/>
  <c r="G478" i="32"/>
  <c r="G477" i="32"/>
  <c r="G476" i="32"/>
  <c r="G475" i="32"/>
  <c r="G474" i="32"/>
  <c r="G473" i="32"/>
  <c r="G472" i="32"/>
  <c r="G471" i="32"/>
  <c r="G470" i="32"/>
  <c r="G469" i="32"/>
  <c r="G468" i="32"/>
  <c r="G467" i="32"/>
  <c r="G466" i="32"/>
  <c r="G465" i="32"/>
  <c r="G464" i="32"/>
  <c r="G463" i="32"/>
  <c r="G462" i="32"/>
  <c r="G461" i="32"/>
  <c r="G460" i="32"/>
  <c r="G459" i="32"/>
  <c r="G458" i="32"/>
  <c r="G457" i="32"/>
  <c r="G456" i="32"/>
  <c r="G455" i="32"/>
  <c r="G454" i="32"/>
  <c r="G453" i="32"/>
  <c r="G452" i="32"/>
  <c r="G451" i="32"/>
  <c r="G450" i="32"/>
  <c r="G449" i="32"/>
  <c r="G448" i="32"/>
  <c r="G447" i="32"/>
  <c r="G446" i="32"/>
  <c r="G445" i="32"/>
  <c r="G444" i="32"/>
  <c r="G443" i="32"/>
  <c r="G442" i="32"/>
  <c r="G441" i="32"/>
  <c r="G440" i="32"/>
  <c r="G439" i="32"/>
  <c r="G438" i="32"/>
  <c r="G437" i="32"/>
  <c r="G436" i="32"/>
  <c r="G435" i="32"/>
  <c r="G434" i="32"/>
  <c r="G433" i="32"/>
  <c r="G432" i="32"/>
  <c r="G431" i="32"/>
  <c r="G430" i="32"/>
  <c r="G429" i="32"/>
  <c r="G428" i="32"/>
  <c r="G427" i="32"/>
  <c r="G426" i="32"/>
  <c r="G425" i="32"/>
  <c r="G424" i="32"/>
  <c r="G423" i="32"/>
  <c r="G422" i="32"/>
  <c r="G421" i="32"/>
  <c r="G420" i="32"/>
  <c r="G419" i="32"/>
  <c r="G418" i="32"/>
  <c r="G417" i="32"/>
  <c r="G416" i="32"/>
  <c r="G415" i="32"/>
  <c r="G414" i="32"/>
  <c r="G413" i="32"/>
  <c r="G412" i="32"/>
  <c r="G411" i="32"/>
  <c r="G410" i="32"/>
  <c r="G409" i="32"/>
  <c r="G408" i="32"/>
  <c r="G407" i="32"/>
  <c r="G406" i="32"/>
  <c r="G405" i="32"/>
  <c r="G404" i="32"/>
  <c r="G403" i="32"/>
  <c r="G402" i="32"/>
  <c r="G401" i="32"/>
  <c r="G400" i="32"/>
  <c r="G399" i="32"/>
  <c r="G398" i="32"/>
  <c r="G397" i="32"/>
  <c r="G396" i="32"/>
  <c r="G395" i="32"/>
  <c r="G394" i="32"/>
  <c r="G393" i="32"/>
  <c r="G392" i="32"/>
  <c r="G391" i="32"/>
  <c r="G390" i="32"/>
  <c r="G389" i="32"/>
  <c r="G388" i="32"/>
  <c r="G387" i="32"/>
  <c r="G386" i="32"/>
  <c r="G385" i="32"/>
  <c r="G384" i="32"/>
  <c r="G383" i="32"/>
  <c r="G382" i="32"/>
  <c r="G381" i="32"/>
  <c r="G380" i="32"/>
  <c r="G379" i="32"/>
  <c r="G378" i="32"/>
  <c r="G377" i="32"/>
  <c r="G376" i="32"/>
  <c r="G375" i="32"/>
  <c r="G374" i="32"/>
  <c r="G373" i="32"/>
  <c r="G372" i="32"/>
  <c r="G371" i="32"/>
  <c r="G370" i="32"/>
  <c r="G369" i="32"/>
  <c r="G368" i="32"/>
  <c r="G367" i="32"/>
  <c r="G366" i="32"/>
  <c r="G365" i="32"/>
  <c r="G364" i="32"/>
  <c r="G363" i="32"/>
  <c r="G362" i="32"/>
  <c r="G361" i="32"/>
  <c r="G360" i="32"/>
  <c r="G359" i="32"/>
  <c r="G358" i="32"/>
  <c r="G357" i="32"/>
  <c r="G356" i="32"/>
  <c r="G355" i="32"/>
  <c r="G354" i="32"/>
  <c r="G353" i="32"/>
  <c r="G352" i="32"/>
  <c r="G351" i="32"/>
  <c r="G350" i="32"/>
  <c r="G349" i="32"/>
  <c r="G348" i="32"/>
  <c r="G347" i="32"/>
  <c r="G346" i="32"/>
  <c r="G345" i="32"/>
  <c r="G344" i="32"/>
  <c r="G343" i="32"/>
  <c r="G342" i="32"/>
  <c r="G341" i="32"/>
  <c r="G340" i="32"/>
  <c r="G339" i="32"/>
  <c r="G338" i="32"/>
  <c r="G337" i="32"/>
  <c r="G336" i="32"/>
  <c r="G335" i="32"/>
  <c r="G334" i="32"/>
  <c r="G333" i="32"/>
  <c r="G332" i="32"/>
  <c r="G331" i="32"/>
  <c r="G330" i="32"/>
  <c r="G329" i="32"/>
  <c r="G328" i="32"/>
  <c r="G327" i="32"/>
  <c r="G326" i="32"/>
  <c r="G325" i="32"/>
  <c r="G324" i="32"/>
  <c r="G323" i="32"/>
  <c r="G322" i="32"/>
  <c r="G321" i="32"/>
  <c r="G320" i="32"/>
  <c r="G319" i="32"/>
  <c r="G318" i="32"/>
  <c r="G317" i="32"/>
  <c r="G316" i="32"/>
  <c r="G315" i="32"/>
  <c r="G314" i="32"/>
  <c r="G313" i="32"/>
  <c r="G312" i="32"/>
  <c r="G311" i="32"/>
  <c r="G310" i="32"/>
  <c r="G309" i="32"/>
  <c r="G308" i="32"/>
  <c r="G307" i="32"/>
  <c r="G306" i="32"/>
  <c r="G305" i="32"/>
  <c r="G304" i="32"/>
  <c r="G303" i="32"/>
  <c r="G302" i="32"/>
  <c r="G301" i="32"/>
  <c r="G300" i="32"/>
  <c r="G299" i="32"/>
  <c r="G298" i="32"/>
  <c r="G297" i="32"/>
  <c r="G296" i="32"/>
  <c r="G295" i="32"/>
  <c r="G294" i="32"/>
  <c r="G293" i="32"/>
  <c r="G292" i="32"/>
  <c r="G291" i="32"/>
  <c r="G290" i="32"/>
  <c r="G289" i="32"/>
  <c r="G288" i="32"/>
  <c r="G287" i="32"/>
  <c r="G286" i="32"/>
  <c r="G285" i="32"/>
  <c r="G284" i="32"/>
  <c r="G283" i="32"/>
  <c r="G282" i="32"/>
  <c r="G281" i="32"/>
  <c r="G280" i="32"/>
  <c r="G279" i="32"/>
  <c r="G278" i="32"/>
  <c r="G277" i="32"/>
  <c r="G276" i="32"/>
  <c r="G275" i="32"/>
  <c r="G274" i="32"/>
  <c r="G273" i="32"/>
  <c r="G272" i="32"/>
  <c r="G271" i="32"/>
  <c r="G270" i="32"/>
  <c r="G269" i="32"/>
  <c r="G268" i="32"/>
  <c r="G267" i="32"/>
  <c r="G266" i="32"/>
  <c r="G265" i="32"/>
  <c r="G264" i="32"/>
  <c r="G263" i="32"/>
  <c r="G262" i="32"/>
  <c r="G261" i="32"/>
  <c r="G260" i="32"/>
  <c r="G259" i="32"/>
  <c r="G258" i="32"/>
  <c r="G257" i="32"/>
  <c r="G256" i="32"/>
  <c r="G255" i="32"/>
  <c r="G254" i="32"/>
  <c r="G253" i="32"/>
  <c r="G252" i="32"/>
  <c r="G251" i="32"/>
  <c r="G250" i="32"/>
  <c r="G249" i="32"/>
  <c r="G248" i="32"/>
  <c r="G247" i="32"/>
  <c r="G246" i="32"/>
  <c r="G245" i="32"/>
  <c r="G244" i="32"/>
  <c r="G243" i="32"/>
  <c r="G242" i="32"/>
  <c r="G241" i="32"/>
  <c r="G240" i="32"/>
  <c r="G239" i="32"/>
  <c r="G238" i="32"/>
  <c r="G237" i="32"/>
  <c r="G236" i="32"/>
  <c r="G235" i="32"/>
  <c r="G234" i="32"/>
  <c r="G233" i="32"/>
  <c r="G232" i="32"/>
  <c r="G231" i="32"/>
  <c r="G230" i="32"/>
  <c r="G229" i="32"/>
  <c r="G228" i="32"/>
  <c r="G227" i="32"/>
  <c r="G226" i="32"/>
  <c r="G225" i="32"/>
  <c r="G224" i="32"/>
  <c r="G223" i="32"/>
  <c r="G222" i="32"/>
  <c r="G221" i="32"/>
  <c r="G220" i="32"/>
  <c r="G219" i="32"/>
  <c r="G218" i="32"/>
  <c r="G217" i="32"/>
  <c r="G216" i="32"/>
  <c r="G215" i="32"/>
  <c r="G214" i="32"/>
  <c r="G213" i="32"/>
  <c r="G212" i="32"/>
  <c r="G211" i="32"/>
  <c r="G210" i="32"/>
  <c r="G209" i="32"/>
  <c r="G208" i="32"/>
  <c r="G207" i="32"/>
  <c r="G206" i="32"/>
  <c r="G205" i="32"/>
  <c r="G204" i="32"/>
  <c r="G203" i="32"/>
  <c r="G202" i="32"/>
  <c r="G201" i="32"/>
  <c r="G200" i="32"/>
  <c r="G199" i="32"/>
  <c r="G198" i="32"/>
  <c r="G197" i="32"/>
  <c r="G196" i="32"/>
  <c r="G195" i="32"/>
  <c r="G194" i="32"/>
  <c r="G193" i="32"/>
  <c r="G192" i="32"/>
  <c r="G191" i="32"/>
  <c r="G190" i="32"/>
  <c r="G189" i="32"/>
  <c r="G188" i="32"/>
  <c r="G187" i="32"/>
  <c r="G186" i="32"/>
  <c r="G185" i="32"/>
  <c r="G184" i="32"/>
  <c r="G183" i="32"/>
  <c r="G182" i="32"/>
  <c r="G181" i="32"/>
  <c r="G180" i="32"/>
  <c r="G179" i="32"/>
  <c r="G178" i="32"/>
  <c r="G177" i="32"/>
  <c r="G176" i="32"/>
  <c r="G175" i="32"/>
  <c r="G174" i="32"/>
  <c r="G173" i="32"/>
  <c r="G172" i="32"/>
  <c r="G171" i="32"/>
  <c r="G170" i="32"/>
  <c r="G169" i="32"/>
  <c r="G168" i="32"/>
  <c r="G167" i="32"/>
  <c r="G166" i="32"/>
  <c r="G165" i="32"/>
  <c r="G164" i="32"/>
  <c r="G163" i="32"/>
  <c r="G162" i="32"/>
  <c r="G161" i="32"/>
  <c r="G160" i="32"/>
  <c r="G159" i="32"/>
  <c r="G158" i="32"/>
  <c r="G157" i="32"/>
  <c r="G156" i="32"/>
  <c r="G155" i="32"/>
  <c r="G154" i="32"/>
  <c r="G153" i="32"/>
  <c r="G152" i="32"/>
  <c r="G151" i="32"/>
  <c r="G150" i="32"/>
  <c r="G149" i="32"/>
  <c r="G148" i="32"/>
  <c r="G147" i="32"/>
  <c r="G146" i="32"/>
  <c r="G145" i="32"/>
  <c r="G144" i="32"/>
  <c r="G143" i="32"/>
  <c r="G142" i="32"/>
  <c r="G141" i="32"/>
  <c r="G140" i="32"/>
  <c r="G139" i="32"/>
  <c r="G138" i="32"/>
  <c r="G137" i="32"/>
  <c r="G136" i="32"/>
  <c r="G135" i="32"/>
  <c r="G134" i="32"/>
  <c r="G133" i="32"/>
  <c r="G132" i="32"/>
  <c r="G131" i="32"/>
  <c r="G130" i="32"/>
  <c r="G129" i="32"/>
  <c r="G128" i="32"/>
  <c r="G127" i="32"/>
  <c r="G126" i="32"/>
  <c r="G125" i="32"/>
  <c r="G124" i="32"/>
  <c r="G123" i="32"/>
  <c r="G122" i="32"/>
  <c r="G121" i="32"/>
  <c r="G120" i="32"/>
  <c r="G119" i="32"/>
  <c r="G118" i="32"/>
  <c r="G117" i="32"/>
  <c r="G116" i="32"/>
  <c r="G115" i="32"/>
  <c r="G114" i="32"/>
  <c r="G113" i="32"/>
  <c r="G112" i="32"/>
  <c r="G111" i="32"/>
  <c r="G110" i="32"/>
  <c r="G109" i="32"/>
  <c r="G108" i="32"/>
  <c r="G107" i="32"/>
  <c r="G106" i="32"/>
  <c r="G105" i="32"/>
  <c r="G104" i="32"/>
  <c r="G103" i="32"/>
  <c r="G102" i="32"/>
  <c r="G101" i="32"/>
  <c r="G100" i="32"/>
  <c r="G99" i="32"/>
  <c r="G98" i="32"/>
  <c r="G97" i="32"/>
  <c r="G96" i="32"/>
  <c r="G95" i="32"/>
  <c r="G94" i="32"/>
  <c r="G93" i="32"/>
  <c r="G92" i="32"/>
  <c r="G91" i="32"/>
  <c r="G90" i="32"/>
  <c r="G89" i="32"/>
  <c r="G88" i="32"/>
  <c r="G87" i="32"/>
  <c r="G86" i="32"/>
  <c r="G85" i="32"/>
  <c r="G84" i="32"/>
  <c r="G83" i="32"/>
  <c r="G82" i="32"/>
  <c r="G81" i="32"/>
  <c r="G80" i="32"/>
  <c r="G79" i="32"/>
  <c r="G78" i="32"/>
  <c r="G77" i="32"/>
  <c r="G76" i="32"/>
  <c r="G75" i="32"/>
  <c r="G74" i="32"/>
  <c r="G73" i="32"/>
  <c r="G72" i="32"/>
  <c r="G71" i="32"/>
  <c r="G70" i="32"/>
  <c r="G69" i="32"/>
  <c r="G68" i="32"/>
  <c r="G67" i="32"/>
  <c r="G66" i="32"/>
  <c r="G65" i="32"/>
  <c r="G64" i="32"/>
  <c r="G63" i="32"/>
  <c r="G62" i="32"/>
  <c r="G61" i="32"/>
  <c r="G60" i="32"/>
  <c r="G59" i="32"/>
  <c r="G58" i="32"/>
  <c r="G57" i="32"/>
  <c r="G56" i="32"/>
  <c r="G55" i="32"/>
  <c r="G54" i="32"/>
  <c r="G53" i="32"/>
  <c r="G52" i="32"/>
  <c r="G51" i="32"/>
  <c r="G50" i="32"/>
  <c r="G49" i="32"/>
  <c r="G48" i="32"/>
  <c r="G47" i="32"/>
  <c r="G46" i="32"/>
  <c r="G45" i="32"/>
  <c r="G44" i="32"/>
  <c r="G43" i="32"/>
  <c r="G42" i="32"/>
  <c r="G41" i="32"/>
  <c r="G40" i="32"/>
  <c r="G39" i="32"/>
  <c r="G38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G7" i="32"/>
  <c r="G6" i="32"/>
  <c r="G5" i="32"/>
  <c r="G4" i="32"/>
  <c r="G3" i="32"/>
  <c r="G2" i="32"/>
  <c r="AC37" i="37" l="1"/>
  <c r="AE36" i="37"/>
  <c r="AA36" i="37"/>
  <c r="AC35" i="37"/>
  <c r="AE34" i="37"/>
  <c r="AA34" i="37"/>
  <c r="AE37" i="37"/>
  <c r="AC36" i="37"/>
  <c r="AA35" i="37"/>
  <c r="AD37" i="37"/>
  <c r="AB36" i="37"/>
  <c r="Z35" i="37"/>
  <c r="AD34" i="37"/>
  <c r="AB37" i="37"/>
  <c r="AA37" i="37"/>
  <c r="AE35" i="37"/>
  <c r="AC34" i="37"/>
  <c r="Z36" i="37"/>
  <c r="Z37" i="37"/>
  <c r="AD35" i="37"/>
  <c r="AB34" i="37"/>
  <c r="AE33" i="37"/>
  <c r="AD36" i="37"/>
  <c r="AB35" i="37"/>
  <c r="Z34" i="37"/>
  <c r="AD33" i="37"/>
  <c r="AC33" i="37"/>
  <c r="AB33" i="37"/>
  <c r="AA33" i="37"/>
  <c r="J35" i="37"/>
  <c r="K38" i="37"/>
  <c r="K36" i="37"/>
  <c r="K35" i="37"/>
  <c r="K37" i="37"/>
  <c r="K34" i="37"/>
  <c r="J34" i="37"/>
  <c r="J38" i="37"/>
  <c r="J37" i="37"/>
  <c r="J36" i="37"/>
  <c r="K9" i="37"/>
  <c r="N9" i="37" s="1"/>
  <c r="K12" i="37"/>
  <c r="M9" i="37"/>
  <c r="M11" i="37"/>
  <c r="L11" i="37"/>
  <c r="M13" i="37"/>
  <c r="K11" i="37"/>
  <c r="N11" i="37" s="1"/>
  <c r="L13" i="37"/>
  <c r="M10" i="37"/>
  <c r="B3" i="37"/>
  <c r="K13" i="37"/>
  <c r="N13" i="37" s="1"/>
  <c r="L10" i="37"/>
  <c r="M12" i="37"/>
  <c r="K10" i="37"/>
  <c r="N10" i="37" s="1"/>
  <c r="L12" i="37"/>
  <c r="L25" i="37"/>
  <c r="K21" i="37"/>
  <c r="L22" i="37"/>
  <c r="K24" i="37"/>
  <c r="L23" i="37"/>
  <c r="K25" i="37"/>
  <c r="K23" i="37"/>
  <c r="L24" i="37"/>
  <c r="K22" i="37"/>
  <c r="L21" i="37"/>
  <c r="M21" i="37" s="1"/>
  <c r="H1" i="37"/>
  <c r="H5" i="37"/>
  <c r="H4" i="37"/>
  <c r="H3" i="37"/>
  <c r="H2" i="37"/>
  <c r="H13" i="37"/>
  <c r="H14" i="37"/>
  <c r="B50" i="37"/>
  <c r="B42" i="37"/>
  <c r="B34" i="37"/>
  <c r="B26" i="37"/>
  <c r="B18" i="37"/>
  <c r="B10" i="37"/>
  <c r="B2" i="37"/>
  <c r="B49" i="37"/>
  <c r="B41" i="37"/>
  <c r="B33" i="37"/>
  <c r="B25" i="37"/>
  <c r="B17" i="37"/>
  <c r="B9" i="37"/>
  <c r="B48" i="37"/>
  <c r="B40" i="37"/>
  <c r="B32" i="37"/>
  <c r="B24" i="37"/>
  <c r="B16" i="37"/>
  <c r="B8" i="37"/>
  <c r="B47" i="37"/>
  <c r="B39" i="37"/>
  <c r="B31" i="37"/>
  <c r="B23" i="37"/>
  <c r="B15" i="37"/>
  <c r="B7" i="37"/>
  <c r="B46" i="37"/>
  <c r="B38" i="37"/>
  <c r="B30" i="37"/>
  <c r="B22" i="37"/>
  <c r="B14" i="37"/>
  <c r="B6" i="37"/>
  <c r="B43" i="37"/>
  <c r="B1" i="37"/>
  <c r="B45" i="37"/>
  <c r="B37" i="37"/>
  <c r="B29" i="37"/>
  <c r="B21" i="37"/>
  <c r="B13" i="37"/>
  <c r="B5" i="37"/>
  <c r="B44" i="37"/>
  <c r="B36" i="37"/>
  <c r="B28" i="37"/>
  <c r="B20" i="37"/>
  <c r="B12" i="37"/>
  <c r="B4" i="37"/>
  <c r="B35" i="37"/>
  <c r="B27" i="37"/>
  <c r="B19" i="37"/>
  <c r="B11" i="37"/>
  <c r="L35" i="37" l="1"/>
  <c r="M35" i="37" s="1"/>
  <c r="L36" i="37"/>
  <c r="M36" i="37" s="1"/>
  <c r="L38" i="37"/>
  <c r="M38" i="37" s="1"/>
  <c r="L37" i="37"/>
  <c r="M37" i="37" s="1"/>
  <c r="L34" i="37"/>
  <c r="M34" i="37" s="1"/>
  <c r="N12" i="37"/>
  <c r="M24" i="37"/>
  <c r="M25" i="37"/>
  <c r="M23" i="37"/>
  <c r="M22" i="37"/>
  <c r="H15" i="37"/>
  <c r="P15" i="36" l="1"/>
  <c r="H17" i="37"/>
  <c r="P16" i="3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<sst xmlns="http://schemas.openxmlformats.org/spreadsheetml/2006/main" count="3748" uniqueCount="182">
  <si>
    <t>CODE</t>
  </si>
  <si>
    <t>STATE</t>
  </si>
  <si>
    <t>SALERS</t>
  </si>
  <si>
    <t>PRODUCTS</t>
  </si>
  <si>
    <t>NET SALE AMOUNT</t>
  </si>
  <si>
    <t>TARGET SALE AMOUNT</t>
  </si>
  <si>
    <t>TARGET REALIZATION</t>
  </si>
  <si>
    <t>YEAR</t>
  </si>
  <si>
    <t>AK</t>
  </si>
  <si>
    <t>Alaska</t>
  </si>
  <si>
    <t>Jenny Hhapman</t>
  </si>
  <si>
    <t>MERCEDES</t>
  </si>
  <si>
    <t>AL</t>
  </si>
  <si>
    <t>Alabama</t>
  </si>
  <si>
    <t>Graham Grady</t>
  </si>
  <si>
    <t>AR</t>
  </si>
  <si>
    <t>Arkansas</t>
  </si>
  <si>
    <t>Alex Funning</t>
  </si>
  <si>
    <t>AZ</t>
  </si>
  <si>
    <t>Arizona</t>
  </si>
  <si>
    <t>Julie El</t>
  </si>
  <si>
    <t>CA</t>
  </si>
  <si>
    <t>California</t>
  </si>
  <si>
    <t>David Craus</t>
  </si>
  <si>
    <t>Simon Dan</t>
  </si>
  <si>
    <t>Peter Do</t>
  </si>
  <si>
    <t>Graham Eva</t>
  </si>
  <si>
    <t>CO</t>
  </si>
  <si>
    <t>Colorado</t>
  </si>
  <si>
    <t>Jim Farron</t>
  </si>
  <si>
    <t>CT</t>
  </si>
  <si>
    <t>Connecticut</t>
  </si>
  <si>
    <t>Krank Field</t>
  </si>
  <si>
    <t>DE</t>
  </si>
  <si>
    <t>Delaware</t>
  </si>
  <si>
    <t>Andrew Gwy</t>
  </si>
  <si>
    <t>FL</t>
  </si>
  <si>
    <t>Florida</t>
  </si>
  <si>
    <t>Mark Hen</t>
  </si>
  <si>
    <t>Pat Gla</t>
  </si>
  <si>
    <t>GA</t>
  </si>
  <si>
    <t>Georgia</t>
  </si>
  <si>
    <t>George How</t>
  </si>
  <si>
    <t>HI</t>
  </si>
  <si>
    <t>Hawaii</t>
  </si>
  <si>
    <t>Gra Jones</t>
  </si>
  <si>
    <t>IA</t>
  </si>
  <si>
    <t>Iowa</t>
  </si>
  <si>
    <t>Mike Ka</t>
  </si>
  <si>
    <t>ID</t>
  </si>
  <si>
    <t>Idaho</t>
  </si>
  <si>
    <t>Justin Mad</t>
  </si>
  <si>
    <t>IL</t>
  </si>
  <si>
    <t>Illinois</t>
  </si>
  <si>
    <t>Anna Tu</t>
  </si>
  <si>
    <t>Chi Onw</t>
  </si>
  <si>
    <t>IN</t>
  </si>
  <si>
    <t>Indiana</t>
  </si>
  <si>
    <t>Raul May</t>
  </si>
  <si>
    <t>KS</t>
  </si>
  <si>
    <t>Kansas</t>
  </si>
  <si>
    <t>Conor Mcman</t>
  </si>
  <si>
    <t>KY</t>
  </si>
  <si>
    <t>Kentucky</t>
  </si>
  <si>
    <t>Bridget Phillip</t>
  </si>
  <si>
    <t>LA</t>
  </si>
  <si>
    <t>Louisiana</t>
  </si>
  <si>
    <t>Mark Men</t>
  </si>
  <si>
    <t>MA</t>
  </si>
  <si>
    <t>Massachusetts</t>
  </si>
  <si>
    <t>David Mor</t>
  </si>
  <si>
    <t>MD</t>
  </si>
  <si>
    <t>Maryland</t>
  </si>
  <si>
    <t>Anne Trevel</t>
  </si>
  <si>
    <t>David Nut</t>
  </si>
  <si>
    <t>ME</t>
  </si>
  <si>
    <t>Maine</t>
  </si>
  <si>
    <t>George Os</t>
  </si>
  <si>
    <t>MI</t>
  </si>
  <si>
    <t>Michigan</t>
  </si>
  <si>
    <t>John Pu</t>
  </si>
  <si>
    <t>MN</t>
  </si>
  <si>
    <t>Minnesota</t>
  </si>
  <si>
    <t>Mary Glin</t>
  </si>
  <si>
    <t>MO</t>
  </si>
  <si>
    <t>Missouri</t>
  </si>
  <si>
    <t>Helen Goo</t>
  </si>
  <si>
    <t>MS</t>
  </si>
  <si>
    <t>Mississippi</t>
  </si>
  <si>
    <t>Sharon Ho</t>
  </si>
  <si>
    <t>MT</t>
  </si>
  <si>
    <t>Montana</t>
  </si>
  <si>
    <t>Nigel Eva</t>
  </si>
  <si>
    <t>NC</t>
  </si>
  <si>
    <t>North Carolina</t>
  </si>
  <si>
    <t>John Steven</t>
  </si>
  <si>
    <t>ND</t>
  </si>
  <si>
    <t>North Dakota</t>
  </si>
  <si>
    <t>Emma Buckel</t>
  </si>
  <si>
    <t>NE</t>
  </si>
  <si>
    <t>Nebraska</t>
  </si>
  <si>
    <t>Cathe McKin</t>
  </si>
  <si>
    <t>NH</t>
  </si>
  <si>
    <t>New Hampshire</t>
  </si>
  <si>
    <t>Marianne Eagle</t>
  </si>
  <si>
    <t>NJ</t>
  </si>
  <si>
    <t>New Jersey</t>
  </si>
  <si>
    <t>Will Woodcock</t>
  </si>
  <si>
    <t>NM</t>
  </si>
  <si>
    <t>New Mexico</t>
  </si>
  <si>
    <t>Bill Wraggen</t>
  </si>
  <si>
    <t>NV</t>
  </si>
  <si>
    <t>Nevada</t>
  </si>
  <si>
    <t>Tom Ble</t>
  </si>
  <si>
    <t>NY</t>
  </si>
  <si>
    <t>New York</t>
  </si>
  <si>
    <t>Nickister Brown</t>
  </si>
  <si>
    <t>Alanovic Camp</t>
  </si>
  <si>
    <t>Stepy Hep</t>
  </si>
  <si>
    <t>OH</t>
  </si>
  <si>
    <t>Ohio</t>
  </si>
  <si>
    <t>Andy Garci</t>
  </si>
  <si>
    <t>OK</t>
  </si>
  <si>
    <t>Oklahoma</t>
  </si>
  <si>
    <t>Lucia Berg</t>
  </si>
  <si>
    <t>OR</t>
  </si>
  <si>
    <t>Oregon</t>
  </si>
  <si>
    <t>Bill Est</t>
  </si>
  <si>
    <t>PA</t>
  </si>
  <si>
    <t>Pennsylvania</t>
  </si>
  <si>
    <t>Fionalla Bru</t>
  </si>
  <si>
    <t>RI</t>
  </si>
  <si>
    <t>Rhode Island</t>
  </si>
  <si>
    <t>Julietta Co</t>
  </si>
  <si>
    <t>SC</t>
  </si>
  <si>
    <t>South Carolina</t>
  </si>
  <si>
    <t>Jimmy Mahon</t>
  </si>
  <si>
    <t>SD</t>
  </si>
  <si>
    <t>South Dakota</t>
  </si>
  <si>
    <t>David Month</t>
  </si>
  <si>
    <t>TN</t>
  </si>
  <si>
    <t>Tennessee</t>
  </si>
  <si>
    <t>Jonat Rey</t>
  </si>
  <si>
    <t>TX</t>
  </si>
  <si>
    <t>Texas</t>
  </si>
  <si>
    <t>Stevy Rot</t>
  </si>
  <si>
    <t>Rosy Coop</t>
  </si>
  <si>
    <t>UT</t>
  </si>
  <si>
    <t>Utah</t>
  </si>
  <si>
    <t>Angela Falcon</t>
  </si>
  <si>
    <t>VA</t>
  </si>
  <si>
    <t>Virginia</t>
  </si>
  <si>
    <t>Ed Simpson</t>
  </si>
  <si>
    <t>VT</t>
  </si>
  <si>
    <t>Vermont</t>
  </si>
  <si>
    <t>Derek Crag</t>
  </si>
  <si>
    <t>WA</t>
  </si>
  <si>
    <t>Washington</t>
  </si>
  <si>
    <t>William Wallace</t>
  </si>
  <si>
    <t>WI</t>
  </si>
  <si>
    <t>Wisconsin</t>
  </si>
  <si>
    <t>Andrey Sheva</t>
  </si>
  <si>
    <t>WV</t>
  </si>
  <si>
    <t>West Virginia</t>
  </si>
  <si>
    <t>Ivan Dragon</t>
  </si>
  <si>
    <t>WY</t>
  </si>
  <si>
    <t>Wyoming</t>
  </si>
  <si>
    <t>Gordon Kayis</t>
  </si>
  <si>
    <t>BMW</t>
  </si>
  <si>
    <t>FORD</t>
  </si>
  <si>
    <t>MAZDA</t>
  </si>
  <si>
    <t>CHEVROLET</t>
  </si>
  <si>
    <t>Toplam Satış</t>
  </si>
  <si>
    <t>Toplam Hedef</t>
  </si>
  <si>
    <t>H/G Oranı</t>
  </si>
  <si>
    <t>Toplam</t>
  </si>
  <si>
    <t>Gerçek</t>
  </si>
  <si>
    <t>Hedef</t>
  </si>
  <si>
    <t>0,58 cm</t>
  </si>
  <si>
    <t>1,42 cm</t>
  </si>
  <si>
    <t>2019</t>
  </si>
  <si>
    <t>Gerçekleşme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</si>
</sst>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&quot;$&quot;* #,##0_);_(&quot;$&quot;* \(#,##0\);_(&quot;$&quot;* &quot;-&quot;??_);_(@_)"/>
    <numFmt numFmtId="166" formatCode="_-* #,##0_-;\-* #,##0_-;_-* &quot;-&quot;??_-;_-@_-"/>
  </numFmts>
  <fonts count="6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1"/>
      <color theme="1" tint="0.14999847407452621"/>
      <name val="Calibri"/>
      <family val="2"/>
      <charset val="16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74999237037263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1"/>
    <xf numFmtId="0" fontId="1" fillId="0" borderId="0" xfId="1" applyAlignment="1">
      <alignment horizontal="center" vertical="center"/>
    </xf>
    <xf numFmtId="0" fontId="1" fillId="0" borderId="0" xfId="1" applyAlignment="1">
      <alignment horizontal="left" vertical="center"/>
    </xf>
    <xf numFmtId="165" fontId="0" fillId="0" borderId="0" xfId="2" applyNumberFormat="1" applyFont="1"/>
    <xf numFmtId="164" fontId="0" fillId="0" borderId="0" xfId="2" applyFont="1"/>
    <xf numFmtId="9" fontId="0" fillId="0" borderId="0" xfId="3" applyFont="1"/>
    <xf numFmtId="165" fontId="2" fillId="0" borderId="0" xfId="2" applyNumberFormat="1" applyFont="1"/>
    <xf numFmtId="166" fontId="0" fillId="0" borderId="0" xfId="4" applyNumberFormat="1" applyFont="1"/>
    <xf numFmtId="9" fontId="0" fillId="0" borderId="0" xfId="5" applyFont="1"/>
    <xf numFmtId="10" fontId="0" fillId="0" borderId="0" xfId="5" applyNumberFormat="1" applyFont="1"/>
    <xf numFmtId="166" fontId="0" fillId="0" borderId="0" xfId="0" applyNumberFormat="1"/>
    <xf numFmtId="0" fontId="0" fillId="2" borderId="0" xfId="0" applyFill="1" applyBorder="1"/>
    <xf numFmtId="9" fontId="5" fillId="2" borderId="0" xfId="0" applyNumberFormat="1" applyFont="1" applyFill="1" applyBorder="1"/>
    <xf numFmtId="10" fontId="5" fillId="2" borderId="0" xfId="0" applyNumberFormat="1" applyFon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9" xfId="0" applyBorder="1"/>
    <xf numFmtId="166" fontId="0" fillId="0" borderId="9" xfId="4" applyNumberFormat="1" applyFont="1" applyBorder="1"/>
    <xf numFmtId="9" fontId="0" fillId="0" borderId="9" xfId="5" applyFont="1" applyBorder="1"/>
    <xf numFmtId="0" fontId="0" fillId="0" borderId="10" xfId="0" applyBorder="1"/>
    <xf numFmtId="0" fontId="0" fillId="0" borderId="11" xfId="0" applyBorder="1"/>
    <xf numFmtId="0" fontId="4" fillId="3" borderId="9" xfId="0" applyFont="1" applyFill="1" applyBorder="1"/>
    <xf numFmtId="166" fontId="4" fillId="3" borderId="9" xfId="4" applyNumberFormat="1" applyFont="1" applyFill="1" applyBorder="1"/>
    <xf numFmtId="9" fontId="4" fillId="3" borderId="9" xfId="5" applyFont="1" applyFill="1" applyBorder="1"/>
    <xf numFmtId="0" fontId="0" fillId="0" borderId="0" xfId="0" applyFill="1"/>
    <xf numFmtId="9" fontId="0" fillId="0" borderId="0" xfId="5" applyNumberFormat="1" applyFont="1"/>
    <xf numFmtId="0" fontId="0" fillId="4" borderId="0" xfId="0" applyFill="1"/>
    <xf numFmtId="0" fontId="0" fillId="0" borderId="0" xfId="0" applyBorder="1"/>
  </cellXfs>
  <cellStyles count="6">
    <cellStyle name="Normal" xfId="0" builtinId="0"/>
    <cellStyle name="Normal 2" xfId="1" xr:uid="{3F332FB3-1E3E-434E-855A-2469328AB301}"/>
    <cellStyle name="ParaBirimi 2" xfId="2" xr:uid="{318A412C-175B-43E0-9F3F-012D36835E03}"/>
    <cellStyle name="Virgül" xfId="4" builtinId="3"/>
    <cellStyle name="Yüzde" xfId="5" builtinId="5"/>
    <cellStyle name="Yüzde 2" xfId="3" xr:uid="{262116BD-74AA-40AA-8D42-02A8855D4660}"/>
  </cellStyles>
  <dxfs count="9">
    <dxf>
      <fill>
        <patternFill>
          <bgColor theme="9" tint="0.39994506668294322"/>
        </patternFill>
      </fill>
    </dxf>
    <dxf>
      <fill>
        <patternFill>
          <bgColor rgb="FFFF3333"/>
        </patternFill>
      </fill>
    </dxf>
    <dxf>
      <fill>
        <patternFill>
          <bgColor rgb="FFFF3333"/>
        </patternFill>
      </fill>
    </dxf>
    <dxf>
      <fill>
        <patternFill>
          <bgColor theme="9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62"/>
        <scheme val="minor"/>
      </font>
      <numFmt numFmtId="165" formatCode="_(&quot;$&quot;* #,##0_);_(&quot;$&quot;* \(#,##0\);_(&quot;$&quot;* &quot;-&quot;??_);_(@_)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4472C4"/>
      <color rgb="FFFF3333"/>
      <color rgb="FFAABF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Parametreler!$G$1:$G$5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Parametreler!$H$1:$H$5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5D-4906-BF77-09B6466E7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4052799"/>
        <c:axId val="1514053759"/>
      </c:barChart>
      <c:catAx>
        <c:axId val="15140527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514053759"/>
        <c:crosses val="autoZero"/>
        <c:auto val="1"/>
        <c:lblAlgn val="ctr"/>
        <c:lblOffset val="100"/>
        <c:noMultiLvlLbl val="0"/>
      </c:catAx>
      <c:valAx>
        <c:axId val="1514053759"/>
        <c:scaling>
          <c:orientation val="minMax"/>
        </c:scaling>
        <c:delete val="1"/>
        <c:axPos val="l"/>
        <c:numFmt formatCode="_-* #,##0_-;\-* #,##0_-;_-* &quot;-&quot;??_-;_-@_-" sourceLinked="1"/>
        <c:majorTickMark val="out"/>
        <c:minorTickMark val="none"/>
        <c:tickLblPos val="nextTo"/>
        <c:crossAx val="1514052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Parametreler!$K$8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Parametreler!$J$9:$J$13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Parametreler!$K$9:$K$13</c:f>
              <c:numCache>
                <c:formatCode>_-* #,##0_-;\-* #,##0_-;_-* "-"??_-;_-@_-</c:formatCode>
                <c:ptCount val="5"/>
                <c:pt idx="0">
                  <c:v>11651494.895999998</c:v>
                </c:pt>
                <c:pt idx="1">
                  <c:v>7830346.9702500002</c:v>
                </c:pt>
                <c:pt idx="2">
                  <c:v>16905078.695250001</c:v>
                </c:pt>
                <c:pt idx="3">
                  <c:v>10361173.481999997</c:v>
                </c:pt>
                <c:pt idx="4">
                  <c:v>15846811.008750001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19-4913-B6FD-4FBB36D1D6AE}"/>
            </c:ext>
          </c:extLst>
        </c:ser>
        <c:ser>
          <c:idx val="1"/>
          <c:order val="1"/>
          <c:tx>
            <c:strRef>
              <c:f>Parametreler!$L$8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Parametreler!$J$9:$J$13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Parametreler!$L$9:$L$13</c:f>
              <c:numCache>
                <c:formatCode>_-* #,##0_-;\-* #,##0_-;_-* "-"??_-;_-@_-</c:formatCode>
                <c:ptCount val="5"/>
                <c:pt idx="0">
                  <c:v>17119042.839000005</c:v>
                </c:pt>
                <c:pt idx="1">
                  <c:v>9696997.8989999983</c:v>
                </c:pt>
                <c:pt idx="2">
                  <c:v>21034718.774999991</c:v>
                </c:pt>
                <c:pt idx="3">
                  <c:v>12920499.387000004</c:v>
                </c:pt>
                <c:pt idx="4">
                  <c:v>20032255.052999999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19-4913-B6FD-4FBB36D1D6AE}"/>
            </c:ext>
          </c:extLst>
        </c:ser>
        <c:ser>
          <c:idx val="2"/>
          <c:order val="2"/>
          <c:tx>
            <c:strRef>
              <c:f>Parametreler!$M$8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Parametreler!$J$9:$J$13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Parametreler!$M$9:$M$13</c:f>
              <c:numCache>
                <c:formatCode>_-* #,##0_-;\-* #,##0_-;_-* "-"??_-;_-@_-</c:formatCode>
                <c:ptCount val="5"/>
                <c:pt idx="0">
                  <c:v>30171771</c:v>
                </c:pt>
                <c:pt idx="1">
                  <c:v>17788458</c:v>
                </c:pt>
                <c:pt idx="2">
                  <c:v>38563077</c:v>
                </c:pt>
                <c:pt idx="3">
                  <c:v>22939296</c:v>
                </c:pt>
                <c:pt idx="4">
                  <c:v>35219513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19-4913-B6FD-4FBB36D1D6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63773663"/>
        <c:axId val="2063774623"/>
      </c:barChart>
      <c:lineChart>
        <c:grouping val="standard"/>
        <c:varyColors val="0"/>
        <c:ser>
          <c:idx val="3"/>
          <c:order val="3"/>
          <c:tx>
            <c:strRef>
              <c:f>Parametreler!$N$8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Parametreler!$J$9:$J$13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Parametreler!$N$9:$N$13</c:f>
              <c:numCache>
                <c:formatCode>_-* #,##0_-;\-* #,##0_-;_-* "-"??_-;_-@_-</c:formatCode>
                <c:ptCount val="5"/>
                <c:pt idx="0">
                  <c:v>58942308.734999999</c:v>
                </c:pt>
                <c:pt idx="1">
                  <c:v>35315802.86925</c:v>
                </c:pt>
                <c:pt idx="2">
                  <c:v>76502874.470249996</c:v>
                </c:pt>
                <c:pt idx="3">
                  <c:v>46220968.869000003</c:v>
                </c:pt>
                <c:pt idx="4">
                  <c:v>71098579.061749995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19-4913-B6FD-4FBB36D1D6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3773663"/>
        <c:axId val="2063774623"/>
      </c:lineChart>
      <c:catAx>
        <c:axId val="2063773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2063774623"/>
        <c:crosses val="autoZero"/>
        <c:auto val="1"/>
        <c:lblAlgn val="ctr"/>
        <c:lblOffset val="100"/>
        <c:noMultiLvlLbl val="0"/>
      </c:catAx>
      <c:valAx>
        <c:axId val="2063774623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2063773663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2">
          <a:lumMod val="9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5A-48A1-9019-61C11F4E864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5A-48A1-9019-61C11F4E864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5A-48A1-9019-61C11F4E864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5A-48A1-9019-61C11F4E864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75A-48A1-9019-61C11F4E86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Parametreler!$J$21:$J$25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Parametreler!$K$21:$K$25</c:f>
              <c:numCache>
                <c:formatCode>_-* #,##0_-;\-* #,##0_-;_-* "-"??_-;_-@_-</c:formatCode>
                <c:ptCount val="5"/>
                <c:pt idx="0">
                  <c:v>56886.516000000003</c:v>
                </c:pt>
                <c:pt idx="1">
                  <c:v>120981.38400000001</c:v>
                </c:pt>
                <c:pt idx="2">
                  <c:v>147059.46</c:v>
                </c:pt>
                <c:pt idx="3">
                  <c:v>19078.236000000001</c:v>
                </c:pt>
                <c:pt idx="4">
                  <c:v>680847.36300000013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75A-48A1-9019-61C11F4E8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Parametreler!$K$20</c:f>
              <c:strCache>
                <c:ptCount val="1"/>
                <c:pt idx="0">
                  <c:v>Gerçek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Parametreler!$J$21:$J$25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Parametreler!$K$21:$K$25</c:f>
              <c:numCache>
                <c:formatCode>_-* #,##0_-;\-* #,##0_-;_-* "-"??_-;_-@_-</c:formatCode>
                <c:ptCount val="5"/>
                <c:pt idx="0">
                  <c:v>56886.516000000003</c:v>
                </c:pt>
                <c:pt idx="1">
                  <c:v>120981.38400000001</c:v>
                </c:pt>
                <c:pt idx="2">
                  <c:v>147059.46</c:v>
                </c:pt>
                <c:pt idx="3">
                  <c:v>19078.236000000001</c:v>
                </c:pt>
                <c:pt idx="4">
                  <c:v>680847.36300000013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09-4596-B8AA-6B18FA42600D}"/>
            </c:ext>
          </c:extLst>
        </c:ser>
        <c:ser>
          <c:idx val="1"/>
          <c:order val="1"/>
          <c:tx>
            <c:strRef>
              <c:f>Parametreler!$L$20</c:f>
              <c:strCache>
                <c:ptCount val="1"/>
                <c:pt idx="0">
                  <c:v>Hedef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Parametreler!$J$21:$J$25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Parametreler!$L$21:$L$25</c:f>
              <c:numCache>
                <c:formatCode>_-* #,##0_-;\-* #,##0_-;_-* "-"??_-;_-@_-</c:formatCode>
                <c:ptCount val="5"/>
                <c:pt idx="0">
                  <c:v>24846.984</c:v>
                </c:pt>
                <c:pt idx="1">
                  <c:v>24846.984</c:v>
                </c:pt>
                <c:pt idx="2">
                  <c:v>24846.984</c:v>
                </c:pt>
                <c:pt idx="3">
                  <c:v>24846.984</c:v>
                </c:pt>
                <c:pt idx="4">
                  <c:v>24846.984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09-4596-B8AA-6B18FA42600D}"/>
            </c:ext>
          </c:extLst>
        </c:ser>
        <c:ser>
          <c:idx val="2"/>
          <c:order val="2"/>
          <c:tx>
            <c:strRef>
              <c:f>Parametreler!$M$20</c:f>
              <c:strCache>
                <c:ptCount val="1"/>
                <c:pt idx="0">
                  <c:v>H/G Oranı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Parametreler!$J$21:$J$25</c:f>
              <c:strCache>
                <c:ptCount val="5"/>
                <c:pt idx="0">
                  <c:v>MERCEDES</c:v>
                </c:pt>
                <c:pt idx="1">
                  <c:v>BMW</c:v>
                </c:pt>
                <c:pt idx="2">
                  <c:v>FORD</c:v>
                </c:pt>
                <c:pt idx="3">
                  <c:v>MAZDA</c:v>
                </c:pt>
                <c:pt idx="4">
                  <c:v>CHEVROLET</c:v>
                </c:pt>
              </c:strCache>
            </c:strRef>
          </c:cat>
          <c:val>
            <c:numRef>
              <c:f>Parametreler!$M$21:$M$25</c:f>
              <c:numCache>
                <c:formatCode>0%</c:formatCode>
                <c:ptCount val="5"/>
                <c:pt idx="0">
                  <c:v>0.43678160919540227</c:v>
                </c:pt>
                <c:pt idx="1">
                  <c:v>0.20537857295466216</c:v>
                </c:pt>
                <c:pt idx="2">
                  <c:v>0.16895875994648696</c:v>
                </c:pt>
                <c:pt idx="3">
                  <c:v>1.3023732382805202</c:v>
                </c:pt>
                <c:pt idx="4">
                  <c:v>3.6494206117678681E-2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09-4596-B8AA-6B18FA426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26133679"/>
        <c:axId val="1926138479"/>
      </c:barChart>
      <c:catAx>
        <c:axId val="1926133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926138479"/>
        <c:crosses val="autoZero"/>
        <c:auto val="1"/>
        <c:lblAlgn val="ctr"/>
        <c:lblOffset val="100"/>
        <c:noMultiLvlLbl val="0"/>
      </c:catAx>
      <c:valAx>
        <c:axId val="192613847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92613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>
        <a:lumMod val="85000"/>
        <a:lumOff val="1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colorVal">
        <cx:f>_xlchart.v5.1</cx:f>
      </cx:numDim>
    </cx:data>
  </cx:chartData>
  <cx:chart>
    <cx:title pos="t" align="ctr" overlay="0">
      <cx:tx>
        <cx:txData>
          <cx:v>Satış Yoğunluğu</cx:v>
        </cx:txData>
      </cx:tx>
      <cx:spPr>
        <a:noFill/>
        <a:ln>
          <a:noFill/>
        </a:ln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tr-TR" sz="2000" b="1" i="0" u="none" strike="noStrike" baseline="0">
              <a:solidFill>
                <a:schemeClr val="bg1"/>
              </a:solidFill>
              <a:latin typeface="Calibri" panose="020F0502020204030204"/>
            </a:rPr>
            <a:t>Satış Yoğunluğu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regionMap" uniqueId="{76E67AAB-E720-464D-B6AE-9C31D70278C1}">
          <cx:dataLabels/>
          <cx:dataId val="0"/>
          <cx:layoutPr>
            <cx:geography cultureLanguage="tr-TR" cultureRegion="TR" attribution="Bing ile güçlendirilmiştir">
              <cx:geoCache provider="{E9337A44-BEBE-4D9F-B70C-5C5E7DAFC167}">
                <cx:binary>7H3ZcuPGEuWvdPTzQK5Cbagb1zfCAEiJWrvV6s0vCFqtxr5VFZbCz8w3zPu8zcx/TbJJqSWY7ZbH
molgxNB2OCSqyEQdZObJpRL/vh3/dVvcrdWrsSwq/a/b8dfXiTHNv375Rd8md+VaH5Xprap1/dUc
3dblL/XXr+nt3S9f1HpIq/gXF2H6y22yVuZufP2ff8OnxXf1eX27Nmldve3ulL2+011h9F+8t/et
V+svZVqFqTYqvTX419dX6i6uq9ev7iqTGntjm7tfXz/5m9evfpl/0p++9VUBgpnuC6yl5EgSj3uc
cLl9vX5V1FW8e9vBLjpizMOIUXH/rZfrElb+XJJvcqy/fFF3WsOFfPv/93VPpIZfX79+dVt3ldns
VQzb9utrP1XF3f/6r2n+KrzriztT3KnXr1JdB9s/C+rNBbx/9+2Kf3m65//59+wXsAez3zyCZb5h
P3vrT6j8Vqx1vr7fn3+OCqdHmFIqkIu2oNAZKsw9coX0KMfy/lu3qPxckv2o3K+bofLb2WGj8se6
fEFYiHskOKeu64IuPNYSjx95FBHiIvdBi7Ya+oDKzyT5ISzbhXNczg8Yl8tameRVsFZ1kVYvCQ87
YkQSwchOa2YoCXmEPQbWjnP07cWf6s5ZN93ZV2fPkGs/WPP1M8wugwPGLKir6u7WpLedud+0f27m
KD5igmFGCNsCgp+qlQB9I57rYZfdf+lWn54pzX6YniyeYRTcHDBGl3fDq8+1yu/36gUAcoEdSJdu
LNu3F5kBxI44vMM4plu7N9Oo50i0H6TvK2cIXX4+YIR+U/m60mv9cggReuRJ6SGC2RYB7ylC0j2i
RGIGHG6L4EyTniPRfoS+r5wh9NshM7mPa50AozcvyrHFEcWYMOGJLUYzv7Tl2Jx6iOJvIIEZfMwe
nifTfpQer53h9PG3A9ak8K5YD2t1d79T/9zWEXmEkCe4S3aaBMz6MccT7IhCnEQJBoXbvGaa9ByJ
9mP0feUMoXBxwAhdJxCfvVrpYl19eTmUgDJw13Ml24EgZ/ZOAKXAnoc43aEIHuuxLj1Xqv1IPV09
Q+t6dcBo/abSqX5RMk6PXElcIG87ajA3ehiQ3KDE2ZaNz4zeMwTaj9HDwhk8v/1+wPAEdVGr9Zf6
/mZ+AXPnHQFvYAzRHbWbcW/I+BxBzscjfKZBzxFlPzLfV86gCa4OGZp1kX6tVZWuXxAcceQyyrnE
csva5uBgecSxcAWmeOuM7r97Gx+d3ctk/1Ko/TA9WTxH6rcDRmoJOpR++csd+XvJU9c7YpIxDFm4
3espZfCAfHuCUNcjWxhnqvQMgfZD9LBwBs/ykNNCx3e1il9Ui9wjINWuR+WWVqOZFnnkCJKsRFC0
i41m8DxDoP3wPCycwXN8yNrzru7+72TtoAKBiKQu3qEEKDzm3R6CCBcgwninZbMcw/H/+O/VP0rb
/ekDZqi9Cw7Y5p1AlJSm997hn9OGb44HwiREAIbHMEGK4Yi5YsMm6L4g9ueC7Nel+3UzUE4OmWx/
TPVtXen0Jet49IgTiEkJ3+W+Z9GrJyGVCmETk/td0bNE2o/Qo6UzkD4eMkirenhBqkDdIyQoZ4Ju
tQPNrJwkR5scOMc77UEzK/czafZDs101Q2V1yF7ooq7M+iXjVCqOoHDHsAQa8O01AwYjoNqUYZcT
KMI+TiU8Q5T9qDwsnAFzccjFh9WXdfKC4SmlR8STSLj3Ac4sz4MxGDwwZsJDszzcTwXZD8pu2QyS
VXjAvn9VQH21TvX9bfvPvT9FRxgQgaTALqnzZy+DKfSSMO97DvWxyjxHoh/A83Atc4QOOeS5vPtD
vWznyKakCmkBIsSuxu0+pWlSHkEzj3Ahy701dzM/8xyJ9iP0feUMoctDzmKvqi/pi/obKDNAVkdS
774gN/M30EoCOVMoFN2XXOfm7ecC7cfn4Upm8KwuD9jEXaRa151KX87EEe+IcAHg7GpxaK5AkNMR
ggjs7sLRGT7PkWg/QN9XzhC6OOT06NlLF7w9yKlR4UohtgZsltSRgJ+HMFTEdy4I6g6PXdDP5dmP
zv26GTZn7w5Yey7v+vVL5kPBthHGKX1owPoTaeNA2qADS0CFbvMC7B5j83N59mNzv26GzeWHA8bm
DDamu83t/Q79c/JGxIYauB5nuybFGToeA88jwLbhXYpgZtmeI9F+fL6vnCF09vmAETqvu1S/MDlA
RxLoGeIPFYUZe8OQC8UeVFW/9wU/VqBnibQfo0dLZyCdH3S+YK31+jbp9J0xLxkIuUdQfiMCyR0Q
M12CNgSOGCQWvJn7uXiuPPtRmi2fIXVx2Egp+7K9IkDlJFg8IAJPtUjwI4EwdCfIXRQLFPyxFl2s
fy7Jj+C5XzlH5pDzCBfrtLq736J/7ocoOyJQ2waW8J2hPa4kcHnkQkmVQr50W1Wd591+Js6PsPl2
FXNgFgfsgS7S2ySN1y9bRvAEFVJ4u+hmZteAIwjorofwdH8x7jkS/QCeh2uZI7Q6aISgbV7XZv2C
6sNBfSSGrt5d1RpI9GP1kXB2SELDAfRe3X/ptinkIn2GLD8C52HpHJ1Dzx5AAiFtmvR+q/65edsc
EnKhQvqQAp15H6jEQcubC31Xu8arWQZukwZ4hlA/AurR4jlUBx2qfjszFK7zl9Ul6MymnEBzAdRO
v72e6hJQcWj63bQx7swdYPmYKWxP/Pxcqv1gPV09Q+vykBnD5vTGxd2Y3r5gRQhOOkCPCCTe6C6z
Daztsd3DiB9h5BEJaD5F6XnS7Mfo8do5QhcH7Jg213WyLhs47fCSTfRwnJh7cBxI3pcXZiBt2rOh
NOFC2LTN3s181LPF+jFaj65qDtjJAQP25q6qtC369Ys2mkJBz5PQZ7qjEt8yco+VSogjj3jeJtm6
tY/ABx8bQJBKpxuh/k8aTZ8snmH15pBD2c1dfHqn9J29361/Tis2pVewbdDhs2uTm9UlBNTDgXPA
JIKdJ5tFTc+T6cdqdX89M5wuTw9Yp66S9AUdFCBEoQsOOkm+68pjXYJuYHiHQD/wrnIxSzv8TJr9
2GxXzVC5OmRLd5UX0Eryouf2oTXRI8D0djXveSOwhMw4MAeExO6A3ozmPUeiH6DzcC1zhA55sMK2
FfjntPfvddNDyw8lkPcBgrA1YfMTQ0DGXYIg9uUz27br4P25QPtBmi2fIfXukIn4DbAGmL5y94Lp
O8Jg1gVUkNCuhjcvkEMDA6HE3RxP2VK8GRt/lkj7gXq0dAbSzSGnIT7cqRLaGl+QK1BoNmUu/DOn
33AigrtccgiTvr1mJb5nSLIfmYeFM1w+3BwwPbi5G1/0qD6GXALxKJxkeFCMx/wAWrMIDFoArv29
PvuYa9/c5T8ZHbAfm/t1M2huPh0wNO/NOnk5fdn0LUAxD+LSHUGYcWs4erIh1zD3h8+SdT+TYz8i
21UzPN4fsqp8SOHo1otGpptuBex6EpqxtqYKIs/H2iK8o03YyqBHePv+jE0/R6L96HxfOUPowyHH
pB/vtHn1/dK2huWfh6VQY4WBWDDaAuqp314z0gantzgk7SBy3Rm9GUz+2vzP//YsufaDNV8/g+zj
IbcAfbQ1DP+LX87OwSEUwIhD8+/urMPcziFQOgaT58AMbtG8/+5tBekZAu1H6WHhHJ7PB+SDbp8x
nfCxWj35+785lhE8EnSPwGkhaDH59poROeAK0OMIZ/PvWxjoU6T2jk78sXD7Udv7IU+u6v/pjMYf
z298GHAZrs168W0y5qMRjn/97rdLh2mds6W7LOdeA7ndx9WXX18TqOOBX3qYuLn5kN3KrcbMzdOf
lt6ttfn1tQN5VgHkAkpNGDNQTwKfOoDFhrcgbbTp2Ps26xGaIoCjvH5VbaphMLwTjCsBw7oZLATM
kgvQZ705pguSiU0VGColgksoNUouH+aSvqkLCzNEH7Zl9/Orqivf1Gll9K+vIYf/+lWz/bvNdTIK
95rA3iY2h5M3ICXwoOZ2fQ3mCf4c/5fY0qGosjhZ6VJ0Z7VXMeJXbqPPiC1pWFBTaz/vCL7W2PFt
GRc+Ssc0LBAeTvJEOdkiijqxVEaqd9AC5/iSFPJD6pniOJFO7JO0k/VZPbJ22fHS5MGYJ2ylo0mo
ZZd10RQwhw7ch5EWBfNpznjYS5uHrCnHkzaip5WXd72vbKz8uPTi97jSMvJ7pqJA8uyTHIYPWBcR
92mk7fvJ9FMAl2SXae+g0NCsexsPNT6FwVBp4o+VHhYmcoo+mJyovWa2Tc9hCW5ChUR/3NTO2zRq
Mh0mYzacKNLWF9NgK3/UBH2clOrPMoLsTdRYsrRKJ29cqXnry2lz5UWV64Vb8jRMcVYsoRu9r/xk
sOW7OGFs6ZKxCTINbwvU4jOJ0/d1XjM/9kx/4VG79PrCBE6L6jDu6z72dUrNu7zJxJuoxuRtRAka
/Zoripe17eCKC8+ZQtlF0vdETxdu02Of27YIQeY8JNrQgNay9F24T/1oJB+7PG9OcJqcC2rdY9wl
V7E39SZ0LaJFKPrEDSgbqF8V8UTPjaP6yNcVN77HJ+NHpTmRQ2XeU22zzG/SCS+c3lUBzSwpfaUr
Bniw7nzy3BOToc9p5rKwg2tZ5JH5EFUWncpBvbe5pYG0qPpdDZk9xUkj/NJ6Schyu4ixYWGRxfG1
phWpwl7UxYWXle1lUSUlbHVRJsJvyppfxZ3mb3LiRKGTiP5zpCL3rW3rbMFiPp7bqbkzLomtX9mJ
L6I2jd9MQ6ZPR1n4KuMkIB4ezwueR36BeRR2lRO9xcR8inVdBcyIfJVwFcVng0FF/3aUcd2uVRzr
39HQdl/TrMdvedmwsyxuybuc0yx0WNWdM61bHpi+hC0bmlJddC76fRhpd+k0rrNwB3RHq/J3MQy1
DkpWtas+o51fpARd2UJgHZbKep+9OOluJqerg6yPigVvo6ILprLryhNEO5YtI15XRVBUw/B7Ek81
CrHt0mahnVaPfp4p7E+A8oIJUy7SSvfobV9PRZCjBJ03rRQkGLGN3vaN+2Zg+POk5WekOl/Bof6F
EqhsTiRPGxlQkbTquNdwx6DY5R9Z5N3EUXOH3C6yfiaKZqFgBtoJK/reu0oK2viV9NIgS7h7EoPN
uYZPiH1BdHKp2/TM43JYjbgqNdzMNBmDLtaDe6GlnuJjLxpVHHSq+VymTtNdK2MFiKSXmdNFb/qu
qn3V5s2F7Ukf6p6Pyw7JY0tJssrzqW/fupPrlSddhEsZeJ3NznKCsnyR6qYq/BHV7EIzEi0EqZNV
UkZ40TZm8LlwnBA33PtIVWmZb6azCgnnJDY6Oc69IvYj7jpLFtnel8gOy4pmqR+PRf5pZMSGZdYO
Z14qlrQypd9EFne+p2nu5ypjbyErni8anvc+H5Iy8PqcBllbtqdZTqaw7rrmuKc6DXpcxhdDzwbY
gWyabtoCsRUznroYkXE+DHGYdMVZh/I4LAvdFH4a195idEi5zJozbsdPbjTysFbaXY1TNC0Y/NVZ
wVB9gQvSpj6jzqj8tm5dFLKOEbHKee+BpVLtWyIVuYHTTUnAeeOFCcPJENhmsseRE9UikEWef54y
2fl0FMMZozjzwUD8XuRe5id9l4w+E1ItXSgj++PUXxZTbL92ydTDu0IsExbTwhdp0x2Pkb6lEW9D
LhKZ+wmvcFi7qFtFpS2Cuo7UeVp0v4Nj4cvBFP1JNbUDaGlUO5NvmmHgQVmm5tatwNssoO9Nn9My
kss+xu9iwb0T4pToLEWiCVTlZceFcEo/mdSJbjzkwzwKb1GJ2ga4cvoTV1VohazAQSTzZMUHOi4g
aYDOuBmQDx7bW+oGueedwPJsrES6GN3iOuKTDYSOxfHQSO35kUq/dqntat8Kj/plA7Z3wH0RQhNK
u2olLic/i/M2RCN5o3AdOPXo2oCBil4kTZxepmj0grxonMBOuQyZm+JTa9poOXTt2ViW7QJNo/7C
ajUGcdkMi6womnNDSOxPHU1WapJ/eNKUq5ipL62Mu0WXD3+UJe0WCFu86DpwN1glK0/p+KQbChKW
kXfZ4+ja6IpcktKtfK/r2duBpuVSOfoyttl1h7TzdkiyNyPs62k0Mhe0sbiMRTktR55LcI1pzJDP
e82XbNIqpLmMK5/1nQkUHe17mlvrDx3s63XbpTE/nTJjuwurUVwvXPCcynfTkTS+QcTGiU+H2qIF
r7wJLZJINtO7MkXS+TRod7RhKoQ3hSnTboD6vBKTP+a4KOhCGIztScPSd0wonoVTPwGV0XlBL/sc
K7itGCa+m2VZ7SOsyjtb45H5qJvaK7d2nSRsMjV9JE03fixrNJ4Kk+Gzrq30cWudwQR9KUYeYJv3
p4jnA5j+ooI96BNzYks0LXAJFtPLHb62mZeFwOey0x7JjvjQy1xee1OXnpao1CGcWl9AqWRYWteL
v7Ru5xxrM7A32nrtcvBavCTKZJVfVmBe85bABuU2H5cJiuMP1EZNKLLS+KrJNZCOktCTVE20D9HE
On+oOzz44N2mwa9pQ85U05XJwriqwdp3bSc9HzwXWjINvs33bOJlgRZd6k95kZxajas4nDzddyuU
2O6sSHJn5bQtB+IXoS73ETQxXmHmcBPUZmrTZc5auag9OakwIR0P87hFnzXLEhyOGcreeolqrzOZ
DdqX3KZBjSU71mk0LhWM+zuZcDL2fpuPPfKRVUL7QlnzsYA4Noy0xOdl5pXMLwD8TxNJ6ZJrdkxM
1LV+OpnO+l41EFifRoGuSX8Sp87Q+06q4wUZnfKSWp7FGwbUFkEJIwhXNKXoYxQlWRA3KEqCuCNe
vmwsrXq4XQwKUmXMJzDe04LAJp3VEv9BRZ6DYjNU+oBo1PpFjuzoS5Uni8F0mfVVx9zAGD41AeVJ
eVW12sMBz5NuYVhy0bChWcqhNOdDJ9iKJ15jg4p47K0uVJcvNKuKY1pxtZAA2qnX6bYPi4raL2Pk
Jb9L4NzvXcvFWUSTigep7cW5RkDNwijGsbwoESOBa8UnUxL90UZ57POY0WXhTHHgjgytlGsnFegs
459JQ/sh0F6jTlJI8YAvceVFkVl75zpRHJg2xWuwp+lpOjh4YVvKP/V9rm2Qq1JES6dNEy80aHL9
2JRqaStDrjtckwXjQ+XXVuSLnKbyWI5lt2Bj359Noh8urY6Hay1y5WfVMAYZy12/zptkbdthbH23
rukSp7XhfoMbtWjd3gRlPaY+iUy7cHjCl26PxBe3csfzRqfTpddOzbtmwIIFYM+zr7XB+kZWqPgU
Y1TEIbOZPK1tHJ2mokCnqInapYD79Qy1MX9LJjMEA2rqlTsh+IKJOT4WtFnYSmDg/ogvGIu6oBYm
ycE0l9Vy4A07zgqnWo0IuHgji+GmVgVZOkgtTNNmV2msEj/Lyv4yg3rAGRiJPgQFBGURvQuEBSwf
yVUaJE7bLPIy4wtLcVkHeW9bvy416Lqi2VmTAkcpStQCgTLFbZJzNp2IIhkWadvxr72phy+8HBMv
aAo5XvSuO5LloGi9fPxUhScR423dWJXGye5hFg8//uemLuHfb49Z+P7LzbMwvv8E7eHbh2j85V/B
+KxN9Kznf7RJADx81vcHOmyC7oenO8zC+O1jN34Q4//lm89LAGBJIVL+cfz/MIzye+C/XbKL+zfT
RWDiCwNjCOfuNicnH+L+zYQLGJ4Jx4jgrDGMwuAQ3O/ifgjuN1OWmOfB/IvNOyDDfdyPoZQBlVn4
OA9GQmPv74T9rguND4/DfgThNMglPQ/6ikC8zdCnx2F/2Qqtx5wP5zhtirHlvjcY8Gc+9ADW6Kxu
es8tgaIKM3XHuVvCnfjRQCoBL/KqKfWNW1IzKR8yWchdFCpTzZAFoq/axnuX8qrR4B26rEpxFzQQ
+VRLSoaqDKpK2pPMGQYnCSrmumW/Ul1R6l77YMor01xUhc0g5utTD7yF11TnLMrG09ope7TKUm4v
LI2im4y0zWnl8E+Orvvjoe5FHKBRhpJlzXlW6vS4zMYO+wxMzE3C06kK0qQbNt5yAMvoqV4uBtK2
Q1ioKa59XvDxesp7tkaNG+U+5FL6ixQlkVq4iRkgJuq7dILURoyK42rsi+OxV4UXMlmnK17GrbiU
0vTgSC1Kj1vHqeEzG2uOjcr7zncKpwiSkuYnTaSGZTYpoC3CqeCDIYyIxqDso/7KZVH12QwWXw88
qfrj2mQmTLSGREDcWHcMdGwn8FClCjPW9p+MovZDNNWCBypum3E11t6YAxFlcKEUfLX7KSqy9hxi
u+JYu+BaKM77BY+bFvsaq/OhriHvAex5WCBOksZP8wFcU6TFB5nZ8dw1g9THaUZbs0w0sD6/h1s9
dEhn0duW5wvXOFUJvriIAl6zcfL7zAg/BR/jBKwvewFpA6rqEHWU+Q3vy5O2jpJwjPvOW7rDMIDv
zOqgjN0+BjJkEGx03DQsgITO8FVEKVpPDMfAMGDI7TKPUrVA4BLXJbTKuUupSnbc1WPzDlcqOcu5
KT7VKON+hHo8BI0Tm5OiT2IUukpclaVVYecm0UIltWiDJikw3DR4xP0ijot2aft4XCRCySvIVTXH
baS6oGtpfJrIaBR+Tcr8HS8Ia3wGQdgXlDn1ykSZuzKlKEMYEBX9Dtqger/KsPwjKnuc+labPj+O
TeveREXarQbwn0u36EXiyyrS7zza36KBOWFvgdRGnrIlpF5suqpFQ8rAxmMvg5h7QIJ4QU8hcwZp
AU5cCMYTHvlMTxiHrHchVeSWDgl11N4wWqjL1kPTH4UpIanRxvYDpAXKk2iKQAUdB0lI3TgTWfSN
o69sPVaXLcuywTd1BjGt2wOTYjr3QpxE9Xset5DFcGS1qmQafzRtUY6+Z6LiOqeNG+gph9jVlMem
9uA+FBEkMhjN0VuWtF1gzUjksq6oO4BliXB01jQQLHbMNFdqE7Bpjoq7CucWIiR4PtCYtJnfj1b6
VWRuM5TSkNhhCJiX0pMMKGFQU3c9DvYjKxT4/DyWYyh7V6g8bAkDHAe/aZOm428GDVQGvhYSip1V
/v/3io+eO3X7uCByX3/YpItdCuWIHzvFvXWF7w7y2+qdf+T8CDwZAbUArwGHnjZj0bZ5cWgv2hSI
oQ0Jes1hVq4HGfOde4QmcwKji6E6snt0yM43YjgPSlxo0JQYRuRIGJ/7d5wjAdf8yDduvhEG90uo
brqQY988puSpbyxwpio85OzOw5HpJKRVaQMGHDV9On1grGvyNXUU08uqtdrS0AC/hiyWU0foj7hS
tHKC2h1zcSoTZrswl07VngwSMjYXBSsbxwLrHVnzB8tNNtahw3mRkSAWguI7MUJm97pIRlGsPY81
0S0pScsvY562DfFLnGoQhTZMlVcJRmaowrhgKm/8emBleY6FbUHkuCyxPXNLUmVfHd3XsOYRsDta
+LhwANXfJ3sEDcsulTATYtNkDtsF98Vj/iBwmXYJRDF30VBXWXtiSlrQk4L2WomTSccmHYIJqEX6
tUBR6kZbWrp91teer8fAkZ5+/2ZUC4EHmEDDE8zWk5v3H5Utpox4YDt4+iXDOcnTwNSEEbCq0nXa
bKnGIVYmVImJaeI71Jma6s1AiYWsAaYTH8ipAR+rc7+uW6LwJYylb+G9v94jFxriHgsJVRXgV3Bj
8k2ZBZqDZjdSS6pyqrPKfe+ZBBjL0jQxhC3HBjyoiXwCbHz6AL12FuFllIxOZALovrNtC6F9Cw8c
cRLIaJxBkmLzq7rN4UllhcwEhPsDULbWb+1Q88uohSzuWZoQDR9j45LrZe4IRZYN0ByiAztUTW3D
n1zaDH+4NIlh/jEMy4FWDQqzwZ7uv4Gkiyi62r4ncZ8PuW9Uy/vrqZjS+tYgL4dckjV1O30QLuTY
cr90alyqkxHiodguppJjEy8lcbrhPeiFgu0YREZwdUr6Ce7ZKnXk2B9DIaeBt3SXcrhqt4EUUGBk
mcAXpiZC8BNoGIatKGMKW2GMSBwTsAKSp4OfSDeDn7b7E6djvXnQ24Nx23MTPi2dwbAaDl1dMLGG
eWB0EBiLp3uAh4lyy1vnBjJDQCmW9QRR5qWbeGOfQ23BTeLqZ3fU5iO/V+u+fSWFEzgu8DH4j87V
DmV1RHkzihvdYbhDjIXhCEA4JwP7Q7OG1mwRDZBZ1EBpoYCngABFVb4uYXgl7NKgxsK8EVx7EVQP
DPX6awNthf21ggadfD2WDoPfQI2MX+5gi9uhgq0cC68C6zNptIEjzscNEE6WYvifhBi7v0Z1WYMk
LM/hngYqtrFSf73bUIz808ULDhNo4MweTEffmPmn+02Yo50YjfYmSSwvIt90OWmCaEBRdsndiSq7
aBPFG8+XEBBlia9Um7anqOgIJPqaMmmdMxWXDr2IoIREgnaox/gWpQU6GaKOQuZKVHXxhWbFpK6h
vlTCQyInXAxXtMdonEIvqyRrgpYSqrvlMDCvv1RtEo1A9iGxh8+B/mEZVpWSOMhG00F+rR4hRwHp
8aqHXGgQjzkkUvx+UoOFYoTDMpotpYs7CtTSWLqJYnA3dMeNHBIcLWobxWZlEoFgO8VUDNMERg1u
xWY15jbq/FY3GV/2UsQkZKUzTjcDr930Q0eLOAoJNS4OLNR9awvpIKMhQkrdIQ9iVsQnMAbDhG2N
huksgpwJOsYDTtxl7GgvQYsmr0v63rI+zp33EvKh480IbM5cONpUzjWikei+MMW5eg/JnRjKMg2E
E4l+K8epyI+jFHzbcqqpV9a+zGviJoFQk269PzAk9KovidvU/RjCrWLbO9mZYUCQYhk0zk5MVLXM
C7scsYIfR6WT80uJhZPnxz1vXF0kd4lXEQO7PGLiKXoxkbqHWxpSybpJ3sIoXcPRoqpo04hVJ6M0
Kc4rNuZtvMj62Aw9xERRnKbLiJZDx66jyiXtimc0ib0l3Cuc5H7TT0iqoNBeOkg/dihvIRqL1JTZ
1RBrJ0mPh7QcOWRu5EDBwPZN2rFPtdNxpldwcwxOFAwEEjr4smugmCx9Y4k38qvCFZBIvjLbXzpp
WsB7cL6EwtdNtabtH1PXSrc/zbhqYvcEjw6UbwML+bJOHI8QXpQFcOzesYOPmJPC5cSEgVNZj5GF
KcKQWEski6/s0AyNeJNFTjYUkPYijtus8s5Kr7/iGWGp9FspYzBcQkGKMv8g4ihypjNKCw075UAl
FZcXYLXbhJ05JFKigGwB5AaLNxAtZF60GDIwBPGiTjHUjgIwWRuRbO8UkBRAcWJTqHY0UIj0wsog
KI1+cmO3gu8rN1T+fRd7bRsoLgTsrOt1KXiQAPNk8yEgP1GF37ZyRG5IE6g3MwjZcEX4MkuG/03Z
tzXHiWtt/yKqAHG8Bbrb7VMcO/aOfaOKkxkEQugAAolf/z7Y2fVNPFXJt+diUnHaDeiwtNZzWOwj
RoaZ4w85sTl4GEW+h/xkmdsCTNU6SyyAbYTu8wRhgsDn1PujsjndMHwa4BzGdC4niqsNLFrwHVG3
T0+kEhan/4kGt4/zmJQ9MonABgZTEYy8YMlfWsN7p4+m69B2qV6LyKOg7AqW2gAzmFhtn4Df227E
eAVskydmtyRyYLHz/ZY7zDRYjQwrC1cg+Cf9SgO3L7DMBPvMpz7Az4ZS7EOzLBE+iiO20CvuYYFx
D8/483mMIUS/It1i+FnqlMweeJrQkkAEUXp8vcpZhLH4uXroNpX4yrwP9oejs38bDItVY+oY0Cwm
p0y3dP8bmVJ+Q8LOBA8/hzp4//h/B/n9c1nvY36Tx0rgBsCnseWVd5nqzKkbicdD63jDu3mrFkx8
Fz4AVG1lCXbobaIktAdYahP4INOex6j0NK0izhaffSqFlRilBeATPhIrNK4wNWoGupQVwPcW092K
NMYPh7wN9Wv5PoJSYQchrr0/E4s761HsyzFbowtvC4ZfC9+n9n15ZJQPGJ8s6fAb4MqH/eFd5hmG
oo3MfhmWsAw/9FKHOXvcgi6xM9AnRvbhfV9Im/UotA94yP1bos5M+D3IwFC9VtPM9lt/H9BgWzf8
RQ5EJvkhCNOR9+cNOkynTm2YxvjttbMSe7rsWyxKNQGneu2WPNavUdaOWD5TWoj94aHNwHKdUMns
Xxgv+x/J0hb4YxjDfTuILd3vf7RZy9ZHO7RD2x3HtsD3MtBKLbkAqJ9H8xV5XytdP5Vzfvo55GW/
GNyO6wjHl+AEkLh4rzqOc36J9JaFj8jc+mJplA7msavDqaW4OJgfvFWlmQdF5/Owak3CCtPE7DmX
7b6dLc5X/IxDwtIXR45k0flLUk6DkxdzIkMh6qFMBrFUdGqD+RyVkcXn2awhwgEIF6TDrdAW//di
zbOXNFzBR1UaldwArm+mKARW0+PqEWvl8pSNFETQgfptX/triVDeHx3RMSJMYdhgCyDtOGIFmPSR
ltM5LXFUuecwcz3iTTtIyfnFz2Kinwdm+qNlwyjVd59MeMfiheoZhuNE3vaMlsWAAZvoyun2RFgh
1/lRk5Wt2cX8/uiQkkwYIqLcxvFEvF2n9JBtYYQoB1hvH77IqX3VhFm5L3GUoRiIYuIrRiCy8f68
c9fF+MNggePzusM7gYKqG7Yse8FLGfhYVoZ1PhM3REUGn8h8tO/vJbUT1lUIy6mutghACj3aUUM7
c26p3jmQza3ItSoKdFcEFxpwTgkNQAQk5QUoGoc2Zh6GwadXgmf7fpqTtUMJ1vJiRqgkGfU48yaP
SNMfUf3vg2c7EmF8Y1twVGL9MLb4dbRcwlM+r0jPaHC50smY7rYk/V6zgTxF+Mk5Jdn8OfFaeHpw
tA88O2argqyhGWUAP1mVR7TIXpKWRHgcHIYlJn8Lkg1PlY1iPzZESvflZmITYfG9j2Q/S6TqpAs7
slyuWypo/plvQIgfDJLpKTlsEMhkL4i3WF/BqjaMQJ+E+zNQBeBZHzdh9gEcOuSryKxLIVf1kpWe
abCFbsiG2yzTytNjEstpDv5eIQlz9IATjUDnNg2E66Auhig3T5AIrnz+ErYaqqeapp4wd7/myG30
j3LpFh0/T7QAAHsykMJB1hLE28SftsTGiawsTgcQqGC/JXLKPE9LG1msctGXMQQl0gf5UuUrcAnX
/HyS97nUqt8wPCnkK/tjvYWbYVj2+Ff6do8myP73zdtNYv/E+FbeAPHcf5ZGYYBP+NbvH6TEpvgE
1Dnz/vmBKmzlFtkivd1mH6lDj42678pS7P/yc8kip0QkKiFNxD9NyAOylz2cBm1tnDckr6LYhMWd
ZTkUfNUK6BcT7TdaxudVj/sub4MtwehPQAnwR4K0bD7rDYqFhyQMMMEh5g33xTvgTC8/L5SaEkea
xlIJHt4rtrHrt5yDlFQ2+czfAxYf7P7NGk39sBqCQQf7PRpo75JGtAI4dsV0ZoMH26UKzzyvwHCW
yy5u9zSOJQ7XyJdhvy37tuECyXGOVDS1+yZX8Q4yNaBB9zWZ0y3mEOewaRTiwPoBuxHQ6D4gcZbv
QY8D9cX3JhBh9lcsJkNeHH5fXn0o6NFYCPEBKzhGcMuiLPtQ0LMZOlTHVfzApMxw13nbOuyGVSLM
6iDZd9Cw8H13LZ3e7/33l9/xon8Utvvl0TkMPt731y7tRtB/4jnGOhmsU549/AyNPcLTPv5pgZ30
+0v9Sn0l2E0htNe4Fkg5/D/by/p/QEdrwXVBkUr+d42E3ElZa0WT5BMaaO2ru8zYPqm26zHDMgEh
m9Y/g+Pv7+VXCCHFeymBCuE9yZD4EviUyIeSli4k9iAR2ge8xQBhrAPbgRA9TXj51GGTSJ3/NM7/
viDsHAAOsqKMQS+WHzALKHbDCGQevdduxEHRcpz459xzLLWfO/v3DxiFv0zs/oS7Lf6N6ozxDoyP
RKMb+qQd5yG7/xkxVrYVWEQ+Ix6SWJdMxQLtGt3MZ7sS3zfCjns8JwahIZi2BAfRH+7o15WOO0Ip
tTfbJHmZgpgt9jv+x/z7MgzW3BN9P7xvqhV5Hfa4sxyKtGNXLB2mgCUguWKIt3A4ILUI2H4jvSLa
bvWiUdkfU0EkdE8OocXXCPUaH8f+oNFt5wnqyXo1875r1HuY/f1DfMCB8JYegocAOr2/oPnfUIhj
XRAzQ4IfGRR4uHC75fvCGYpkD8CjAazzwtMQKdDvr/vr2GEicdkSkBf8dFCuk48QjLJe5jIgxY8W
tcWUVUuohukrS2g8ttXad7b7NFI2z3PFmET19Ye5+7B1cXlsA4CNMdh5uPY+Im5tunRB6Bj5geCO
jVqna5il396P9PdY3gWRjKCw0N4+8CkMN0Rt1g0YlN8PxK/7aF/RMV5Bhpcv7y2/YMf9sHHnrAt7
z0f6nZbbmJqT1EpQfwiomJAq+MLsie7vL/nvh0fvsT1GQgQACW7yYd2ynIHO9aH5kWQrCISjj7It
4sfUrBbLtyuADL4Yi1HHgfh2dsjQL6Y8LJ0M1fqHhRB9AOMwALAfAP4EB4D3eaAz96+7qC2RO5Rq
Dl5ZZ3KkiW5me94mnGQg8uzaJ1tSdwKiYVW5Eii5rlIw6vZBKJSM9RhEZnwAlCsQ4jREjfG9WCBS
fv39mO2n1j+OFXga0FcAMGkKCRB6F308VuwKTjXUm3t175sRArZ9r4fvGa4zZC+xYmjssGnmVe5/
dKq1/+tgRVGGdwShtsXhQxKwJr8OVqFjlLhTJl/HIQ1AD/UgRpA4Lz6ckQcTmoJSmloLRFf06Qis
z0A2HqUXRdDv4LlmIHJ2Usnv6fbYbcNyleCwluIPGGv0cY0BViUZDCvwxGKG/5UFOKg0VDlu5HWi
cYbMqZ+hMrZ3yIk7Ndar9ho3F+Riwb9JZOXAvQq++eBhVYqep9JAuF+LbQv9FeDWEWDxCJkLiA2b
AsK8z0TZbgKlcOmAHMdB74H4I0nb9REQ8CH1+sM2jT5QMHgUvNUZvvgwIjjpsVh/HXmszFEv46Je
8lSme+L1XvfAs1Iin4q2fM/rqH+Pnu85n32rtRTqCvyTW2eCUwFn0583dPIxiuPVQ+A5waREMTKA
fy0L7vgkKJPqRaFSM/pAwLonN3HEiL8iE+o6uB3oMmxPgjkPGbxlZtWsRsBfs/tWbzS4MCLptycT
WGD2BVgSLBOXLGIoT9ym+/TIiZRYQtALAttXpufb0wbLAxiUEDUcZqHD6GOC5FjutMo7KVUI5zB3
JO2RnVTTFrZz0ah0IhOk4nafO+52RqXRb5cvi3YH7QoJmBOUGnhJ3HkXoEIb6lmlAtTClEEbdCwX
Ey0PCZHbfG0Mp6YaBmGgNApaCrtPm4C3ex6LkSZPC0QcWGR50YIOWjSKbfKHtfExhGP0czSGQSKQ
7LzCR+cToX5so1INL1sElLatXAy9+AQBbS+HM7F6RaD436IR3qKXhGDMdsIbZ/fHK6KCm9gqyPpM
Nvg30nq1yR7+fgJv2aJRYdOebIiVa2znqb3JEViwTn9/G7uK7JeoSHKwOjkOrjQO490B9uum2Mhi
dVBm4knAhzITCD9Qvv0lNdOIRoxPY3QwNJfd3TIVO4CkWCoBbhVzvEg4jfJ1QL0Zt/pqQO394IDU
Fr6a1ggM4FwEYVfrdHPyCosohBYSVEGnIEjKon2zsxDrUC4M2cWZ9nzed/6CTP0TTPq58hXEkQTM
3++f+GNcKwgOqN3kH7+99xhyg1+fmGeUjaue8keUqCH48dRADnsVL9u+bhMkWckFiyBC1VCTlxCG
Qdj6RpoHmdqXNLH9GtMH4G37ko51h+r/olMxbAaHXoMWi456WHZud0sBkPiGrmKn6yMPqO7J5JHG
Nvr9I/06hymiBrJ4AoEh3BRRhNfbf3wipufYBcstm/gew7Y3KExBR2w/+6CwCV6v9P9Pdr5fLw2R
+Oz/wdD4YQRzBzwK3evt7U/gw7W7VieUqK3hyJnQzfh/ux725f66d5RGaN+UvHUG+meWTlaK5bJ0
/e07MAGYdM/Hcz6gMhonvUMGv7/grxUoGHo42REJdlEKciv8/dcBXf3mIKNP+UU+BoandS5ETl4y
KLz/WIT9+1KYugJnE/rtgGb4mA4IGgtv26y9eM9clxT8GCqJWIs/5qkfDkB8OxQaeClRvL/6Aa9k
/xhzxnBmUFCq8nsIL95/C6s44ztYaAikdxfLWiwQhoUiMXFe5WYAD1ANWxhN9UxGlz/2a4gy+Pej
/VMi8v9yM7ygPMYQvL0Oac/qi4+IQxgiqOcdm05mi0MG4ySU4phiC9erlX9P24hsuJZTC9a/rATd
wGNUc9rOkbgCjgRpUFtDPQ5O8jpOwIqFd4JCASYvoCZHQnlLXccj52sa47x6njTsVu3B9HEy6oMY
7BbPdSjDbBJNYVKQwNfEQcKe3ZXvyQDPAJOTT5DMRdrd8JYtJaQ8dsm6CGxdDwnJBSDwvBPNEPQK
S+QndJYH+DVW8XfAC9hxgWievRXY7yA4fxtN2MBinAAgLXaAal3iADm0hAB4uB1ji+EG+JfZ/JZM
ww4zBu+om0JmhXkLVRFtXcWnWURbNU6mHLsmU/nQ2+q/ZJwGoMOqnxDbG7aHY3nF+G662OGlXC/g
PIF68yw+qELikoID74a5BaGua+vBCbQkPkFpMvTDIwEgW5LbzM/wJ5z7LAx2mmpa4DSr/TtDUK5+
Irph3AoIAsAN5tC/VD2bC0lr2BjbFe4JjaaUaXxX6lJBdtpqdJOHZNGXyya/QAmzH4dAJ8M4u5Xz
BHnLl05BB9E2WOeoRY7M6CjqaxEBDv3bgxSZiss0c2v8EqXOz8UtCF2qPo9l2fP40I9TANWqQkBz
MCPNDIn4YZQec9usLt6Mr8IAnNlSAzSM0qL2cNes17yc5mmrkMuuHXiesjBIqjoWTqckHOb1NQsF
96yhCaBguHTyUZivIzjBAJa/9/P6Z4zUSKbb7LoQQBT648iGLLbAd98QQEgydgQT3ok9zXxfGsMb
TjnmAweZYEqU06paTJiJCBG2lTluI+YwTaw8WMovqGhk8aDGMhiOokvbtGJtuz6kvkv7xncrPXXJ
Qi66kGxnYdxyAY5N3sMbFdeuTNlt3s1DCDXDYr5QLOqLpE3h9cbuY6/Qc8NCEXaycWVEwZIMZD6B
hgHZGY/pVaHCF8mxHcdVZdfZ2u0qYsYwu2Fgjn3ukkMvO/tp64c5PMSazIfCh2TAis3Ed8gzH+Io
UVcmCdorsUzzIZ0gjkAV214s0pYNK9fic66YRlGguh/dpGkzwCRXwaMzNikt9WWxxeLo6YgUclSQ
vAIh9SN8yGN+XPGV5wJMwatx0p5QNFH44fhw4i4atsqXfXpkfSgfVALVSDWAPJyqgMj2cXVb8Q3m
jhQkkxVf1iLuDiFkyZdJWLKukkFArhMQyHC7T+jO1uf0M2jtDmDHTMof8G4mQNojFd0vcc86WIrG
4BBNYr6flgRUGEJBM3lnL8lkPK9SsRY1zUvKiq/dEpf+jPLFfp/ipI8O0qoZAHwnmIfqOi3+KuYU
MuOABuZSlKhlmiSa+89uIRwIvpBX6TRHuoZXSH4L+0lduzwJr6Ys2lcoTfcErF3WSweg9SbM+XKG
LiO47DhhcVMg+v2I1pWM1bYVEQOho4LnVen1L0jZXQ0n4vZtmnoZoxxRkDVu24SVywYYUAG3GNuo
beXuMrOtbqswUt2tj3IEYoD99bKSgVzCHjyoS+M07KHKxlfpriKGBuEpXf330FJ6m0TYPstk5wak
d7hba6Efh4EHrqIkn8dbxRLz7JUDWgjf8dxOFbzsjvM6h/1QVYElyTektbIi8TCeJAr8Kg7F/Bk+
Y/55Yh6dB/g8t4+aef3VOCXiSjvrahoZ1Vc97g/pWgE2GBvPMfQQcMV6V8YTG+pxW/pvvVBbBfmR
eMKbOTVQPZi/S8hbzio2BfzKIb1MujH5NhWwnvdbBCG4ghQAF6UwzttAgyux7XVWBLKD3ZyX30yA
ZKspgBz2VdpP+i5bM35EoM+yuuy2/GKOJLtDkY/CcGXmMZYjpNbWRadeLdk3Q+jjCgbncdNiK05a
JfBia9H+5TEgJzbn1h4AUPqH2ZQprUyioSXk7VyFbFnOWQndtgZCGlVtPpWP5TiXr+hPQL70hsrX
Be7JvywW+G6/j28SVCWnECdFo52eH4B8BlW6jst1YCb+soVyPJEhooB1IHS4ZWgmgLPMISKFfVeA
qUx5dpGjDqjVNPYnnlrzCGCI4P6X+DIKR3KEYXF6BmOs78qRmYvID+WDEGa7aqdeHxzc6DtBI7rb
MQnnS2OT9W6cqPliiiL5TviC4BBrv8DtJ7B5wLZ+ishsr5zJ13O3OiLBKBbjiWZoagHiBspPEHLl
eQsMvYYX0HyGa5w9FiD1nvVWzF9w4LcX2Gz5DTo7zABAsu44lDS9hvYyIvUsyqEpNj8SrHczHrc2
kHcc4pC71kmla5SV4dGsvX5Ws01gHk+37dqUib0CysHBWwn5pSUbWjOwVrgDyXlxEUGNVi9qSz4V
S0ugGTHBj4DGALCufZpsXVl74ZCDN7mF2KK45ilZ8vkQSsOHuRpKRa/XQLV34P+G2yDx49Mwm2/4
HbgD5i56mgQymN7m/a0re2C3qYq6y1Kq+MUG1K41zGUhbPW5feziZdEnFg8EbRpYlF8ldHdBl6EY
y0vBCtVAYZjA7gElZgPjp8irfpvLpRKEjrcyQD105QOdY6yzcJ3NtS4XSJAiZ6L1PCZafCIuCT7n
cBSoOnMwZBxYqcx933aLOECM6NmV6LjsmsCMKeBUSqPglC/TtN37YjSWnfbUI2xK7eQgOUZNri2/
5IBrYfSNcmQudSosXW7A4/VTTWzUflnzDZZvGQ7ZNbA+GjVrhBTxagYwMz+lHXgJgzhi1JxmSJza
EZjExTJn+WUau3Dsv2zE03ipvNOwgF7GCHbhuUigVTnpwY8wvy5Tah/Q84T3KN/boTSVgQdh4HWQ
lO6hIyi5q5glw2fpo2A7raBA+jrMdRxer2Xvxjo2UJjcoJ/CtjZA19AZAJzrZR/PXY2unPxyDryb
+k+DD7JyIxj+MXSiAYMo+A7xqDgVn2a0PCnmBqbXbIgh/Zgk9kMB4V1tIx8LeIDswK45g24QBmMI
EOptdnqsiPDbA8Cdnl+MXZLKQ7um6w3vgB40vevcBWnx/uAmK0KWA19Gd4kzb2FBrpRNc1/Fq/Nf
sjmeb4O0dHkteprAyZtwApIYbPJTpALzY4FBqyEGbqYTTP4RObToOGLjGikcC2QN1ShwrLXKWXbv
gwSOyVrbwnfwbkNygw/IMIAR9juCkC6yA1MDzDitjlwJJ2Ue5eygYifT9CYKlsw+QmYo6EWvi+Rb
uywv28bax5apl7ZUaV+hTBAP65qjgU1BzSnE4REiSGQGwqx8uxp8PNwadK85LsyUtdJqU1UOjFdV
QqTiwYxD1hiT+crCnIL4ChPM97ml2xH9SiAwax29gfatCOvITatuNhw2yV05MfKQA30wTbeAhcR6
2JvkAExbf0RS8c8KfvPiMOV5e40mJPLB6mluDxaWKXqGnqHNq0C48ixkr5t41MORa5o+jDyMDuXM
5BWnaXATc5dcxQpyOtlOkFWWKIuaOKZo925ze9pcHMPNneMQbsJy0dNBRZm8Bfi4zmdl0GihnNbQ
1Zq3PczM06KqMhIUADTQVHtGvxs4pTzkFw8buh78oFBk6lMP5VdjsCnXavPc3OKUx+HfZXxouh75
BW6B3uPU6Y4WPY9qOyr21Hdt9AJO2B0hJy9PMizFMVd5fxf0oYHfPmNfw1E8Dj1gpBaF2zGPaf8s
13iWVUqkfCYhNZc2JtTB9ub6okbXiOSSqhgP3YbQXnRuqVGEk089ypLLZY2675yR/IXDNf2VR2S9
XqApbFKl5RnNB/wTZCEx32OaUxXpQ32TUUqQtyI47osw+Z7wvUj3o9hPbRdPr3Ipgu4wZB0kepA5
yOw8pmMn68l0boYKapOgsfO1j2oyII5UWdD16c2gpviVMTbzCn6waKz6IYeZl+N7axCzWBPMq/Qs
MhvnDUr4ZTDItXh7KZSc/6NQtbGaK0LCFxy8q6nKoFiXi2DmWTOrPrjodBo/7orWY7Qt3FadD9Sn
NHX9q10KheMBledRWgqdvqQpuYaozFwpD7nzbsGLzbWbrHrl8ey6egIBvlTdMrjv8+yxV7ApUadZ
BX79xwI9FVqi9MtyGPuFXALDbyHm79yGZB6Y819439FCjyJn81XiUb9VAdKRuRmoDtJDoAUIg3Bb
0qd5GobnXC2u5sCZ0WAKjZBu7ZpHD9B9FSX06sjhKvTkYMNpRVJ1ieg3rgenGeuRypVIPaEvDuQt
YWsU1JbuMB4aM6ToTqMW0JPQSmMR1QkTrE/4cmyXDCIfweueI0kzh72MXWqKjlAxcmoy0u3rONmR
oztEtKInzzJRjpBWZhIefxPZdvCnIIz7MfmUWUKLike6I98GYM7BWC9B4Xp6hJSLu/CGM5nJska1
7dAdx25MTLbOceCmvmFQVhVDZUEFJb4ZF08Fv/IFBaRTTxYFmLobFqBWBE2oWlvao7FKd1/bliey
bVZsFQh84BIio6kWp2U2H1vkauPZMhuIvyd0A1rSA4MyX4yHVEMF9kBD9ENAtytI+OexMT4Jwv6u
t4pjHpIAQn4Lk56FOmWpnMHj/yWCMg8xjlM/+qZUzKVfU5PG7OFdRhCoXQozD+VO2scRdeoK7Rt2
USmUrLuOBvtwy3+0cKW67ARSZsN+09FUds9WrSxg1VgAgAtQ2dJ+zXBEIBzPT5YBUCiuZySU7jbs
0Xcn2XsFWc1PG3RXmC0ceb3sX0lhx0U06TBbP14Ri8fbqk5C/zvVkGMTQR/InKouO2RAuTtyGVqr
vYRCvpuR46B2aPXxzZoYw0AiGw59/E0MmwFSd1UiYvqyQxJVJKduzoX3CvqABRx/B0czDMxrcmhH
l3TDAa1p0HAL2MEoi+sNqV9xQLOxjAIvX9DKxFZRokv0KvEbSU5QpIknVdjhMYDue0YDBJjiqsRi
7xyggxY/wpEjywJ1xgw/yGwqWbMYKKhdtcUasrgN1sY3iu4S1szlDiDucgGFQnctQ0pqHmf2po+8
FweYSWEjWEpIFFUwPPSlW/OzRgqXV2RE5wv0RVv5eDJzCH+NKxS6OIB/4T/UFsINTQ2aQVQZzlHb
zGTz9xNabDgkCMFwQAaKCpH2Kk1PJktm0VBRuNdgo86rKmpXHd0XvONps+ItZt8N/O2mmvoFpcG4
BQuqEdNH7IB0wkwXlqV8+dEGbkdckFHHY71x1h7hH1tocBQWXN+jjXU51jRMpDwkPpwuoknmz8My
JAAscxq3sgag2KWoUHM/3Qr00rNNHKZ2/gpRLgS9lVHwf9RQG2uYdW0UQ/EOcOu2ReUtqkQjD79x
kIK5aiU8P+Q8Gy4DtAQDD2ZTMLNwfSgBUXHs7dSgX14JsVQwsxNIT0xM7tqgInB9XGg16L62AMxe
N0hpsTZo+dkGocRzbuqYRcrdoWGXa5KSFuWhh+r3rwCyeoCHvWqvA4Th6QXF5co+o9+L2bMuEncX
yGCyS5PkafeKEEn8iSxJfy9XQm9g4Gl/tCbCyBfr5mCkoBbIyLZ1aFXRhetj4VJ7t5qB4RFgrwPN
lAuJaJoLMJ08Le8jwId5U/ZyPUcALbpmhWr7PyvZu3SlfEou4FfvYZwx6YOmrTzO8Rh+zcwUVWUO
hwwzwwZ6b9p8BfGEv4XXM+6a2E4LFCED2gJUZbeUy7nNDHwT04iGRlVLVxiK13LYRbuohms15j4+
QrsEBWBIYHhENzyC9iPIfChQmFnlML6QdtJICkY/3RCr7HUbR0vRhGmr8iMkuurL6vIZfrh5xFNC
p5q/JIYVbSWQgH/SwZ7xTujoPVbIqX1XoQdcCWado7NJgwO9hycAcMndJoAAVFumVHbgC6wfDQlF
d9i0w++0KYweEDQL1SxE/b1ObDzEdHL1Oqf+OUe0WK7cPBrVDHop7qfUzBaXS1ONgqADCiRieUMG
Gl8VbOA5BOwU9m8T0fIqCFj86oeOX7pATXdwkfQ13AnxN1DqdgT/kZe+7tKpN3WObk2+savvp2ow
MGYfLOuKAfHXkOGqj2KfHudsTZ8CypS7BXLFCcAAKXw1KBE9dyW0uGhXFZlbCe1zeMjX1KMoKGNQ
opqGqTiIqGdfeOrMWuPcRFaH/Bytfowu9nHLPq1kBQxNYklvi0GQrxr637Za7PBMJiG/mhndEFg3
AnuE16cuynbBkh/McxusYYvcygV1gMzjxlhoAybgLi9ja4Oz6bGpG9Px/NNsZ3k5pxpEscn5NXCB
/CKgYfEExLjLsQza7FXFsLS7JJzuF+PjM8fLG2N0zivQw8uPoYCoewTEk09TcTER9NBptjJA4iS6
0p3Qi2IZ7uHi7RoDcKsxWOpJrUlqD0hfoqvRSwbXyhp9ZRRN1ko6R5WabAjdVcoPohjo3zC8hU2S
JvNjgXT/FCU0epXwRn5FFwn0kwscBg584VcQ9sWNg/z0pJYZu66w32Cdm++UDT3aMc0yjLAPtruy
DdCpwkSJOOE8MCPKjIk0RQ7ZNH77etWx+U8PsKMp0I3sVqP/JzphsUg+BcWQPPSMJAK9HzGMSo0R
KDp4gDgh370F+m8OXAEPMq84oLhYGnCxkEB8RUUrhbo3ySST9NPcM40oP+ElUlDNGw1fNpQSzqMT
I7gGSOHkp8RD5O1PawyiN26IDCECOoeWiX47w2Lo50fauTX9no6J5Be9LMSc1DQx4Rw0xZImq0Hw
4tBZg2uDcrdHR8wsbGAJiTakjUWIZlGGZyZ0Z+sdUMwqi116TJJxLV6ycdxlZlrxwQ2IYykL0wZ5
HhS0TeCztoXUOoH6H0Y5pPHQ+3t4tLFpMrxOJoUcgin5V6gDn08NiFZYSA6TQtNM9n/sndlS5Eja
pm9lbkBtktxdy8mYTWwEAUQCRdJUnsiALLTvu67+fxwyu1myyan5T2bMpq27qjMJQpLLl295Fzqp
cZiCY6/CQNMbmYM1bZAwCRezvhqE15HCxGJymua29MZgSDZABD3yPvAG8ZQc0Rdr+3LTjo6HXIpZ
ib6tH3qkCa15xbdU8bweS0lItlrQoKiHfQDGKkGr0Jj1k0gnNH20U8NpcOt/9ka42GoVB17Kz2Bp
us50ZnQtCfNZMrdB5qwntF7cYfd5e+4tzo+uIRhgbdOr4XY0YDXt/3X3lVKZ15nwV//Ky0oDEIYX
lLNQRQMqonUj2UNKGMzJgIIbJ7TofnMDb9vb+gaAioKwwxaLLiFNobc3EKsZAEMYu9/TlxvIX7DH
eepnzDijpC/20v/9IS58+dJ5fNHGfa019Fp66H/+78kY/Xf0kP4vlDpCao7R/RcW4IPUMdCf4q/H
Ln7su9daEC+/9lPm2PqHFiyiu2WTiGh1hp9yDoYrUEBWlLKRNJIW6RGYs58yx/Y/dKPdBtUIGBeu
PPdB3/aHArIPcAt3J/WMHfatvyPpIJ8n7KtmswQwLfxntAtIQNO038EXlD0DEivjYV8C+tnYQEK3
0VL4a4XU2+ykD545oIoCLmlbkHKt08RpV9M0pwfPSqu12Xk33uClBwPS4cXUZ+eDp8tbhnO060as
SFaLlZsg1jLruJFsZNlJkZubOgQFQtvR31W+ESNY3Ptr17evqmAwN5wM5P3SS7dWTUwfWlyTDsOw
TqyCa5q1uUnS9m7I/JtexSV7XWmTziQPjlGZmwymPynnQpFncJvTamjuLC+q1osaBOVYZWwhtdxy
xF7Dq38YGi7vqOouK+OnMuxIJmm+r3HOuLIitJbsgueBWU49uanvHCuBrtq4BcovPB5a0fQMybc3
g+GeNo13CqS72wYtQzP4wTbscsjhSfpkp8a0chyGskRlcmPWfCm4GIGuc/iVR2AYTO80j9t2EzR8
CjU3RE8raSD0SKDVR3a5T2RT7Uq4ahundvhpKq9Gr++2+jcTSZod+2Sni+0UK8gn7aqiN7lVnbVc
hWV25eO0uEX0lHfC2YxIac3tj8Le9jU3JNBgRSYx/ArsnZKR23sbvyye5qIu97VoKEQG6CaP6Yyi
jp+Fj0FmWIyDf4PpZbcVRVatW5MAWJ9wO9l5HrS4wV43id/eUEVMKXQ7NDmMbNmROi370WP0RMtF
R+Weoo598zxJ4nr2NrOs203lMg+sWVzlA4K5ZEc0Ha1hbaf8g9LF1RBzU2GSylNhNP7OSkg5SjoG
B9fvbAR89Czq+Cxp1TFuLVRwytbeouOcrJ3A0XkiE6vP8mqdK3VkPj9NPvGfDdBglY3xA4AY3v3C
n5JATSsgd8Vm7DwSqaHkd3JGqbUQgwWatVzQJ/XXTdvcPb/vPCR6HjKmFdyXZRdGTBmOCl59TWTe
O152MK3wiUXOrHb4rBcxOz2XqVLqtRDW3fw1A9m6cjwyeIsbYeV5q6FK4yM15VOEqW7mhTc/1qwT
UGfBYQROdRG5rA7fbe9cqthrBxy4li1NVh6r8XkwiopFMRp8tErzB4hZ9jagzH7IbFh2MmDSZmkb
HObCt66JrKs1whKU7Jt5WIuuqqB22fa2SRFUzhvJkJoD9xBG7ZnXGtNJ6NjWuagDUG7dYm9T+mNo
bAgaQ0h2Fn3JLCv44TQW6YVns1BJGWjzDVG2Tecw2yJG/IScdHw1ROr4vLwEUr97E1Yf4SuiYj0y
Xpr/hkxpzuuWKOQewsgsTiZTpFtqhSzD1CvXz+/WyHl8IyjOHdigbCFMgYKq1pqOYUWGxfuD2rTs
yqrxT9pQpltw+/4OaEi2IX2v1s8TQM9wlvhVLBcaeTPbmE/CtpWLv+yfX3MH/pV1wDSaKAluh8QK
7qtYGXsV8aiLwbVIpI09vGN2LzJTKBC8Ait9QvFW0E1n9ZgGqzmHtb+2Cys4mE1fnLuI3h7VpE68
MXkwwnheGTDVzoPUTrdQnOJ1v5hoMCvWaYkS2PmMXPDOdZhkBYjoc4MC0nop2L5IkO/pB3orayko
NskTP8rAMhgTX2aNw1q2wlm7nSko2at2BR67OR2dll5aQdo4xbm5RxlaQPQK2RRDi81t5NUZbuqf
BL19FWHafrJYxXxSdWwm6GcOa4XQ1Bo2cgyOU0urulW5zz12sNwl0Xjem2x/srfPi5ZK+ADK1bjh
u6NL1HvMTaPklT0n84kTGN5KddQH02RkMtVTtUMlnvdXklNEtVmcT46cjr2bPkGMYGhmVsDzWDu+
SjdpzlfS9PMRn0aVTU5duzE8xRYoFbUJ4L2XtrWgUVbWGfra9VPt8td5n2xZ9NUKkMF0kEYW76CJ
PnogGrag8wFX1e5tXspymxrRpTH2RxdFupUYvfAwx1OI+HPWZtaGGhQYj3Qswc5PhtNvEIGBe6Lp
u8DMpbPFFQCd2mVpkgc7KaeNVSW+WlO/u1Eh3YHWG6vkYqash9yoySukqE8FmQI9ysU6dF9FZdxd
wi5wAkRNrSzEbYCSZrKeU9AliIU17XaRUYXaal0bhyro76nhld9bf3iUsVn2q1BM6ZNXC2NB59Ag
wVuzMMY9uXm5owA8+RWdOugkCACz5hM5GJuQo2hjW15w4Y/lYuwyUYztMUXcxUUITbb5HjJ8Z9zN
YD7WUR8O2XkQ+QJV3gYt+XU9U0o4qsGxEbS3i8C4LqC+HiLXuXkViv0IWl/rMOk4+F1cA7GAJpzj
ak6XIO56HahnPlxQ+ML93o3nGSRd9BSnHC6i8G76pkR6GKbKWsbM9M+vq+GlH65Lww8klme6gAvf
XtefpT37XdXvrfF5s2MNijj9XoxGupqq9Onzq73NBggRXZh6mpZoS5R2cId6e7VlRH8DEcd+n81M
EB0J+GlgbJEqMV+e629lAf+d+P5NOvH/kN4pXCoNQ/3PWcB1VH7/63+cttl98f11GvDjF/+dB1hE
2ZYDiBYtZbgd/84DLBypwb+DEsOm0OUVv8oCtKQPCFCLVNt5JXoqrX9YeBYhCA19W/2dDOBlRr6Z
sR6qqlCWuAfu6wN1rW7g1+S+X+4NtyXsnqPyD5/DLAbX7uOPYKs7gGPDRWZU8YpWyF0WKuPUHN2j
Xfb08PMlSjdVK/Mrn777Zdabtyoww5j4k+pCKUdvs/SGOG3QxVpLSNc7JDThRLTusYI4u7In6zKZ
xubeF/mFM2YXwhhPgq4KNl2jfAhTWuN66Il/tJC82cfHXPdJa7ei9FPQQzQNjwqPQtIwNhdEqc1L
x2o5W5vxHrQT2vspLSwJrqzp4qc2S9JNjvfF1i29oysmxGoQw6/C4slPi4vRGq6Rckdrnf42WgEX
/bxcYuJxZoZaMj8xKCXF93NFKwQNr0fVpQealI9IjVLca4nOAyhKeST+GdTocjWeAzu7RQQcW5dV
YXhHqxN36ZDdu+Zi7UxUn80mvdAj0OUc5TLNnhJY9AiadslOZHO5EeiyrvoQXcxhHEDGjNdeMTlr
z3bC0ybzH8eAg9iK5D4M57O0t8vTJcvitTG2DIxprqWKD3YEkmBKpxsnmq/HSt5FgsBpyu6bOrkn
fDi61CydlSPbreSBqJuiFz1fyox3NYtuBySV5qRMD4vsgxWlLLQ4bY45u2SgYFtyJlHCRVvKjLZx
6sNpMobyrKOgw0akxzLK78FYoC+CgD+EcMAm+loV9Vn6nMvl2JqXnT2eUP0/s7yQWuZgnlVuaZDj
RE8i42PKii9AtZ3h4gD5qwQvkgB+RMd9vl0CKARZ59BORwFjk7ZcCJXcBLCkBFqkEnSuoRrIGmK6
mm5IHjbTXIxr0FTdJijj+4JO7RYV9UevXM6QDNX+HOgtpLV7F0/mA8fjFx9M1NoZKZvb3X4BpbWv
p+FmqdU+jit62Y3YhzRyV4bpwdro6N70/XLmANfZjiPvE8qLOBCZ+9tp0bU5m+C+as1bUu5HX4zd
Kp8oZHZhdrDc4aZu+huUEp5ymJToXJQdOtnTDQRaGiBxV+0y+mHbxUEq2LJicmc97laBFJQv78q6
SHZgh49gP91dp3+P51whm8hUFM5d7Dbz3pmYjoY1HSvbqL6hg0TunUTzBlTOgEgU0y6bwoB4S6o1
h9mwr915ONSlGjBDcrxT1AmML2k0Z9t6qVB0N6p5Z0bZAASqbte2kYlH9Ma/QbJ0zi2ELYhaJrCB
kvIx8JqNT2gOYWEZ7+HSNAYivjZyVqjpFrcQR2/zl2BJEsPSlSBhiABBFum3hgAcelW2nSKIxSje
b6puRg1dUt3dNDAzEgLcJjx4Ohoj+zlmhGeFjtNGQ96CygjpGiuFGIO6n4q5eSwAlLMqkwiQQg19
Z6bQsfgOmOGcxhhd0EurUx1FdKb/ktiPJUCUVVvnFbYdJvAsGz8Ct+S9zSyBfmEa1oFlbiaYRV+g
2uPmYTPpQLjf6XoI7bnxNBiaJ4rrZ9JJsZn/16Hzi3jnQ9wBb51SEZVBSIpUhvTPX5G348ShVzem
5Z4gTfNyagT+vOkYq/piCUAkf361D3EHV9PqlqiOwkGhU/j2ar4c+8KZ3WIfstQ36NQewMRFK4eq
9W+u9CGOI3YTCiFB9B5xin0fT42uO4kkIIOwu/Te1xhBvR0n1jivRbtqy1P+n7n7/Onekj2JqvQ1
IXoSP6IEzr/fPl0ooPx5bVDsZ+S/wGAPN6jVQe/EUGJEY4cOKdt+tpw1Lbvb55cWb+nDP65NfQ8w
hAU59z3bpkLyhnaaV+zbvBGbpMy9yzkAd8d2cUZHP92b/vQ4Eubv0nFACm1oWbc+cMsmmh+19nFY
LGeE3Zy6Qu19P4dU26PW7Y1no8P27Tk2+RO4LOygLrBV2OXQzqY8vDVVRCY0yWPvZeDpy9I/Uaqs
/qSb56ylx/bw+ZP+YgoJCQQP5o1lolnxbgrZWYw0DNilfWS3O8SNLk1/ucwXcDC/uc6vRlRaQodW
kIxRHn37Nv3RQr3M03PVz+RpO9FctmK5NenIrQrHx5DESy+60MqvsmG+JBfOr6KQM1Qu4VM9sC/r
UCXBaATZlemM0BoY2NjfAFo8IsZwEnls90Ao8nUYRs5JPdnTXUhZ9QQKUYVI1BzjS9S018BdbqeG
Y7+3Y3noYg92i9OVZ7KIn4JYwRlIyY6byStPJiN5Csrl1gv73dLpEmMl9tGs9lGEmlSYLzBQq+ks
dTXnrl8ukbbVpSu+2/eMbw1mYWvXIsb6fCB/scNQ9PB8F2UOCtcfcg3XKGtpiGK/jOgLEk5M7Gyq
sp2VAefn82sRYb/NoliBCv4Kb4tyurL1z1/tZnAQUQwFqbsH93CNAdQhL3+3YT6vpLdxrxZ0sSUk
V1SVbe/dNeKoTuF5mMW+9AfqCvFkr2WwPOqdPgbSetI1wSG15Z5M8ghCIdq6BXiHKfgnMu4PnoOD
HTL9DRSQROyHhEMcdgaozxlpQMp7Wkt3i1J7us+Eg8OREuOqN5f2PANsA9Lsq4clyopKS3gqZ1pf
mSJugbXfrWsfQrDd2NFK+LV90k8VYBA7flIFU7CO04th0ojecF57TkKAiqvNpCwKTUVEVdjsroH3
RLRnl7PfvJNfrFjeBZw5iqZ0vpT99qVgftghwpwXeysjURiiPF7HSI1iIZPyzBEjEBNubbLZO+bK
oRDTNuYKDjEdU+ZykBZbwynQBw1gznaOVW76yLwbaZhCtED3Px3Q7MXYCoSaOkZo1G5Uw04EgrlE
l2++hdz9uLSoKLkx1FqiQx/E0rqh8phG5u1MIIa9WFQBuB9P/Gq8DiGNrJKG+SkrNr7WGZBPNPCi
ywNY4LZaboFWDxefD9IvFglnhv4P0o7ke+/GaAxrFybUUFDhLjaEOBMKU9yORME/qMLfvBH4rB/X
iccpzLYGVR4LsnebKIqrSKrIvtg3dluAjWrLDf3lQ8BJBTKVGmDJlFzQ0F8NNtsUHjd3cZhdgE4A
PlXiDVkWfoUaxVBvfWfJUagCblXM3kObWucGpnVILbbryCfan4pS0CdoHynxX08ZOgauPoyZZqFI
74NRR6kU6ZLFvKj7Amg05V/C1e3QoWXX8Uqf08tFTgKTKj6IRdDBMTQUoRqHHcUpgDALbfLJmy6f
k6CggEc/dml5KPrxJu5IJL00xOmvJtVTywjPKwTCIH3KqMMNnYFLwAMHIYjWLLffxEU6b/T/MXL+
JgDTuA6qfthZkrKYXkbtpI6lO96g/0oCoVJUxxxMxrKaaAnlXLAISP27FZ9uDHVXJyjcottQn/tq
emw69PJ6BjjJ4otYkLP4E6E4Ut93STRcj1Rt1qjgoEmZH4whOSw5mMsmZAF3XXYgKT7JA04WwGlM
TFaHM3YXmaW+Re1YHFJLHYd22Ai7mdc6MQLmgKhq3ZRnyE8fs07e2Q3Ylt/M3F8sb2IdhXwJyiVS
vBflzmaR1LZU+b5150dcEa9bk3NvIM0KFMtax1/PqXaJvuwOUgPnoV7zRdTt5rEdkQ7l12DqbtKu
SLY+Vm3egFjZJutCMGG2V2z9qZ/3mS56DnGKY2Uo422No+Yj4hn+BZX4aLOEnIvdEvnnKA4T5bvi
aBvsMUk330L3gn/QIG3smHG/nkJgr0gVHfuQxJDzMBIlLwRttlM36W+6gR20sbvrBvO3td9nF0Pf
X0vVxyclribbuEnFpkbjF67GTQI4b5NDPlipcn50WmBoTdVdw3hO9qh2HgcOEZLM/kY406WO5jv3
5/n6/ytsv7EURvyKbetfuc6HNvv/yu4RcH9dWnv5jZ+GQraPY4KNdgTFUPPFFuHfhgnU1SxE8BUH
vP+qwa4NE9B3gLYP3I7NU8uf/GiwK+2lYHLKoSQFFdAW8m+V197u0C+eCRZC8Mit8JzUo98emiBQ
5jyHuv1XZC5V8pQRvAlzM47I8VM46BJ7vk3orXS7dhYZKK8W9a/HKcgqNHJLhR/lrjI0yhRtNpTy
UI0JsGYj6Eij6Wtj5ijFYCZYORTwMY4LB2omYoC6Cqae0hVbLY1R+4vluhXw0tCsjPFr1PWAuqFE
h2iXSAC8wJCX3lTeiWhD4PH4FqJghFbqOBlesCsGWJPxem5pyhu/Edyw9Pn07xgMrQ80xyiKevxP
IZr0fnRKeJjQmRf1F3KuA+6z8DiA/K0atEPTCz8EmkYqYsVF/lQ7bHk3KHBpeRoqWg3PgxlFOH19
Nbd+kUc/5x1vbomA01IuoeezgNP7RNpN7AnF9ib8bmUmSptUqSBQUfnSYKeIVh2HXg4730pWFDO8
HkwqZX14XmaFjj70Ly1O4/bKSA6ZObSUZpYgXHTzZ+JVbDv2tuUWMXZ0jRE2TXGwWJbU4mM5zRO6
Uib9Htf/Tej+NpxGm4JBVtKnP4DYk8NaeDsJgyidYiPNir/MEQjYH9AwjPI6xzV0ufx89N5mzvpC
JOsSZQUFOsr70I+Ys7z2F8pL3zlgbGhMVRakEpVbkxU+CTeRX8aWdqKWuVMZHgQVsn7DNVIZaNl8
fidvT7PnO0EJTWh2OqouaIK8fWSLEi+ZcuJ8R6qlcY6qmhMqbw1mQK44hK2zkHF9fsW3oZ++IpuJ
RCeKSeiJDyr8dlxkKb1f+/tkhW0s/7KxLI6iU4IO5gIOyfqxs9lBRWn7+YWtj89KtGmbnkOixC73
vkaSoC9PMcDOv7c0NnN3H/tB8TWjhF+jmot4eVh9mfwlMPPzMm4KreY8RMgdJa1bgQfJM3aOAEZq
kPtXRIi0nNbRUNjZeTqEjTfv+1Eix/O3MjxGS5GRs/EK0klXl5Hevh+qcQZ8MFc8ZgBQEIap50or
eg3eooXHPx+gD9OfwFg5+r/EyJwU7yoAyPCgBAFi6BFIYE8sjDOzR53fNmKmxOeX+jAJlDahI01m
JoD6er+hWX7q2ZNtFo/F3DUMLrLlKTJN1kwIWZa5QwyNA1ZJxPn5da2Pz6jjNt10JKWla/TunAkM
y5yqRhkPAJwsewEHouIeuIpXRQ1UOwHGI9uzTFL3HoI6ZNwNcNeG4B9zBHu4iVHOJiDFomPpHsIC
mNNOFDRpz1Q+y983Sb33U1YLv1Hj4sVTYPOs91NWhWPV5DRiHyKPDhPlfG/ulssWzivvZ5nNcB5O
/LZCvAuB/Zj50RbAWw0oYPPMZumnMpwfeZd58uS0JiPD8SfJt0DqSPwuXzZgdCjYXdSEpMxdG/qg
k+HOubDdged0Ggql9SA5hgthDbwRTK/1Fm20SDTOFIAx97gioeymP5dZhxCQqZaAscAqV1OozCXW
etm2rHXqXkdQuy4rvM7zvxxwD7G1QuW3XS6Z0L66K0hH6ELgesM96kZ/AeUFaMgdcOwqKba9MyFn
tnSC+v/QIPh/3Sb8DRrrkMcYkihySt6ZHU3wyKATR3Sz14monlXaPL4D8BAALDghMxBuhBraMbH5
pGPFWk0jRi03d07UMEXdVQe5gcMMOIW2gWkRcaUdloQ+l/6pEy1wAMGAKZwrilxwE+s/ay+GRBPI
oY4vMll4oJutdirOIqDC/aGHxMlcmiCMMnTxEOO84+HFxmGJ1qY+M5GWtdlEKq/WBa1SFhXq1z8e
QCXds36fi1BPsjHNQItPKbNg+rVTqDfMHzLkdRto8T06dnOOp6C2UPj5HXVVG81WxEg6RLTH0Baf
ViJaFGPQi1g7vkxVxEY8i5JnQjtNj6pM05GRU17V84FxxM70UGA7S13NipBDzbfCcIna5irQojHV
7NY8HluXni6lT57zJJD9ZtIkgZPk10WnSgy9EyH0dIFMi4X2akB0hVkToqrOOxOTyReC7bUC+jOk
MJ44GJIy4WOdTwNjWILg4PoolOGy9YeXoTmFZzOIvIz2gVMMWlB8KXTslliT4GezQ7TIQyR+5eAq
gA9AgfUE/H3u2LUHdoFtg7IZD1PagZ6/jaCOl9PeFTWqNj50Fr6lnEvJUujxj+JPWAS67MZQ3Dpu
iQK0vtDYJ/pepA+G3gFf5rIEcWZGJXgjEFeX+8HxtOVUkseejtuAcoJYazWW+S7uJX+gETZrtHwi
fT3GNQ3j5KmfRu36tHiunnMZISCWdt2Ejwp0PUdPUR1aDzeVV/DP2vIyFrCLACNZWLssRBnIrLPO
52Ze9OYRpQRiCahFvaRxeOFLG5oYvAnVEjfSr6ksCgZunKIttMXzsGrn/TCZbZJfaLIUXwgksuH+
FmIxPatFHGvce4olt9rTCYDxsUnMG1zMYn/YWJ4kT6SfmEWAHxEA2imIxZXYdcDapAlJdckiqDpm
tVyqeZ6Y/l5LF0duMd0EscTRBzn26Cg14AAcmV1W011CWCL+gm9MHIAUTXr9hosYXUwLOL3bDsZp
3Jp0RldTU3dlu56ytjVGWM4tbQX0GbDEfKylF5cK+BfuEzQt4B2EtPbzOpBoEbSlj606iTRWUls2
YrabbSfCBCJKWPWl76/6F/109C67aB+IpEdEauWlbLPO4zIqA1FTNtuZZ4ajny4x2XY0RVF4npZR
b7nHbvJbPXli9JGYid04U9fEnEfPSxOtROZQIGK41GflUi78DF/jHoH8ReGrcNvWwNfIyVPeB1bq
pmH19RHugM2WmxR1z1sqLKlbn5QkR77Lr029C/YMPjPXjDFZGHZmV418khRGq85R0dX7UmoO+XTl
d4mOCAHsh2xPlZwcxq+LYGweB0aRtWDZXcuEGgAyz+Upb1+rAHpw9uXey/B3DM/wJuu5tMQThftn
u+Q4GmZa11hHgyBj5XmYTjIIXUdDji6oA9bX4FBuZvaH2YsM+WUyZ9xs4CHnSu6ruit4JK9sygbl
OltHK6gyp/Nj7tVkIz/yEHZ9PTgINAvaNGnDroq1XZSMwjjF4mtBrwHMR7ipg7EIthQfg/qP4MUO
reTwn7fDPLrcsZuMBqNU4vrEwk4AFWpt1bh/Lu68TOs8HvXPZlkKJi6EOR04o/ant/sWSs1yaxnM
SoFURwPkYkXUG5qsT0CLrFzpBfQqV3g2udXRjtl2N60PicRYuYs14yBQjFnzh5lP2c0bayqccod0
55RDXz1+9KdC7yWuv8XsuZif/gdrKkhMmQlKO6PFUgk1ghb5vU1VxrGK6kE3WOuad/QbmyrpzviD
r6rGmLs/35hVJbVMJ0x1M3sO8H/6z55VPrYUZrML7GUsz16cqxyA9KOJWNDutXtVmNiIgcSu07mH
doastPqFhxXEUFcLZ7g2CkmfOFnhQmAV3apzcaVbRwGeFpcvrlYwcpqkPDErd66oCMNbosuDkNxP
cytpyHa57Qpm9UrRcv+XxRX4C7epTqBRhsu0Mge3cjb+/4nfFX2SHntZIKPuShvDdObJ33C9Kr0U
CMzGUmAQoTSLThjhkWYSSkKXP6Jvc84Q3Lwew7wstaZprA/UKhd5pb6Os6oquamCsYGYXJpmSIzy
IhDbBubIgsF/QceaCCEmRFCNmHR/UPlsJCzu2tPhY8MBznKI0Idga8jpcrGVxMaMySvIp2wMM/1g
1eidLXWoBWYxhB04emi/akOlrlChvZzMrst37npV6jgFWR6dObiJtXC384uObV/nsXOnihbfoxNU
RDQkF1cYag1VXyu2SdW2RPZeilanfSJtRRQ8msRudE6wwGIvSzxMM8ezwBgxqwRq1CpTw6idRex9
aSNAuy9oPrCn5H1u8qDEJR71JmS1Gr0h5pnNGT0iI0toMgIUYYDgqOqT06vHiTttwsjl2r27uOXy
xwDqlp/BptRoF23Zx0bdInHN/be4SbGjpBJULk3NxAJduimCqrUAhjU0IeKTF8Vfu+sb52HE56Lc
OXbiFudhmQwciwDUdSxVVK4OWSIf124f893C6ayn3mhn6tEoFEG+BLhfUDdYuVUwMba+SdMqv2AP
14KD5XO5x0F+mFPqxwkmrZJxBPauKxaOP+q7t0Sg9aqrUCZ+eTLH6I48Zb3BwLLNJPoOeqzQmD4/
R2Kp8Ydb9ZVYiEjdIuIby7xzUAJKQU9rmQMDNBwdNZM44FrlU6DuMuiiKWKC+jVyYFrWLelf3914
dTDxxCIpMCHb9+3gQlItwnQYo8sF3YPA/3NIXQVYAEp0mI+nknAUvJILEy8CCV7p4lPT9EMcnVZm
oYMKs0u08PZI45VD0UPJxLnLqddZ0xrwceN2gNNsopQQCUSOS0gQ4MX3ZhW2g3dJ28Yu43MncE3u
Z16kXgdCIDBerwZw7sNN1kq9RJCa1AUvfFH5QDBAfrxPrIzUOK4tPcFEgNmZfVLbLlJHG3w29OmK
KlfIoQkLnEB1TX+HKNABsEa82cGQQMgyS2jPr01GgL754tL4WfP3+tNEJVBGx8xzOS6tiPuClhe5
OjRMUWXTwbyo9N2+LI+0g+96k/VjyUsFSy26HPVLMYTfoMuGcbNXqA3Rocxr5kK2jmdigmQnG6nn
blbYfnGRj1Y4dHjPtp4FlbnL0QTbZGDeeLfg4iAu4BfT8Ajms2tu0oJcABI1lKR8oevHzf3QYAqU
42eO0h2byzxKxPVGq0sLGjE28yynE8rIIi1Axmai1cQLaaVPeEniyXtGL2NBJ3u0yZ9QSZ5RDZ5s
Uaf3Q2RNDErwEvm0MKqINVoYSTxtDP+FwOBHRuxBASMwmMLQJPsqwlrwp5CcBSilgfTdoxh6kHsm
SD1zLaIqIh1BDgifmT1NNNHfOEsmMH0zRovxN2Bq6JjdgcWuIQ6WTvKhxOhAPqxK5kfQBiFvrcsp
6KKtCBbdX8fNoApiFET9cM4kCGEPWKyanPdUgz/HVucPTCfIWxgrrJpg0VtlxZ7s7CtXgVPcogjB
1N9baPeRqmCoNT++LL1iwNwKiUMj95HixNAPZ79NNyC5yMRAvJHbNAIkv5mSrumNxRdTTlNRMyCL
zrgVplMM5IiyEkt8EWNYXThOKgle5zEJTxBVnvorZ3IXBBcRpsv2XmuTU3CwGRIzSzGheuHunCwt
+RpfdkA5T5K60JGoDbaSfWZ8yRqnNExZpXUyWGxSBPy9A4ptZHfeQhfXWeBLYpEFi77pcpnGOVyz
yuiHrzpvIeOV0PaZ6CRJJrN/jIqCVxpbvb71vkBYHHuvqA/gtcAKkemFW1Ec4YPLzIzCw05vWB2v
EbzhhMVZ/KzU0y50BiKBOaooJ52hzy87hz+1OtDNrVTPys9rXL+oGXn4O0CKAeqmrPclQ2/StGI/
Gx+moNN55hAZWaQ2Bi5YGe5vfcPz/uaS76tqlKkAgykQYZL+OoHT2yrljI6ph2dm96Aw12KHf5ka
mWfoWuXnT/fxUig72zaOERb0iQ/tVzsKq2WgOvGAaJben0pHCmC0E5s1e9fn13quBr5qcrjazsC1
hLI1m/hjVwodujbTvPeHSeQ9iQzUdJuZqDoZsQyjhlZoDsQUb+X7vpCKHnAP3RsMXNXZ5N1UIXRn
Ay6RrvC0Lzvzj95HgZKIDpFc1XImuE498qfPb//DUGEvbGp/F5AP4B7em/1OTZB3Icz2e9T7UFLf
ckDptJDDlRTq80t9mHOCerdPK8gD7qiR+G8nAGFUbGNrVt2DCBR0r4MZDYxb7BH0EoF3M/52yr1v
oVi8GNilNrA6itX0xd9esalb4YX0Cu6x29R7VDfFVBF7XBg5IGxfn1mBD2aBYGLmz3/hmmo2XzQq
W51+/uzvh5muqcJ8SHdVWW6gvt7eyVh0E9DoUHyjJkHePEe45j16havT+c+v9H6UbSVMnlaY+A7Q
QXpfvE4JDPEJT6xvAPpdwHhVplPzOJHgWBDC01Hj5xd8S+OnQYNKPGVnmryYTBA06Ud/hS8DkrKw
mczNtwaRD2YQmqF6m2NT1M4PQVPjhIk0RzhHQKNTFXEyfn4D73jX3IHDJIZugYkb7jVKvN9ZZBhl
VuUW3+oIz85iSy9rSbdUPSI/QcRJhy1DE+nQ2JFS798/iuKG6nTJK3cwloxOx5fB+WGOQul/ZhWX
0hdkC8uLNzXWiKWHHo/oUEJbxVaKtvoWLRN9WA5zX4LfjQKThY9QCT30ZNO5PcUja2ymMSZ8o0S3
xQAttrvTmNayh/giKstcph1aHXYZje2SxbRxrY9zDE6JbdxW6CO+qhoov2v3pUDfEtqza6LTrIMm
tBifIz7b0sFykCAiQtWmxfCR8liYYEBzsAf8wimyFCll2c+H/8OEc1HFNh0FnNEWH6d2T2YRGeYy
/1lGtSBmDbHvJuHwQVuy9f4oWX9+Sb1aXm+5eqtF2oseDfIWYFHfNWjoOc0dem3jnyhf6xpjH/tO
egHyGW740XwxEJeZ35NETRbujhRhs1zfzee38f7J0UPTVCMcd3hsGu/v+m6FUxcj7zL6My0pfx7i
vOnyr7AUUbaz2+43jnLvdxDEC5QrKIA6As0g+R4xCPA3jKOqbb8NNWZftypx9bRIkkpHVp8/l/1u
SfPtngv63cRQiHPhheb0akmH44RvSzHYX4u2M71NQPmyC3chZVQy3TgZOR1WNLxz/uVSsGFeTkr4
tyRrqoE6R1mXEgwpj+7fV2gzE4dai9SBegyL5Q6XKVZFVCbooK3lZOgyABDOkkU4eKgXkLvmdEdu
BsMSPJyBj4Am5Ri6U2QNud6vSQjSqT5Fwyies11RmqH8Dfrw3XgzBpjXCZN1iujMf7F3JstxI9m2
/Zc3hwyNozN77w4QLRnBngyJnMAoUUIPOODov/4tUMoqkcqSLO+4JmnKTJGIABzenLP32r82gm1C
AHzIiONDVxAGDaCsolWRoc+tqNP9/n5b78bz8kyZvOBa+PBamEffjeehktRUDRHee6J6vVZnUzrN
elS1LE1M9UxB33vvOSId7kI5lkuV9Me/NX23VAi0AVvtJ1u4Sz2Ts6BkpjML+C3DmZYRMjgfFa8q
+vdEFtmwm4DG8O5gE+F4nBCYx7HkR+OPbtHSRNLy1OTdmT195v/1VbE88NlOuYr22ol3v5cmeoMK
KPnVCx6H9uP3QGO3Z+Kv1m2TLIXlHy003kjGbkrPg3UvDKlyWMFkFAMlkN/fUu/t41vQLqgGEI0u
WY8kmOjv3s2ab9B7ugy/gDV0P5FxaIP7oj26dzJPCmr8SO0iMfpAEIkSXUuBRaEws/zUkyANsg28
Bk3TCO+bNuE7dQgGfgg5v6rrfFR9vEKqbu4TP70pSlf/Al5CyYBg7Ri5uBs5V70dVodYT9QFK1I8
c1qP+2ytqdT6ONNH7s9DwM02vj5fF2uqhtlJm7WWw0E+AgEl4+pasCplW4xj1oU7NT3Ezane0BPP
TzHSBDwTJl2CVLaE2FfZQAuvNfIndAD2YYIOl2CiqXUDkWnj3pusz88yrgwbzJ4TU8KIlNoBlSzv
B9fqTollgSTClC1KsEa2fMw6X71gUmzuMJcptkVht0/HjngBmhSLdJPmMvABP9GCThT9OTHFm3aA
vwx/IU0/dp7jUDUPu2zdDk11P4OdW7P9XBCMmibwYek3op30z+RSqifDncVD3NndKh6dAiW+SjbY
2ZI/CHx/GRBsvxZ1GjsV+kG/iMc6W/lVJpripS6JXyPZXRJvV1gwZ/8we77qEv69OjH0OE+ZJv14
hMuLFfTd0BshJZvgy2Jw95A72AowiwYV54BkPca5e1uaRXibqFCTxGPZvlxbvUzyHfgjZz3mLWoo
NGzOVeM0/nkJ4fqBZUixfejy9lQUrOlmW2KcMltD3ECUKb8VneUdS6qWN705mR99TCptQEShLslL
jq6swufxam7hUNTIaFEZg0+9qfGnlxRKyyolanJrRLb+rI+tBfLBt/7RFuH1jrzefbZpSxjNe2l1
RenNre2ofOFdGa99MyyzjZO/essa3Xn4w6v/ZnPw/WIuIsVli8X++f1uMJwF22psPC+O7hbos0b9
HtSNqUAqo/cXVsfZO6qKG9qzbvaHvfA7ER4XX7YBbIMYABZr9PstgYEwexTeNL8gJGeUgQGNd1aV
5vtxHp+hQYKr0/xx3ZkROcp1ozl7UU72HwNYlyH2Zgi6i1hz0YNgumIZf7egGBlJZzYF45eom/EV
52WDY96zXX+t6JK0616QhOYW7Qi0V5PFLQX8Yl9Rt7ropYO4HVSZdjUbkdiD4qRw1oT+UwHGFTRl
pl0kU+keJ2wdJUTYe2qg+VWlMToDh8YYQuN2pO0CoSxcudJ3b9k29tV2scJOTppcWq5MdhmV4n0S
VfKqsNu8XVeh6oARxt0D/qbsRiuXwBJnNIatZbYDKMYmie6H3Ic5A6uCLxCPROT0bUQLwE3rNF65
rIl3wta8YxJP4qOxpDcHNB0gzvx+fC337v29xRnIHtThNOu+99N0lIR57i55H4lAiV9b6Ukm1jSt
s7rUL42Bs8QfrvjOmsCoAkOzqG7RI4FhQBrHR/ppP4bzK28Kls6vqUzFOWUzrSDuYdIOFCrTLY2I
lpnejpoXaen5KYnG9pgkvn5Dgou1/f23/3WE81m+O1cgJbi/VI4sc0BkOQ7ZV+KGdRf7lp9+Rkcw
becF8cWu3X2ZVbeAxLXPE16eEn1iL4v/xS0hb5uNGe5CX3D6fHtL0OKoQs1u/jUsnKlbO6RvXDtz
F+fHJAdOrM+E19QNFpnJicON9MPxMfaaXu5jNRv3f7gnfzMksMNRvWRwIox7rwmdi27oKxiAXyMA
Gnc1nvlbM9e0tUvp8MAS0112ed2eS1EWZ/loGRdt6bImYG8ZrxOQ3Ehey6E/JlpnfUObXduBh6vi
7vef8tVI+nbgckhg8jWxJqChfi/jbHD/Y5HiIUUjrSEqLlX4VEHz6ElYhB5ZAzumNlVUZPG0NlXe
dRo7+OQQMq+pcPn+ilZ1Ea+bysHN3cIspGhP86PUVHyROYna15Y1XjpdHJ1FthuJoIJCNgRqMnAP
RBLQUNAYMIXgK9lyB1RIbpdsvgvfMXr+wuBqx9fHCNKAjQiEH7mNBvZdq8pIsmNBg56zgFX0UZDX
OZEz/ZDSfRdpfrJ7igrsItVda47lWVzkFrkIbuHqzCE0+lYk6apry09KmuVIPEEfET0JsjTPMTKj
WrkYpK8UuVbSQRENX8c4Q1YEOlJ3IvMjGUjJJ0jV7TeRmAlFuj6FWPz7p2O8PQMs77iDghMOBdZj
Uo7eV4h6kn0LvxbdV6redfTA6marFZVE2P9K7y9Np8/oKamZWCmvsatv8UzETjCHcKV2WKfVyQYm
dtQxEj2YDXznVccqsG3SJudliFJ3RSQGbubXT/1fn8X9JL/+v//z/FIk5TpRHFK+tD+7JiwUt2ww
/7PR4pQ0UVImb6wWP37oL4qJ/YEyML/HXEriFNDMf1FMPOsDii/8FAhLkc5Txv4Xx8TyPwhOu4g8
dXA8y/HmX2YLy/nAb7Pw94E8otjpOP/EbEEF+806x4fi8pbL2dfiU+j66wnrp0XH652qqqbI2Huk
XuWoQStv1XDcAoY11ZDIAOGW4dNUejYNVy+KH/RORiuhW9UhiaPu0qqcBHJIb21tl4b9psFTfB1P
EZlcTpnfV+XEAs3EflaH7T3sbSRUU1c/65bMGhC53OAHlGPlyWwdxKBEruUY77TmxQ7L6lDFkX8U
04gkS6/zmcwyZT9bEvlewO7fP1FN0L5mozs+ZFZVjF/ZKfpuep4oMVwiU9s0WPG8aEwPkNKktwNs
xlkIQju4g4hO6WXXogtGIlpp95qwsUPOcdkTYZdGgVuzmVLFwmAAVDleGs0IQTiLvac8yz3zoNre
47ZUprnHOBwdU2mgwsgcgHXsHCs0McNgb41aFwFww8+imMtDRLwZ0slZrG1ocJ9QREDRN0IBHMyx
V3loDSfTTCf2abaByVUtxitZyGuCwXV3N4axONMhSTy2Kk/WHb7sh5gY2HWWpLkI6rmHskVwaN/C
Yhw1gBfM+iRmp6Feb0N/MWhzBmvNK6IF5nqr2Y5x39QkmnTUzVFM5IN8FJHwjksh7J7Uq+UuZwb3
Iq58494nBN4MJnMw7jm4oATJpc2vby1MG0FTtcalYpdOFAE6YQhOssyLjWf3hslpkZYhVc+ak+4A
1u5gNLlp0a/jj7mR8lxDJmTEwh3I3dUUF/yMbUGBOMpylI8mqUAFjZYiPC2Ey2Rldw4k/15w/M3j
aDZoe9v+yasyq1v8hv7J6LQW4LHXV8RJNMK4x+vB1yho3+8Gt+rm3dj61pkVt/azHIHy7kTrNQl9
VjUf/JKVjLQHozqYkZHNK+LH+UJM5/yeGunvoc2QJ55r3sQHGIx6jDZuhKtxVfShfMyHgrNmhFCD
EIGpsVKoyhiz12g1HfOS8I0h3FKj1KOzdmlnB2gx2hdAv9oqQRGIwJYUx4Q7Xjf5ji79si5qZa8g
oGkk1gRwxvn1o7N8eW/GJgyXMeMONliPkmCuXetMIJE4G8eYxzKrVj46ELBXQpN8Cfhz+rWX9M7x
9YqOS3lt22uOdYbQg7FZ9yb3Nx2i8DQ0WevB9LMjl0Yo8ba7BoL0sw6n2VsJes4HR2/kYw0Org9q
9J37CBOUuIlSiuWZVccVxe8EK2jodJa1qk24L9DTcr7WVBA5RQK981G06aSdXj8lurguAspF8tkK
LTAfluIYo0zjGHZJ47vEuZgp9gYKmzhZaBhw57sWfEcGQ2h5pNAwlnuSTrq6bCe/OkCLrA5TU/Hv
PkFmUB39iKwqrZo5mFQaAwJlZ7IjgpgZitNFsxeFbkzbBNr+t3m2GZGpoy1jyjDzCka75hW7qusp
erpGMVLIoLawGlHHD+vWN+c9qzZ4ogE3bp9O8pHlurMIBiVqgHFK+GfgIzk4tl63qqTtTYGNo60P
lAnkpivKyFpNDdwEzrPhIfUn/8TDdOI1njvjFtZMS/O9UfKxFZ0icxPT1V3PKN6lkCy3M9Crld5H
9k2XtOpLqlkGzD4WnVPu5+OdhwZ8hcaNgW021Go4MVVsw3Sh8e0KImODuUIWBX6zyYmw8UnFRYUa
9fN+pFy9Hwzf/cLBxLWg5lQe8uEQmWBgKmCiUZRCFC2X+zvBnSGh2GUGIT2v54LFcDUYttiIPjKj
jdbi6AfwwpEOGqY8s8bEwlkKzHMFiiO6KQ1Z3uboOtj0ZTnQSqic5oNfze4WAsz0VQD8pKLWJvu0
94yX3HYxyUfd6G4RSqfHunGSr1Y9Dvcwa6YzWZTFZkrzcFUl2gMgquYUm0KtS8qtFRlnHnp+Q4PJ
NGr50SC1gv82llvdK9B0RPr8NZmijDdgyKF12oQ7BX3qkm+x2BEfpyxVB5K/XPLZ2IafdTNUqoLu
4NoeCIYAbt6azipBWnMkVeqSIk/xFR9xLDZEg/V5ME71dE630LvMB+3WKDRz3OBEI+EqwwRgHHMg
3/XNLCxq5TqirN4ZtzM+xbWqM7axNP2CTOvC67JvmE3Ic8efJrtbIho/WRF6mlXrqzki4i+xjjIr
dfMhhLJ+IvCmuSNj5Dq2+/oWpUIUDJEybglIdu9KF4h83o2td1XTNdjDk5AbHVzop8gcRoLbvPs5
Mp2PHXl7u2pEhbYjuA/UJM8tl/u+WbKzrAHXgF+sOmleK4JGA6cg8nuTE9Z9hH6Yo4yvW/1GxURu
jPRhcVU2BoZuqxlhBLWx3OSDDpY0DuPhCdVlga9AdHa65VzRFQTy5nm30gxBXIhVc8gY9fbeLDPv
MeFcrVgKLf2qS0UXFLomz3rHYlQPVvo0srwfhrzrLltTfxpIh7iQZEtQQBtGCc+zDNsjFreUmolv
3k1QDyiwpsYN0aTtt16MzdNEI7l+HluAqzeJ04TRoW3m7IxQtnIl6+aTOc3hTRwb4ToDFhCwFRyP
fUvAH2jLoHcd0qWUpV01GGg2ysRsR6hI8RX0wXis54ToMDjlN4To9I9e4oTrqIida1/69tXYDWR1
ZWWM/1u3UQW7Wphd6GFtluu407UbkZHh6YqOBKMidwM6jeO5VEX5lHRA8iHSPISd1M8pxpyIIu83
cco4Van+aJjRWTqk6kg5WHwahggRlZtNzcoIlUHaTBwfAL1SWiTT96Jzm73XYV/PXBMRuG5AiHAr
OYojpzfBN/QMXKbCyteRJFWTxU+7dARDRU/iI/mk8Ihy42OYCkIWcod0CrMSK05bGQidPF8bsmcc
mFJsqA/7rBR+OK8jUaOLcFjCt76w9DEwTWndeJFwrj2/ae8qjkAs9CUdWUU68Cqbx63mtv0FQYaU
3bvowdFrMhcgViNbGymUUobbInQs7pK0gkeSsv3YApGlZmvmKYQ1MPTEJznYSrHvxtdQxqxtZunT
vd40/YFUYv2j1vCDvRNVF8xA/T4ZFbkipDjeWK1OEFJJ1NC6NQmltYq5vo3tIu9XU6mGTVctRaN4
qIzzDsHfTbJEFDShc+bRXT9WiMkedIXWNiBv8BR38Sf8hSHaUdChZJj20UMvl4AYhRQqQPNw7kjK
e6MemQEGE2/rdA7PoW3SgTi+AjYQhGQy6LYkEdi8CQWxpXK0a5LMOlbHHEQFYWJFvpOD8E7S54v3
cmzuwrRyt2qsw3TDcjjsPVRka+RCGaV+Gr1jY9zGuGpU0KSxoMceqQNQOUF6ZTwtKZmCIqBpjtaW
nxkv3GIki8xlvnmhAO1889C/gLxz7HmP4DT/Il233lPHDTf5srWShWoCoEL4q4VRVKu8SJ1NotWS
AOY+WXmd13GIN8x1OOXtaurrfp2hQTpkadFfzsqT1gPrG3oIAjpiuNf+WFynbWKtVGZXt0DhIucW
0Kk1r2yNUEVIG2wLykF8zhDNRFufKAheIJ29YOYY2VXEIguPdTyWmVKbqcv8cZUqL7xRbAMuzFxK
Zt7Jij65RV9W8KNS9ljCf4w6o7qdQ0gt+LPjbZ1109FWYLMRK9QkrAGXhc1so3as8vYwGvW080rM
cMiw1X08FOf1UB+kN4/r2jfrKxLK1RfKdPqOQIvm3KDttGsi78RGbdi6qiFZtRE3aT+RFoglJiP6
FT5Vfq5o7xnbhJDdKRhgoaerih5OCiPOmW9pOMrPI5LkiOFj5mTMlkVOhhPJ0yXajmPWNVrxZepH
dY1Id77SYpgaG0In7O6z18p7ST5W5gYNPqXQ3BUak9tZOIJzii33tjLyj5KOcHwo89oNj1apP9M6
khejzUYO1mDdnWVDEi6YuCnbeFkaLxVkYesfk4I/NUPQ0LK8XlqmWzshSY7usy2Hj3MsqpVAKxG5
19Ci6mtWv7O2YAUd9j+d5P/G1v622ofLUrcwQmMTpoRmCLAEb0uPEcQq2O3sa92mEWeEF/lHjHLm
/Ty56sVvjGT3++vZb3UGywUFjX8MyZQYaSq8b/2TpITFW1fVnhBwn6Qytu6Kifk501rqcaBDv8Q5
kKFLSGUdcNDGIWllpWi3FRepnebMfLzYG9QKorkqmt64LDRnJimZ5sGpj1t/02cVG0DA3CHbNpD/
L3qkWz4HetHOd6ajIVWtx6zZJ13HNlOm9jP8wqG9U0BV1XZuDbLrsJOCQnmaOU9kCy6PA1sU2hZ7
/YizSMaMcV+4lnzEpqVeGDLlN2/uyzsLe5cKUHPw9x1Tl496gTz0GHE20pa5U+eAZWjhzaypTuGO
4uCw86IKaTR/sbkSlTScXRMbUEgUxcXH17Nw4dTGP5JfLM8AmYmgUuPZ8AZ/KcFn7JBD3LHV3oav
zkkzSTkbwMPmuPb7p/22DvjjQr4jvkuqMCG/HV0Y7IVW51woj3MesfQKIC5lzfPh3SP6OSF/gbPh
yCEEJ4B8/KdXRxbq+egQULZY/nslgtQmwyVirNo3qTTvnQFQUFInE/vHvNlXo8ZVsc1wCNCGgmPb
7y9uvAV8LN8d+RhmTAw+Lkka7787HXGNonRT7ckD4Lf3Q9SJCzerzfsyVRybheHw5XsxgUSNwPsF
yJ46Dn5l5OZ7uvk/Cvv/LW/+obwJrZFJ7z9XN1kNqub5pfq5JPr9Z/4CyeikrohlIFGSNCzG8r+K
m5QsCWRxKH1S24Mm4zLA/4I0Gx+WDhd6QgrgbyHNFDfppptAOSlGcq6l7vk//xcOdvS1+jFjf0/d
+fe//ww0f23B/7sVYgPdA4YHWIxC6WKbf9890otY4oyetQNZZjX+fDBk3tR9anpflM15qkMlqYOM
NJk43dGpcRL7aPl5MWwi0CK2C6SwmoSMzpdUvcy6KKlF6KT0ktAX6SztXt4katdlaTuGuwy3d5Jw
2ht6SoAz/xU1RUhRzhc0O/uhnqMg6opujI+Im8hFIzbcczX4AdoAvpdUi+KcnuBS2uDIiU21DnED
P5plg1SwckAjTHdpPS86OE/QRbnx4rGL/asEYNhAMCDFOhIDOObbXUmVJO+Qn0+BO3FWwNlW1d6P
1/i/b80f3hoK8kuR/D+/Nh8T9aXCQVb+/N78+KkfL47nfKBfD8iTZZ5B+jPb3Dc/eMDLgfLwYsHI
Wubmv14c9wPCczTVBv8HgQWcpb8QTML8gEQVtz+v3DKz8gn/wYvzduvD+0pRBzkVOxF+269IDvoR
cdbZsXPgyNvskbSM17ZRNvt5mqiHtg1F+J9u0B/3Wt8viL4XhpTBW+u8ojp+akLgQjOlKQv7gP4e
11E/4Fvxu/HayQm/jCb1p2X+7Vbrx/UEnWsmBwLBzHfaHT91ZkXdRhzcKnaeidwxLq00Ne6VTYX4
91/t7UL/eikeNc8adTpi7VdV809frYkHuiSZIQ5ZMdjPiQt/AT0yy55DdfmynWf/5GapcdkQmnP7
+0v/zbdkJNmMBg/u/S+A46HO+knXGnFQJjW60uPcFGh2iUW8j9iH/f5i71b11y+6OCSY6xHr4gFh
cP6sXhgxBBXumIgD1nwuBAaQAjTWOrZRfetSbS2tVMbnxThSQJ6auFefsAni8x/zRFvpZukff/+J
fv36Dv0sB7MG7gDUy++2WGTBhl0eheLg0WgGN7gUe0lN5h//u2tRIyNbgCHMwHk3oNDM6nk8TeJg
qcG47ISmXlxQ4rddav5p77bcx38vast9dtD8IFwlCG2h9NBQ/Pk+Jy3uaafqxKEP42/fi8cmyOJ/
fu+YhFgQuRiz1LuHid5MuK2Zi8MMbQXXKxmHWBxhPWKnpcr++4u9E5t8/0oWZVKUuIJb+J437IXQ
ZGZUwIeUvnuBUI5rGph4AAguFW+AGfazcCZeUhI2b6e4tc7AQFp/2JL/zQim4s20h1+UP/ziIwlh
k4YhnrTD6LXmuZWVhsYq7HtHqSlGKAHfxQYtPptjsqQmY/368tKpSHbMIH+iPf3d6BWLrpCdBo6H
98rWLPedscgkLy8901saxcgCloaZkM2faFh/dylObbClqNFZvxw8R+nBTnBr65DY3F7/tVOo5QAq
Vt7SQvn9w367tjB9I1njlEV0Brv/X4cvxsMqr2upnYeTzolR0xr5WCLTfJxfGyek8Hp/GMvvNBfL
JV3kVEsnndEM+HX5SD9NwTKb0YoSJXKuh1BB6aDRu1B4VW+dQRsXiSbP1bLn8Tr2UvM+iejHFCMQ
BLLX5bCmGlvv55rl73UGaUXGSXYiFnoOwlij+5gY1Z9uEtvnN2856m1spktHHkk6/gOWxrefuSTx
XYyFJc5VrhdIO2KCtxJH20YGLleM9gXy31VO8byiv4E7wNkY/LKbhjrJa9eDz0jxkLk3ROH+MltF
+zKaGUPXj2feq8UgFK+XwOw+sI2BM5YR+eK5hmZ1C9q/2espP4Zq0zojQTlrKK+aNAnNtH5sexeq
aiSs8yblBkLrT6frKMlhCTn4d07g+jTke35YG+Rp2/xqMj6bYY081UGj2EBXYiOcWM4uL2uuQU7t
4VUQVNeergeiF+iIukTST8Y7gCVGGPJxqtx23mkhYQPn8Icq2u9R0aynxijj8wyV90uW5vUjJldT
niPB5ShL/f1aM1uNLihnyOTJgNuIh3a2nGzZeg/hqc45WJdt5jzj1WG0C+riz5OBKPr7wdTpe/u5
mDLzi0SAs6e9Xt82TlvQ9qDv4ybkNdED84lfRWnLCmNMtIixL/CSjnQ4iYfTVtYouKNhEp4mYSa7
0LLUS6MwoUKeMO5JfeP++PSRbmmWzCezt9WL9AXPqXAGGtljo14ysOhmAJqBjr4KaSh4U+OfOhwh
NDPDyTqDXcdvKdLJuJ9b7pvodI7ur6tcyUq9hQkGJ30q4iZdjs9tTufBZWSLmPp8UJTT7BInxcZE
S93xOqoL/6jTXrzNqol6C4GUmrO2y9y4rHEsITdAiP/sOhl3c8KYAiGsQjoCRzt0HSKzmC+13qWn
riBf5TvYbnwYfBFZsYFiol6cChMqIziaok0xe8ZlrBU5j9Iu6DeHFe7/NW021ps2CznUQB5gLAN4
8k+KngdloZbcl1GzUIsYHmtR27o0sScwRGaAdBVhgbSi+QLR4ByRdF3Yzz0kwWcn7nyTGkLj57Qm
jOYusmZzP8/0VtZm5Iinsu/Le29OpguSdPN1rcbKWPgNhrc1Er05T3ISgKN8EQeofCSau5yrbq3D
17on2SAhq4UzXBYAEZguPSogh0LEpF8QM4sx21YW5hlE8VM5T/cZpie6AbGUNGWI/y4Zk5wZdVXe
tFKRb8jZsfha2U37zRNzdYYptbv0HU52K5pS4YjOhJlpNedMXIMuqVYTPS4/YY5u1FbZk/NlnF1j
rdqyPFZKb6It1SAXlncn6YOkVbnrq6669FMsHatyVvFTZGk23ZxWXiCkpIZbTuHBmFq33nlqcB5h
9YMsJgzxyYmG6pxAaNpX6PfmJ8q72ca2wecpo+cxQq8hciQbyidErDAQyp5uCJ0nd7dsRqnyjbUy
1w1UyU3NHhC5u1lsObgShhMD6cfiE952mdLOCFCXZ2kTq+1kd9NXEuKHTawl2g2t/eJTkvViBQkK
gHmJVC8FNUrnqnl2W8H7kczaGnZavOr6xtgWsuIXedolsSc6078VEiKeNRYZKA7xehVtoxqNlB00
KK4iKH9qlMORna63R3sw2WsoUkMgQsj0AXazcE3PKT7zKE2vsH0DYK4mbWMWVfcgkf8QY1qqbbck
CpSx/iV3VfXJzxOTrFFj3Co88usu53OA1ituWJWoAxDvGR8dUQ+BjHSeqBuZ6RFVZXmtt528BjDO
oNYcdmTPU4jORjNTXgmlODFsKtma6QF+KBtsZErIRZht25eo0ZmQqhndzkRwkhnobe/Tm+8Qq2Cv
h1qCR34E7FXVeg+dNURCYtpa9RgaYsT7UoNcmqgFtspnPfY6O0RrYwoUWWTS8duMUaodrHKmIGZj
NmayYrYFuHGpsDiSitEjv13sMvWqi+16L0aRjrAgMvkoJcN2VZEKSuZsXuaPZlUjJe3jDsyfVZkV
73ysZPFkp7Env02yF0gxXdLoc6RFmzIVw9fCG+poBYDc/khKqn/WxL7aA8CIsJ6MUdIFyIriz6pv
n1NJFKMNoiRahbSe1ad81jrtLpmBKOw9M/Yu+yYlzjYHYxQPQ71PKZpvSRORD7NPQlFArvXw0NtN
cetE8puZz59GkuWuspZcI+ZVFLam35DtTsP7JaIw9DInyXAXdS5Pjjc+3dQ4Mv1ARO6AexRaEpWd
XLnncK1Az49DLkEYU3ufVlmHl3Pf+qN+EEDzLmrVWrfODIc2aIqsMwKHp5Cu2Oz4JyRBY7kZjTa/
GGlPXKEcyq9qOuW3kOTqVVMZ6ovotXxTtbP1mfSn/tA6ckZXFZqJEyjPSlZZ3MTB0M0Dcoya9EXl
h/Y6LTxxPg395xDw8d3QRtmN0XX6BcJ8+ykbnCxaNbQOWStpmgY1va9LnzSGiwZr4LmGTNwJ4j5S
z2YySHj3FigMGkYHA8hbGIiWiJadwZSHoKPs+vVomGYYYN93x22cl9a9k0mUBKU138kkDo/61M03
baxXgd9HwyPmg7rb6EqJ5HxMxtFeeRVZoDQmBy+7dEZ9kKR1dmrPKVc7pu5cPehJY/orLUNgE5ia
qwNwYPBcDqzw34y+VhedlMA+WAgPFJ+LfC39OEQijJ/0LGZy2xH8YoA7YmehraLe7W8isyfBtHzN
u1RMeY/Z2ILomHL7OCYm0yjdYvDpNQHyA8a8pgsxZlTmRetOM2nxPji+jZe7ggnRGL5WJhEzW59Q
r20EGudMiNrcWLmDmqhzk1tVGPVDZ0zqhPZebPpxzlZzOtKedB0RCB29QTDOqYsDbCD/2Ajn+EUv
sJQFrU72U6j1Sb4W3KrrfuacUuaz26AICJMrvA3jg94M2oWdQLELEqu2tp5mNXQ0ZWlva+Xaw6oy
E58SJ2P3W5jH40fpWe2XwQ7dl8GhXrrVpQMylexOMn5S4LRNEHpW9W1u5xpxZzxPpEm28psdj9E1
tEDcHjM63HNrGOMqqKqyXsdjUk+BoMlGxmzZXGn5kG5M3QnbtQ/d5TyapxE+FmpOICJ0qjwy23Rq
sMLtP8UEbyE4jOb0CtEUMvAQ1eFV6eeYVEp0PTcxHooVa7YyxL6QQz52pzGux1B8P8H+txb6h1oo
AmX0xP+5FAqI/vNz8UYe/f1H/qqDCoIcPdqr+LcpVdEM+FcDwfM+CCoCVJQAOxr8898NBMv+oNOn
I7sLmgVppT7G5h8oekv/YFK2pIBJepmt0779J3XQt6UWOgYAJWBT0/o3wWdQKHx7CEsNaQplCY1A
G1JQoCtM874DOn7/0z35m+rn2/P398sspz3acUBMfqk7zIYiL3ruNQSEaFWzqpjWVqd7V8XQ4wD6
/bXenyv5SghVLUuY8LZJC+Lx/XwW5lmknFiscD8ZlX+lO01/QQvHOhczlj3pFH90NaHNfHeUXQzt
9HrwPCyVa1df2oE/Hb8h4Ni14TbhPgEPiDSurtpj1YCSCjCaVMzhrBonCnmWudWJ4UJ/yLl22jmE
bZc7/ITdyu57QRbQWCY7SWt4D6GUjT9pvfrnckwaotKVv6vDyN8NS+4HViETeOdYnnM+JKOKWsqO
42n7YLROee73hMJrYZFchlObXIooxZhnRWUM3lcvzjj+TxuIu8WNqYn5K61o4PM4Sk+ujC70bkrY
n+Ul+rZc38+mlV1Q6HC8VZxa3Y2puuLbbM3VFYCj9MHUE9Kl9TDfku9cLmeRHiZXOZAPHbLNnOF2
eT1rWwPOdGPEoyQvw1KIS9vqspGgJ1p4M896Hmn73Bnq9dwgcqhhpKPYGP2QTEvNrL4oWsdHkmjg
c1Zz3AV6PXiL+FlsdWU2j0nGqpxhSW3o59IPQjKiHn36EpM6xqVMty4+ynI1EIBDjSuudOyqVlF+
Ji5APpJ44H1M/cy89SPdj1cD0ZwvqadkGhh+45YoSSYiFrQ0GbcNRmxatZ4Vf85ipKerpBT5FWo5
j/QREVVHtxu6w4TB5oRzktDHMGnWJiF45yIFG0t+aGpfJRbqojHRV+GIDj6ufbRycM4eC7cCuonY
b4thgTV2rJzipSmKeBeX8ZeJNvY6osB1iHyvk/DaQAMisqu+xGWYX9RESHwUlqndoFOdj/ocYvVW
o5HhXut1AjDhYurogrU7QQvwLBQ6DJWhBMg24UiiEtK9IBxu0QghJ93M0eyQy9Qm/jm3QKFUdL7U
bQ7aagApt4jh0Xu/6BZpJ0stMdTaEYJH9OArLWGQynynSY91UCvGlSLa/f+zdx7LkRvrtn6VE3cO
BZDwgzO45avIKvom2RME2xDeJFwm8PT3Q8vs7t5nS1dnrAiFQqbJcqjEb9b6FvdYx1yHEWWZ3/RX
6FTRUumesCom29kbI2BIv4b/EdKbvUlqb9pqEEH3kSrEtZd0t65WygJe6jtc2nx7NEC2s507Ystw
56sufei6rdGfc1HNn5Y4qjWfrPup0Xl+k4aVIHOp7++l2wPk7YN7KcN0O7jzizG09kXMidiibOzI
IprnLeWdeqiqcFjHVjjuptK5q1T57NNSYZPPA0Wt3lPKE2vjpbkgQ2jAE+6hMs8YOgSNyFZzl6HZ
isvc3XpimPL1VEhvvg4QjOgjPnmIsOsklkyCIsNgJJJ3CvXwSouhUzFvRC03wwRH5dFpsyBmlmFl
OhjVoz9BLwutzo9p75M2X7P4TN2VK01mXn1QVXs1zp7/og0nDnY+Ux33SCVI6jOjqynYdcjcpLOK
IQzu4lzN8f1IYliws5t0jC+MxIZkVZdtpW5jzwAEvWo82SVXISVWna66SLmvogGWnK1MMrohLCGH
FR+ygfjDnVxU1F98PP8gchD2GKd8asgQfgCAUZVyz8gpfzXcJn8gEBhIprnoBOvSJw0JtvEHP5qM
FvKviJBxDZ59cvVYQ2qdRyyzLqi4vdvb9kkJopYsquKDKA3TX+l8IvKoXHpAHC7oszu5/Gc/8qIH
eKgKRVlFBHaFbXrn5LZ9rAvN4w5YlTf5QPBf05nVKQUAsCVrd65g+EUY4owAAbx0ltbOB6O4s5gR
bxjrYWVpqHurzgz0ysDFwSeAn1i3/JPsjephZn6TrajMh2Yzjqq807bTfHU8HCc8kTTeER0HeXYK
y3kzeHEBYwjM8zEwi/CmcFPvjagMnp9NfPAO3HB5B+UXa3eO0bCiPaZh4M3oy3cRtMUH2+zpY3MW
fRuQ9/UDclp2bh1lBAVzDcmQ722x+XZv/acK/IsqkCJMUGf85zLwqX9LfliG//oDf6hIFqmIiebK
pErAUE8Z9msckWFZzi9gIkQIVwCbu+lQ6f2+DEd6wsZt4QL9q/pjQb5Y5lDKUx7itftbOd/fNpb/
2rTxjFip25SYTLkdmC3fZvTfFS61BFVTT8F0DqvZoPEKQMBOu2+D2bJ07GOulx3JGON161yn+2JN
U7rXKT62aVkXtJIvilgGI9mC+ytTS9+zI3Rvy8bqTMiDfN3QlaxsZQ44LcrSw1Zxb/gT2MQ1QGkM
0U9JpMOyoWfl5GT0tkhLzCIybsLSGctTje+zC9d42Org3QZBnA4HRVmsGVT6BCpERxpreIYIZOT4
gMDadB4MeGFii+NLONs4Uy0B0j5BQzdgyvXa5GG/mXg9DkIRL3ljaOTv29JB0Y8q5cKqJNlLX8yL
fcuLHqtSJAydmaXwojgG5sH4pIg5fAwyp5VrQNTZna5dyOatPM4uX/KkjoY3jLG4rUDGUlRjA+RO
l9nrsEbA6hMLB3W1OmUxpAwqnTlXWmyVMkd5Jfy5rKx1xnbkkgBvNY5a1YrTKgck/oCoDRz3BgRx
Fu8ip2FquhcpoMb9GJl1Lw+wlejl0cnkIHfY/hQMB86N7uqKTwHzhijHX1eK/5wIf3EiIAilyv/P
B8L/bXMg+m/d94fCrz/ze2MY/kJz4sHcCjkrfhTIOL94Fps8T8DYW3yzHBe/nQmLN5YfYf9OkCR5
Sd8fDfZyXPCniUmlccSJ+3caQzdYtuzfnQ2QwPiLgwYuJEZdVDc/NjVsQlD4i8E5ukUQrAmvGi9t
1Y/7OUr0qYile6BUgbRbKzV9cesOH1DuSNIAENHe1/Vg4vdujDfmh+Y5p0UE8Rsx/sqyNIYI51Wb
uHP8Cwnh3f2UjekjpOlin2NgPJaxZ32smyjAOoPXle5520+d/ERNlB3IH2MbALtLt6tuaObPZsMS
Ko1iD0afzsUDeLz8FFZFdRX5drEfbKyauq/OtUtueFhE5cbIyuRkjZ06VmnJpBYVsb0RRuyfSknX
s4oKfVM3Ab6BIgivpy4eMzi1WtzBHg4vZESYZ2tKzfNkT+zextqWO1b/xd6qRfxihWl4sYz81tLe
cGbj/jibhKdbXkSuuHRCg/alsd/hbDCaLCdaHItcpXULc+02nCyHag8TGioCjf+gSIe9W5jNF6V4
ELu1l7BX/IWsyfMn6WRElOvCyfbYJLJD2C0BlI4qN6Y/WWCUxPBcB2l00w+JuuvrdP4Minp6qdrB
vsP4NR3sKWsvnp3pOwh1Kfs0ke5kxDDT1J78VNqD3pAb4u+asRj3vpXzMmJGVU5eFYwwlVjJ3Bm+
GKG9hLwSYxI2V6LC1rugpIcU1H5u1tWmc6Mze/7yaATGsaCg2cSypl0h0mYv5ei+xyFOuA4TAxNc
UjARUUVHdhvlrTX7s2B0mOUnGIyRsbUhMF015Et8iKc0fPWlV26z1GtO2GsVx7+Sj2HkpOeZW+6Z
ylePK2r89Dnqne46G8ziwamdZl+CRQlXStbmwdUFvjdSlu07ZO/pOeZ+sGN5iM+AJgbGEWtaKFq9
RD/c2eO1BzH3Nmy5ViAOeRHRpk7xedC6uUSeVxwmPdhXHqzKfdl46esQ+OmLbBILEnfj3pVYQA86
mfTFNEb7SigXffJQxze9U3eP2WyHa112xbE0hmNTRYpQ6coNLkI24rWCWXmWsZMfU4hohwxDdMk5
3xUAaRL3pmjUlUgULiV8tQfD7LfgKyhahoBR4qRzayuayH+TtvrqSl0eY7YOq5J8iWNN9scOlFew
IbtdfLCd/POkbBzwRuyIVz+oHuvRnj90XTPtZ4xrdwjK8C/ihDROrgHylajVwLwkI9Hla2V48q2L
2uzWj3NZrBzbDj9TAyT7auSH4jktnoLULEkkZJtuYiG+ymI+RGXb6dEbCm9DjED54Ntd/wlVLlHK
fc4Sua6OOPS8U63kHvouDG/PZ9ydFll+B8qxuHej4uBNqj950VwdnbzELtUQETpwWL72dZgefbeM
dhMz4A06WL0iSDa7p/x3vs4al52NPWM9JxOLtsbNX3zT0E8+JKq7hrXXmg+U0Wub5GIDE6W5NVq9
U4gIriQjgWwdhju3z8p91CnzDDq42MvibkTc+mIsAMncs627zIztQ0VoDSs17vSXyhzbz3Y/8UyI
g1Gm9vc1Rr3tWGDt3ia+HbwwTpfNqjHnAhO2P9Uwwqf4Zu7qfG9oBHYrKi1/3Y6YyZiTKCyv0bQd
WHZ2eF0HVshhOD4xXGauV+TQuYo2lhxzgJNWIdK1q7iRLEOryNxalvGSoYEIVnE829u0COmtPBJn
wrby1oWRPtP4msfC7MwtiVJyJbK8/lR4yXwV1Ul455aBd+w6V5erGU71Xdob+cb3q7VbNd2bx859
n6H0ujU7PFqUTLZ5GYPaXAdROWOyDQpvCxE9/BBy17jMTpI8M9xJr8t5/Ah90ztwR5zXU9aNF8x6
zPgBplx3mVet+8kIr8vBaW/7LJLnzFTygxGlxQWRfbNlRRSjiK7jzSywXbqdtJ8hzImDx8po20ZB
vUt0Jr7Ofoznyg2bN8eWy81lmJ2XhAi8p16w8l3R6Ic7Owvj/UCQENkyMXpmK0puLYuOTCFvWo2x
1A/mwFtfJe68maa+2XZaBITzhuTk6qJObog6VFxoLKTxXmK/a0w83VNsD3uMUf2RLJnmqRiifWo1
2ZZMnPk2H21n24wjE6upN+cMWHzlrNxY7zzcxxcLz/EphEn2UUmRbxRTutWIk+Oc8hW/6iCqHOgu
NKtg2Yavueelm7JS5ksRMarkZCKHsBebSXju7TxkxufG8c1T0wfGjryl7oaIzeLoOka0Y7jV3RWT
Cp5iRfqnZUrzIRlTk4fzI2M9TYa3sxO/vbST/FRhOv1szgPH/9D2MxQF7cR7bSsL9xhTBdEZVy5+
XehcVZtqSD21cksDGcRAyVzmqXnHEHkJI82yGKMzhcgqGyTBv5Ud9ncylsWhhteQrnTjI3SZuxY2
kx8F8j1sm/w4FgkWIK2M61QgFEJ1fovuIT/07vDqti6TxbqjycDoOXzKe+8Vy9ObGQ3vqCleg1rf
V9ZMYz8r8IC2LI9t5U/bVqaQEeLm1CS+z9Y3Fx9yiFCfmQrrZyDzr8FYeQaXekrCX35q4LObw6mR
nRz7PcHCcvbOlFpVjNdF5EgjUkK0nO1CCr3WWAs2g9JDcCt7OZFK50XvQzrZwaEYFR8ckwbBPJf5
OeIRcz9MVD17hP/1OSXfrH5tOECpvZbUKR3lWPGmuDwFxiJpUpnYUOTlV1Y8VaehTf1Xd3LlR3ZJ
cXYbQfG7wrhotY9DMifRvpgBLVRr3amZ1XXcu9kXNPid8eQSLuEywIUuwkg7zWto+6m9qQxz2hMU
UO1Gr3tmMIWnTcfFxpz4JPvYedaGUAcvbfz1VPYIPOpK78LCp5wEL5G2zjWKFUa5plG7qxy5ygfD
Z0lALfJUzUmxTXAEEt4dGg/oIuJrpo4W/lZruozMzy4tn+Zp7hkiJ6l6c/JwOrWhZxB7YAx7q9LT
Cqg95RYqmGGFv6O9StMjKCEWi9NmrKOexCZiLQnRJWqEnhLjtnNXzqg5MmnExxmIynGIoujUliI9
9WZ87VlFsTZ9q4Ht4PWbKfblx8H2iDbR7rRP5ZjuiCALt0ZsgolBTrNVdGlAmhJCvPoIOQW5g8Fh
MBuEPIVAZmVG5rszkMK1bsgJZesZwrz+gszGC547c4Cu9XlwfNShT5F0FsYh+qQUE+M/Y52qT/vp
L5o4eAThnzVxV29F+l63VTr9sOD79cd+n+0wwFncCrRlC5+d/utfsx3h/OIsyFbWfgFLKYeO8fvZ
jo80zSQcFpfYsnj7fcEnwB8txggkVIg6Ycz/nT7OWnZP37Vx5mJCwuGA32gZ9OAv/bGN405XN3IY
9KVSSBVGRXjlqrazZazoq/GOVcN0yjQH5NY0855ayRmfcgd39KoLK/n83dv3P+wBLaZZPz8bxLE4
OxCQU2R7y7P9buDE4JXEvGQAAyYr6xLn9ISrAW4MKMuRMm01Kmd49ceG5VdbBmh9ZNai/IvmzndY
o/nVl7DvzRt+RzJsRFFYTzPQEmuPrzT6SqAqAqQ/f8bfdOA/vX/YKDwcXkyw2V3+JFN1FqydF079
xQZEGePkn4snCAoBUX7UZNz5J21lm5T7DzZGMHmoRU17X44t8ul2rPsvHKCdtQZeAZGgT+H14HVl
heK3CEe3sHGSWyi1p7ILOXgQSSMCTORVXiikT2lneOcUEVm5//NX9e8fAz4rJMqCUAHcLz+L3/FM
xcpoiu7yDSZUxwwa6eookhCbYUqhtw4fmsgqXv78YX/ak3Iy+ss4E0ck1yJ/W57Wd58+Y7vYabq4
ulTBbF2sPBkuFQEoaRAlH/78kZa99fef2vJITEhM38Frw/Dvp+usqZxpRn1XX4LGRPSrEHXtoz6Y
xCpvkq0pB9RgqFiA+GXkwJV/ddEsF8WPD7/QUxejM9t7ToefHh5jE+SwigXscnS/lcQkvuU4EYu9
O5fd1muR500mH/1eFfJbG137X/si7I4qnJxr7dnE87JfrfM1YVblk902gs1YME1fG2NsNqYxl/7a
DWsHq40NLfIvVug/L7T5oAJ/OTbAUjKDYtj04wdleoNbuW5knEFglG8EXXbIp428p/pkcFHFJ4XM
61McAPvRs0wI5XN0ypR29N97tmg1iKsYUB8hXF/T1va/jMTx+H/B4oXl/vO7vASGL0HeC5+Yb+dP
m36vpZNssUqcM0cuqlwYRckCvtJ2uOvZy61bLc27ESbkQFZuQq9kVXs2xs2+YLK1zgtZ3jeFW2oA
lip+VllZHyeGKKvGlc0T+WoQ44GvstFmaLVCQ5SpVQTR7KKwS9xIgyYiZkuYrYyZJddajEl5cL2+
uBdZfEvBZWtMir68YM187NlY2YgGBW9kOgnOBmeYyXFUQXZNYE3wGmFSPyVeYF3PkDBCFtEJI2ku
upS5STuVKzURs2CRsblBHvUZakD/ABoFzZAqe591EbwBMAXiUSao3feRb6Beo12JPoVU0+MqraTx
cSj9cgMmSxxJqG2OlgyLL+nYALlu7DJ/SKGLAoeQTnxqo3ZYUyo2exDB4Y1UpSZStZU7y9LWuIUL
AoIHXzNSvFEAJi1Jd9gMTXjDWCA2N8zr+wO3GoH61swWKr5fvOjSTK4EsVgPrt27+yHMDLGjJZzf
Aq9ut4xryA0d8yDeGVqbb4RTq/cubhpIfaI3GZ8hTIt3us/o15VS2ykeh2CHPyDZICsoDxV/dIUj
vWUhO5YjMFIGhsg8I8VOsHY16LEeWBKhF1W5b718GzvDZN4p23IY7rRmQQqBI/ud3SskYdr29bWX
z3MR3Q1KQlRZTSmC3PYL5B4h5tcOb4VfMv4g9SyvPwuCPnu7ha0CXMC89Hlf5voUpnLejyFhtsey
XQBhGaStB9M37GM22XhhBz6DiLQpM9R8XHDDSLiLuB+ijFBy6+UqNtEj9lZ0k7Do9etDPvkq2RBE
HfZgRnubK0pFtLpqPXAv3HlGkkU3NI62R+YTYx0uODvvyl1VpG24QvmN13erx9RjewnAE8FeZFbO
Gsoxo9AkHKC3KYa2qAsIDc53NC0lNpnZ5cSsBPO+NSp75O1jBxfltksNFNp1nAbvxjD6KcuJWvT7
1AmG4IIJPo5Ole33SMbXFSlQ83To2EW1ybaJE7/cRt0Ipy9suypF3+6V0wHpY9msXRJDYflRVRf7
Ft8+6YT4OJ8hPONGwU2y6G8hMRg3RWYaHW95VT1nZRmWR7uFubLNk967nwd2xrtssSFc4VHsEHP4
iUj6fdSOTfXAzdhmB0M/thsangFC0iKet5gqyBkDstaocxlMXNoGX5V2A0BqOLW260L/iex42Pjg
WppV6nfUJ9Wc2fNXtCwhAyyeAA4vzAjyyBKIwIfUz721yAm926R1Gm3mIYLdA/CrCW8zECrO2k4l
PpCSTAHjCjWNs7OaKEaunoR+s7XIMKiPSWqpeJuHToKImj+HPAVtA5dPbEsQ9qnxLRXIILxmQq29
IsIyEBdrRg4CMm50DPuRnEkxXLwmZBxdhbI/o7bnlhR3AJHIJS0J4dlFaWJVr7NVYDqRUwlyo1Pu
nF5Zfdw/fnOPuBrXDUN+Lt4dSWHMqoFKYZQoB8LINgWRcgApVUSYWCpBBSoqiyzOxofO9dSnpk3s
w+hD3wOI4gJbrHDGwdUs6kzvqhaix6wb27nretd6tHqDP6HoqwOG2ZPPcEyUWXpotRCM7v24Ezep
4YcffiVnVhka+b1fdChG9ISMEj/bYvtJVMUTq0F6WVfcwcIPTCu5uktOScT8VqjrIz1bJG6zdsjz
exFUIXBBh3CQc6/7pfhkYHuLEhunSM30SB3reoYICB4fw46Z+8uLX5664nzieTUl/hS34lUMkpnj
aomentchcv5h3RRMBu6q1ucr3w5UBTH/jzMVEH6yiJunJVyuQQ18TFBXDOfSSNDBM0uQeqfx3tpb
gEAQKPl3xAm8Ig4QHVpLnQxK/0OEJO4UjGkaQKR0c66LKfbeVGUvQMUWuZHda7O7iilzs6u6qfLs
IeBuse8qE+tLGMtXxxTsFBInScWpDuJwuIoQVoybCfecosCd7H0jeFvpguX0OS9y91YPC01EIsbN
n5VXxt2hjIzyfZrhDGxRnOCnoQ8AqZcSZdHtUOCFz4YZ4YlQDftXxOdyO7UquU/rvrsKyzwDMSda
sciwcZGhKBfo+jNjjLeFqPiazDgMwqNT1Zb8WnIgTyfssXw31HJibzPX4B3VTEu23GSADFntAKiO
jLh+5E5rjyalt8w+tiFgbYN8cOs0h31rfek7nHmrko38eEyV4Ffp0krwTKnYi48NHwtTvzz04IOP
Y3/Wk188ZCOKs8Dv4CrqkYWYQvCzzk2rm9kd5XV9rjzoYUZvOvU2kVU5XsWTasiid7syeaQSgVAT
Lnx9jk4AmHnSqQ6z1BhI7gKTfGDNZqUvVs3gDJMXFdj01JBfG/LLGLIzJjby+GREjfoEr8EY13gx
PBYE8NfvGNtEEC0HfCPbdB64SFPRZ/atZsTjXkqvYcOBgtv0zo6VOHo9Ud10W5XgXdgqUE0I7Ga/
5OzoOoIWtE28+VggPNnPAciHVe5obEUTFscOtmnnyWeF5+gxIyaOpL82DT9wrZfdbRVWFgesaMJs
FwB8Uys9vAqGb4GFZmz0n1xR4YdSePicM4iHYLyXEbEh3Ny5orcA6fk0aRwmfZ3afY7Grm0S+1Zo
s/CAMdUhr0trIz7nrYHhi5QYzgyqsaE/F+z6aCOJsNx1SZAnG9KAzONEDDNeLES3oEajxP81beef
ffhfjFIYVdDk/Od9+OZr8abe2q/f78N//Znf5ig+kmecwMiDkSOjePb+NUfhf/n0I+63GcoClfhj
jAJFmgAUBqQhC1GOv4U9/fsYBXW1w+oaMoEroCsg4/4bvAiiEH9sNti34/q3oAlZ6LnBWfw0B8iz
MQHAHsrD5E3JS5/1VbPxGht9mkZ9BSS1xUDWyOm2qAnuXsO6WiPxBh0ZmeDhx7RCGGjP1kuUDtSM
VUVJwPdUfdW9Z2xwn2dsQ1jvFnF/WxElye2h+OgYbYBQGn58FVORTrYZbxHdAWjhTUwPUem6D1mv
qmvNPuhSZC7D0GAw5wPmxMhZAtTak2eZOSS2CMWaXxBfnLRyRZnSXmmJks8rbRad2s32iicHmqn1
mqM/o6upkRPfV2HsnFiof8x8abykRWk8xrLyVo7UFfU7xNMmbhAKBl1zM0M92JS6uxuD+ItrYPer
Il6plYg7R0z5Lgz5Ck6ubVAPVP0eEct7w24WV2HYU5CYc791m3TeCdk3Oznz6Mko7jxbmxRZ/Rkf
l70ahLhLrQDK9nC2orBa4fB6ADxjXWuiOFlzVfhV0Wjyt/K6nsprJ2heCIYkpN7qNZrE+CNuquOy
PVktK998yj9Kd1nv1/WDzoz5Fb+WuWmIEdoQrzTshsVjQrzpmkvwUdvRNvLpZnIckTwFiV+JXx1K
be9JszZv7Nww6DxzxHhdWHyop8HB4GpXe7sqmrWkbtxxJ9Ssk0lISszyvZubW6aH8yFyjFNPZulb
7TCNR2U4ErnC7XxtNwXHscAjp9xDFMzc2d1e3kwE6744efDodWkNqhRNuEVBTtxy7m9nP7QOofSC
bVsET8XcGJJFrHqKnQjST4lUA0fJIv8Oo+GzYZIusfalad+BQ7Av8MCxDSqR6IC5tZy3gH0fbAZr
WyLM2oXSZt93RR/uuiBCVW4n3Fv55qyydEw3CWl+67HUMty3Ev75MW4sixSgqYZD6QarfoGxX4Sl
hyti0Pphp1rDfaIESK+c0jM/OrzwTYdofV2mkBI2oP7qemcFdKOIOCbzSk3IeI8128SV62b99G5U
7mzssffX0fsU+upcCHyPq5jQWtx0Kf2YRTRCU2bWw7fj65+D/i8O+oVp8KdD83Nd9W/V2/cH/W8/
8/vE3ETyKOxlpMo8kw6To/YPNaS33AUQOALlYHgnOM9/n5gjoWT6aVKABuiRwK/8cdQ7zi9gfFwc
rN/AFsAM/85RD5Lwx6Oeg95kaMdfNqqoJaPwx+lXM9c5mIwpufGbJrTYf5dAlFUi3LUrvXw6+HDY
qx0RuckyFrKbc0xIyrpI4+RLx1cUqjPSwmYdmInUx2SWKBX4znmfZ4x627JKA3xtZTNdk6TbFs/p
7Eg8zLP5JbNjHa6WQEA8DghAkTYb6N33KTSUJx8XuDh2EgX8SYMdV+cWEdU26XNMrpMoplU+kR3Z
gG9ZM7WD7DUZ17g5GkoghgBrK6tm5AvEm46DaLdCJMXRGbU5sVgPrK/svwZGAXbs7ELGsWIbqcpN
1o6XpGeA1eo4MMo6GO3QHsnPAw2GHFrfjdLYi2wQm1qEz6riHMT53qOoguvHs5rm7Fm7XbO2B7tB
1K6vk9DC3ZLNVksqgcotPHBDXWRonXy7dWEVE3S9wiDbdmvK/Hy2VnzyvMvsk63bVKTuYqVg7NCo
zLtS6Do/845MV3kXZlH7OGMAPfat08E29ttY59sFvdw4ytPNvg0aVopCC3WuM6dIneLg43W3zGrn
zUE5Il5BedDbB6wewOmxLuTNOPhXM66cFv2B1VkWDGsFOCpLoO7H9KHj0SpzfAJXxMqgQ+pXGl1f
wLEXGPAHNg2RGa+jLSzYB/SQhQwN/SWsfFKjw8zq3pm8CIUFoerc0nrwy8jaeX1KBsqqwez3gp1v
IPWgDMdrRQDUyasGukG/zaMET8GQHVMnrBAyFDhYLQZoJsGddKu5uukmaKdmmjL9gnJSb9i6oOdB
RXsKUG4wtTTnHS7eHEp8wp6/0fe9NzjpJjIKsUnDFi8POT/xKWBu56y5d2QMMLIgOqD/GfttYU9Y
C7TZ7uZw7t5q0RSfRS8texfmbFKx+8xUGkEUFCyRsxYvaRdap465GvchqK0Zp7tFYNjwMckcwhzm
2nFBsGa4GZBnxR/j1kGekjn0iBiM9wyzqo3Pw50Lz2YgOVv6rqp7a5+oPMhuHCvy8fcGlGK5MPMr
YcX0qkp04ybIveo4KtO9pH2UCUwnhXPtBdl8qqLZhMxqLkaA5I3nSHtiltYOntIFzwmJf4PjkULj
dy+JzqOPOInDXY0iBX8Wooxc5uzTLb95yrr54hJsfbdc2TcRume2OHYFpdQ6Y1uduI8DkAjsxt0F
aSNa3oHGfK+tybyp2QC9gJudr1rpqOsaJPyhKxjGTqkX77NsZIwLuwU/GX2iUHm3J0QifIgd7EGe
HYjrIPc/zMK8gTuFVcGIvGug6u51k0oDgVinnl1ZK8IVibnCuWuLV6h86PeGaa4ZGhYm5mvhDFur
6ux3ww+wMfS8G7t8zth898VnD/XKGpwJhZ0xTDJc5aPnPFD06mQtsLd/doIpfnQzJzZXdd66n/qy
Rp5DAhG/o0HsFxRibdsNkCGiwo/K9OpTrmXJeC0DBz4y9LGrODho14tWqqnGYDWQc7Tr3djiQh9Q
BFpsCx8pWuGq8P48spcEKp3V94GYrkOVGFjko/DAGLyhMrKlfwogYYfkEBTBF+1VyW1YBOlhjOrq
C9PJcFOYwF5WTcnSdjvVjskexjpGXnbfl21wnOxRQ/+Y3AfLIJdkZalJHMLBjtaqn58CM7MYvJIX
sfJ9mV6yAkw2kiX7Y10gfSiTwcDubjnofYgZfnUDFW5sq5nvax2muNpb9UyHTwqdndULWjmH+uHr
z4YmkWUUdv+OK8dY5y5FF9QwJtBYHF/wNJUk2KXhzaiD+XaqXAqipUsQbdvgvVLmg2+BaV93xLnI
XV138baDefBG+dpuHD3U95ljgICYVGJj4huMlcM0713PsXmoxsp/JZgOmsTMpbWdOXLWST+NTOzj
RG2qmpM/oEhb+VRuZwHicYF82DsntsRTLBF8BspNTjXKm1uJPmTTQ1vgnQ2T6StmyP6BRCuZraVg
Rt+ZGKFWidWVCHWhnlvWKI5zi1Fn7QhGOWVK+AId/QpEXn3W0DXWBnqs67mq1V3hG1u8VOFZjsKF
hDFhnj/anpGf4bTLjUXW+8eiG8Vj1hXN2W+C6cFUVkfX4yXhvRPq/jAGvT7WOkoJ9IoctQZVYN4w
Cs6fy7CWz3FQtbfVUEQfGox7V4OW8PqJcn+yWmfaMpPL9lM7Tls8lXJlggdPNg6vltYP3n5/xHg+
wrP1hyfwUGguU6cjhDR1q7XnMv2RxAPcSiQy9tYPovpUKcPp18TXTlfgVMp8nQLm3Qa1Y/M+9urF
0T4l7gipZNIlMa2ZjOaTlVreZ8HvN9Z1VKW30BjU2svM8BnjfXcwnZkbfVCZA/SnuEt3CNe8az9t
msfIH8lsMFy2HsgEg5S0Fqj8ZFgQrtAQ8bj+pzj+/xGULIp5Stb/PAbZseVNv/xQHP/2M78Vx4H5
C7+C6g7FiLNAZSlOfyuOA/8XVvXeksYKn3JhZ/1RHNsWxTGVXWjzBEwiWylZf5uDoEHBcUTVgfeI
bb8X/j3H0I+lsYNHCKsMDEuXGYEN5PbH0jhmhDYHTT0chBhQI6ErZWkEzooMq8EOObPdtrrGe0Ya
WZiMwea79+p/kI/8pB9gIYBmZAG4wb1Fkf4z71DKeA7HWfd7NYhx608lTLBUFAiX0/Lwv3ioMHCZ
0QDLNn8mOFMPjJZFpOeefjzdF8JSK7tDRMquX/4vXhVvZWh7rN099nI/vqdUM3kzOQ5CQa1xVzHw
3LQ9UQa99ofjn7+qZW//nS7h2xtINJ9JeBkXhfuz3R+NzZAXLm9gmEaIbSbBLoLIAj16m7iKsjX5
3AsQEKAuson610PhB3jxf1VDeVunBCf/9/9Z2qZ/f3BoA8tVTNv30+vsUYxHdtP/P/bOZDluJMva
r9LWe5RhcEyL3kQgRg5BBikO2sColIh5dMAxPP3/gZllv0jJRKte96LKKrNIIgKD4/q953yn22mV
YPVPx3hDDHPzHzExCXhDdsF9CRcZWw3Mpw9HkRhXpWrCHl2iIANRUFyzFxobV23SJTDnky/1QUnz
djjUW+xnDZPbZHH2vZO08DoCs9T1u2ii/Efn94Nd6iuQJYqHvLhwQrZKf76Gv55GfFpEcxJsh6Ls
l0Yk9X06QCDpF0m1TXvRz7lYfrX581GW0/T+YnEUJvsEw8KsJc/x/fdCk2jAp8r6nZWoaWVp2mWE
5gE0mLke9cL+5Dv97iz+fLQPFw39XNREdt7v8DkbJNQnq0gV6DDItFtVvt8RlZB9+/MXND/s8t+u
nIcEz7boK3NDfljKpjhzvGHgsTNiR8DfF/lDpC95r9WMRLOK2AE0Z1dN3rrJsT46ne4dQS3t+6it
iB3y1aZnL7lqB7f+axwt7TA5wl+ZZMHfUdSQPByz6c6a+ZOF6Y0U/OHKWLoAMkFD3DV/ueM8GTmI
h3mMkqEX8LoWj/AKT7TaaJpFr1QauBK9aggszt7GRH39VZ/d8YaQLoJ10AOuwfD4JyZy0SfPgv2b
W5P+PQQMnnCb/3x4GFI/Ry9h5x0anHhDyWcHiNdGVAhOt5FNJL+wCUnX+uBAqKtQGh/HMm0vER4Q
KQ+PEi+VXjJZkumqmUp9Re0cBmHp6aBuouki6s32mlwP7YBjErqEWuxOrk1jtWuhBTICfyCxMFz7
TNPXrdDcLWl9xI0TpQGKbjx2sONWpHr16y60fYxT9kUssi+MouR1Jib4gdacbVv67cGgdafKd+d9
k7gwAAVwwTHMoTXF05KO06hdWuI6I9DoNZusc+d1GRitCJG5E3cn/nK5/fPd+usDQtOLwoCnnncw
eS/vH8dRRnZvD8tFl/E1rKcY0Zx+MJLxvp/DetP3ZK/9L47IfJXGj+0u6837I/rtiD13zrpdG4YH
Q4pNbkR/+aW4bC3UIsxBn/58vF/f7Utst+dCzAfJC+L7/fFk5CuopX23S6ecTHhwKAeAeKDgzXYK
/nyoX29Tj8aeY2IbeWOPfrhNo56O/4A0c+d7yr6otMY4VEPvfnICf3sU+pSUKSgnOIfvv1ABl78g
vY/XndPqLUFEvrZHreHd/PnLGL+uY3wbj9EU1aLh8vZ7f5wM5YeBqIPt4og/GSFQuoWri1JVEqEm
QkmspsWNr7sWqi7vkcH6rhJZ8tmyZHGY98sS0meaprZH+q/xS5x201RiTpRL0CSOus2AqmmLtKXb
iqFLlpTFWRzQ5PubVq9+5NXgnrMuHXaRraurYp4hPmRV+MkVMH/7mRBbMrGDk2R/rDholGhaGFty
V0Z9eSCpfePrMPhm7HzXIf6wdez29XOOtoN2lzadgEfCJEl0M/A9wo7cMv+RG6O6zrwxmOfhKyYZ
c93Ap76byj5Z1V1i70mnH47llF/jufusuPj9F3ijGVHS8/wv1/4nwWxotH4xgfDYiXg6R1BNtv0g
oi8xq9i6btw0IMVMXxeu0/HGaosjSqEXL3HvZev4h74Ow/VIGN+yefVvK1JW7oFt/pgJnj1aHv0s
BBgTXdhU413R5VuUVvUnrwTjgxKWtyy3xU/f4MPdOXRk8UXVxPCSOMojdNvy2NkjqdiaHnRJyyLf
M85MU/1gVYza2Ix+xoOyfnsXgFagr+8xiXA+PO7exFqCBFTuUo3EoVUPuecbZdWNyw6dRET9e5Wr
8dE1jfgvxMhdryJAb+ZCgY1JQYvk1tThf7TQKVcDIiwC5My+XscccMfgFFxhGhk/ptIwWCpdrIvQ
QvUUCaLmP5Kz2+4NZeuXmm3k+7mqXlyl3zkTB4oEcbo1SkP7k3P+a+nmgYUn0IkKgTHKsiH9+aZh
Gu5mIbzuXZPmj2W4c1WaB9qMUbOaQUX+efn5zbINvQL7NnU9f/hj2rfM6bC2LDq7OipffZTcvLWZ
pwpEdJ8cyft1geFIiw5fLLkGHwt74Fc9XXGbO6mN7jPDih7J1V0yQSZ2E/aUoWfRHc07ho4Rf7KQ
/Obtu+DSsVBYvJgovN+f0S7CCx+m+oIJnJ6Rkd+MbnPWRfgKr/MbW14n+PNJfas9PyymDtx7H909
G24EDO8P6CtNjknCLcs2vDz3FnXPBFZ1KlEVWGr+gXzqvkryMYimmuJGeCQQyKjF+D1/8tV/ezNh
/ufNQjYLivr3n4R8RWXHiueXeMMu0GuX4T/615WWVOBJ4/T1z9/8Ny9Nhm/k7PiQDCDgLR/npwXP
8VPASf3IRZ7accf0OFzPvRd/skf87fk16GRwJ3F6f5nwpdKIKkMAeGWP3K49NcYY3VN/7YRY1Aek
zIAwRR9oU8P0PYyKNd2AHNGsdjEzY/rkef11U45HgV0hm3JMP/bH53WYYFHFku6+pTp9g3AevVI7
X01qitZRYWjrJelyF5NWQJO91z95rD5q/ZcVmnWR5A6buh0f04d7DZgVOoNSb8mKFfG32mUivxra
qDvJxLCRnTuV46yrnj8A88jHmKOcJrcD4oHAXxWNG2frQZuGKxVbEaGgXdcbazuC8v3nO+M3C40H
EsNhjcFE8kvUR6x5yWSXTrODBNxue4G+TzD721DLJ5+ckt8cCoWcwEDi0obj7Ly/CZlNybpB8Ljr
5rB4Fdbk3s5kk7b0kvX/xdeiBiWKzVlaar+sajXE6a72RLODTtHeAh1xttW0xCO33cufT+BvFjGO
RFuEEhFLx8dOhTlj+SRUo9klyIiCEP3SXRGBYuXthg9hLBhKV/H0yfLx21PJ/hr8pWMwov/wPDNo
LDFl2M0OrSphlZDcQHcU4LF1U35yqDfdwMcSlEpDJw0Lx4/FivX+unmZqHrC0rlFREsgvDNhxl0n
sRjmACFuma+dFjK3Q02erxtLDdqWnWM/bmZUzAVwBpuHi5S/2T+EDFAfTLAXcdCWmdcHqCUdLK1h
E7/gVtauMlB8chvF+QIdgxOM2ImvZK1dp0LB7yubVMoBExTd/YVexijEZagj2jglmDo27p3eRMme
i9E2t6lRjM4GeEZsPvkDDMUfTkqzJFrV7GDiC7iGVhi0UITiLzJncHjIS7prOwThhdhoem0cixkJ
5I6hpZLXdlH23pXo+im8dSRC7i3/rA2obVuZMfsTflYGJWrk6Mpzy8V6bFtVCs67ye+Uhjrq2JZa
tTeWcMrVFLVMLP04eSikYwm0m3h6Dvh8I+QNfUUy+ZQRIr1BzVC2l6liOwnqyGeKtJNy8IEyKiaO
AdijEFq8hjiTvkNRm0Fd2EtxlYCxeXGRspLjFXbjevZE1d7VNrLuHWpgYhcIDlB3ZSLabjNpQMzP
elV4EaMgFfUHithx23hM17YCb3W9Yng8w2mXqb9bEnGrTR4u7T9dMwl3baTtfUnjJl+PeVERmCpi
AnnTurb3hdff0ufd9hiVHsPazJ9yzdPPXYleNSzgemsLF9Fq/FOfT9uykdsxdstz6NJEFTGyfHT2
O1NkQ5D5WbGNenW01DSsTfAHaQbH2O7NMOhTMmOR2X8XljZsFHJjPgPceAduxMYXibMTPuoRKuZ5
lSK9u5CYh7+5HfpY0U+ANl31MjcOzDwLL4vC4Exu6MMyyXTAbtzYftFukDMkN+SrzWvc9MaFV+Tx
FWYZkBQuMgpJSsM4W/bO1gzmqPj90LbD0PJFth7TrKeoQByW85YIpHTn2ywfD00nulUyTzb/lZ0y
uktg8VvmuKMZzHrWbMauxTkTh1DxiUC4GKw4QAvm3YSeOCNgHzfG4MXbeW5hOKD5gls/mbuZ0vUc
Rnn9tfSkflnGLvyRrnEYnXbtq6M1AO86rG4eDesd6jz70OZofUmxHg+WnqCEmVz0baM6oibbJnZt
bDN7eiqQyj+VSbiH+HWX9NMTdoWSBAGfRl0fPhWADVuewMI7IO3Atq412DFsjbwCLzzK0EoCUo+9
jc7IlOvQ4BhK/TlAFlKfk1ZTN03UemfZA7oYLHnZTSgP8hGHxaSVP2Qz1Hvo0ck+kQVupMJTr0J2
PeN8QIZZkKmkmyfcZE2JKXdFpdnig6gSv4OI68XzyuTmeSxQso6B27CP4GXKIgGccyCeYM6um4G7
LJ3w4HuZcYAkO+FN6So0hbN3wf8gb5wHgphtc0Gfen+DUCFFLljUyWTkmQUz9rdncoi2MD9xBmlo
+eudu0BWRzj99d7KcrMPCq911WqqkIJdEo3RAchxPeaH+aRsYm2qRCd7pWqwYrScKRAtZR4sEpr7
mK7+DTHT5n1YlFlyQDfSbmw8UNfGYHrkuygQ8fBWxmOcSP2bswRqrOjv1ht31vOLmpfsX530ImeT
TxHezMFOLMSt0rkTKgtffZr7sHJLIL6rmuzAYJ688QtzpuK1rVv4MlMhja+YUsCu9rV9gv1ZP+OS
GQJMIdOuo2K59+ChPCvJ35lIAML0YzbHuWI/nYylOJjCko904RaVKtnCi42QOyG2/OYpxuv2V1OL
bJuNWvPkNmayT4kuzA/gpbJtghL+0a4wzSAmHYbACe0CcRN0ipxcAc3GFiAgHzmOvU4puA6YQ2Ck
0ELesCv1WyK4DVXAmMMluuqSSD004bDYkWz0roiNhjBZV7po/DW51xZ0oDhf7kFtOEJPiu8IgiRx
xG17DHWcTu0BEwtf0V3c1heROfNRnUw9KHPsh6soDKMTEH0vgIU7X1XdEuVCrvlickh2Qk+cO9WZ
9ryiEmnI4I7jE96A+iutOzh1qrJPUcujuinRw2znfsy2QzWKYofrOzrlea3cdW3DJOIhaniouLo0
4ZtjRuTkyY3j+lurovZWzK1xLxPOd5JmoIUwcuy8mJMKHna60Lg1b2u7rb/Zyw6TUN65hqrapMmO
M5vsYc3wZzXMyoznm2NtpP7lrGT9rZvq9knFnNcZkcZflREheJ77mNOKASM8RnQjkC53JBwP0j6J
udEGoEl+dBqJt6ypd4ti+o6fSyDUrc3BEkRGD0Y4XRq8lusAoRdSqthrQAeWcVqyQvXg9GFJGfc1
WRqnBPj8l9qJ0RHZfUWciJMFELhQRJn4RI2V8igi7d4yN1HnNQCc9TCIMM9dLJiJvfCB1ntayroY
hcneqvntWteiU4+gdyZL06YCLxHRn4TV5Ae0YPgtOp8mTpBkQ3iMi44fCJW/sHyGvAvSua761cxz
ThurlI9Ag6ZXz1XEt0XCXqNzzA9G2y13eR/XPTMX075Lilg9iKrr3fVQ8SFzW8/OXtfWL1YaO3ea
P8N2qsshPk0OvMKVJG30KW8ImPIc2T/ooHfPyXK5TSg7l3ZqhOdGoAAyMm3a+q6LR4MiIz4JyVnz
0ni60SNtetVn5EPaiHsKIboXnrF7iQPKifLSsQb+YjVnZ0r28YuvM5GZB2xtR3DYMt5oRTy9uhBn
y3XYx2G1ot8i2xVQFvDDjlbh/UM4SIgcWsrwLGK2XKu6l810KJRyiKzvuZNmrWlZeh3BncaaFZ+g
q1bGujDm6kazUpq44Bu51rr0YnVwrMor10DXXiv0+oAA9AKhSzE0r2DxjAcRYUdRpDD8cFSKF5lH
r7lltZhfKzOt2zVoWtDAbWr3P7DDkJsQ4gHaa3XNaXF4k8udjj6yXS2w8/sZgenZ73RWM9cBeVx7
zW0XljT+G7O+7tRUP5Oa09wanRedQocYwM4HAJVID5upjBc7jcfzXWpR99ggZ9dvW82TrPFVthDA
cAy+UlG7V+yJw23dhy2LGOwV+qad1TMQtryvRM93wDHraKfyXO2FU3BpeG1eWq3IgPS6UXLjCFlv
8d7LL22tcLjN8WsXVfwrWdd1EKra+mb7kb0VNWbSmvTjwLRGtPXKcnYG52vFRFMEWdfyHGLonc5G
0Y43FCHDqhRp+GDmEZk4WnVHGuwV6KGEWaSOarFr22DATnzd0P/R+1ihMKxbDps5J33AjxfjZNo5
1sx4XU+0q9HR6lM52eGdE5rVwR+TPmLRLWb0pwwbG1wlBzIjjmqa8iDh2bzSo6G9BIVXHqO4nFaU
+pSAPuM/Wqgvvo3VM3PLJU9KWd9VLo5NohssaZApZks2m9IxanRC5O6NqXik3l50Z2P1zR+WOVPV
bWM6y4cmrFymZTEFqUqr6dEbh+isl/Gwdcd675AqF/gDIJxV0lR7b5hf6P8Vz1mB94B3DicJnnvE
Qs8Oh2wbEqbWaZbJQ6bp1kqFGtiMQtRbie/wIjYWRPE0DDfCy/Qd0aDyrm8IGrEGPzr3koOQiOPe
9NjTVjSmYci5oXjBcuo8YDrO90niPozkC+9olxIQpFPKrYpF518lQ3yVeDRuiGI/hLhKvsV6OGyV
p+k7eFrQihMw34PiYZRk5a2GjFZhNE3OBcWFeEyFvSvtsdryOLEAV+grV5GDocDPff9VZb35OBKY
du0X/oxqoRD3NRCv9UgNu7VZuy6KUOYPhu26t5PiKtkKzeDWpS5ctV0LcQNW34+ZUZO5riPo+E3K
bQDpKkrwwZTQH+saMqMoUrke67TFJI3De8bm0bsOBT0w/ZcUnt4xGsp9B+IO3rPQ8JoAUZx187HD
EL3lUdxiXEsp1GwwHiHZVoWwwy9YAikzhAJB5OoptpkuOXt6OwdZYXkXcsJnEurxJrbzbJWhhz4V
tV1V63jwDYYW+XyYpmpJM9B47RQQnnjgwP3X0ZhihLbIG8FFvDhL25JtaQ6zfglYH9QVSUzpU2EK
Z2cbNOBprSExbuaalkafaOONH1rNJcLGlF2dqwiBAvINQxPU4dkGut6m7rgP0ekqT2ZXJDcTTlfi
qZeCJKOJAc+qHGRH6HM6rRyZ7o1R80mEspC6ai9tVS6WcXsmL8ZRC88iBhumOuMJk257qEz3mzE7
PwhLb75Sseao+MAwpBLqlJvjZ7dUH206ty9uJ4eKJZ9ag6G3383raAQwQDk07vEFq+SoWdUgAuXq
0t27GWJtFg2nOmlop3FoT251on0DVdz0UpIZ+pxMM+5RO/1aFGl5azYeaVUJfeRVMrGApvHQfc+l
SQCDTOPvTajP9dpEiX9qUAEc7Tat7gi884anloqH60ae/RaDY85bQnOsQ157vFH8sX7mbUnvbCZV
Cqg8DckD4TTmPfUxO9OsiMUxykb5vchgxche0kSQEyELmVgQ6XLuwq+6TA0SBxZnZSXQkctmDL+C
62MTLsJE89eE98nv0NXJ0jBn5eMAyuzyLm/gDK9kDEF460adqrbCH+ho9GPM7RGbPQVOVUIjiMHX
A06IqvCrbdj8jl+PBJ25xCLYgSh1bqPSmrosUJJPicMWuVRQotJy2cSMHDRNRCkvktnu2DfqpTLI
UagHUMgUr/zlWQNCdxAD7ccgFv6k7bRpKQE6JqTgf8bCv0xjHY2308IcXeehw1XSZl51qNf78Ktq
VYylpycadYUtHv5533PUvrFg7AzC8r/+fTJtpUU96lGLOCNQ7CjTXGMGf8d+otpZvh2trQaqx5pe
EKce6kN5Z6MfK3d5ktLuQVmAsLTMxmxfG3SBTmZjjwZi5Nm+QMpa3dkDigouIfNW0iSahefu2vRD
2lrP0guJikHtCgDP8ZWvOvWqHHqjq96EfXLlaEZ8n03KBN0Kq6CAWXObuX4Truva0++x3cppP9KG
D0+i50vvTaXzGanK+dRJGXLxHKjZGvO/iiAirgnPLr3/eAroy3AWldbx83Npyu8Ju5dkxYdd2LVK
/kjAYOQ7v2+xx/c+0ntM64k5rnOd54f8YhvDYEn/7zjAG4LZWnVUdHYs6vRAegpNlJbZCoTWJiGu
j2eKDTcvYd5f66LXweWXXr/QT2bISKdYWTrMJkrIHJhot8rRBn4xUt3cEEWpH5lJt/uh6K3bIvLG
S7RMycM8x8OXwRTq77b6/xm0PjNoWbRaf2oNBy/dy3/9eFOvXr8UP/7nv69/DP/1XLXZO4fW37/0
by+u8S/PRs/mEpazZPYsStN/RKiu/y+XMRzaOp7WxYfFNOPfDi0cvIz/kRciZERUtfRf/xGhCp3w
dt+yfQN9EDIB/uB/YMb90FQWHtoiwbjCQpriL/HX7/u8BgMIpetRdaCmyEh5KyP7ZLVscOZ8+Exy
+mH+9XYshlEIToHRI7L4MAtQEtZS4xnlwWUTeD0rIppTlK4PE2fgsmn+0ynncjzIaCbOONxvCzj3
/XdrNctEvK5zvMLgtUX2JQ93OoLL6salgu9CBzr06Bn3g8Nb5Kf74ObvAePPCs0PI4Ll4AzdHOhl
XD3UhR++LOEZRILKtkSV33Xfi5ymLzmDyrucWEfPI9N7EBP6Z4Pd35xi8peIoXLQFHu/aJtYt9J2
8FxQmwWBtm9Rtwp21rzyE6r/iKy5zZ+/5i8HRKWCBpabaMke/kUWAjJmrE3Z+vtYC8lAhpETkLiN
Nc+zNEJolPP85+MZv5xXlxKZIRtKCE4ulsL3F5VwNn2OwlEh0hgbXglOCLpknrFKrLy35PapT4xr
L6cBRWyLcW6UXT5AM3KHNYnCM9xkV7rnbjIBWbbK7hVFaixJQvHHp8n0PrkLKIX5PD+NnwUPPOUR
zz49SChqH0dFZeF7UQqwcw9zKxL3WmHa4YWMcoYqUUURVjSRMRwNxkU52ccLq4VncDprPnmapg4e
+vi28yymGsKJhRhlRV3EvQSStrp4S8QlhgUGu9JNaBNv3BfanrxEoKXR8exNSYGitQn0l8mciffl
PXyttS7I6N7VSVDRpvFsdMRQhCCr8tUMaM/+5imr5nXYzqOCLtOAOGkte7xxWCWcIPFU5u9TXWnI
BohuPjdMNrjlwrSx4AJJiHgVxVNsGD+4S0f2PwY+o/GqE74St2M5DZelHgMlcmwoYAqNAlybZSEA
zcVzOrLLuNGGjlo6a1qP7UhTP/f0i57nVrcOjspgtIxKEfVeWOoGylFVYByfWb5GPfU3qdHaL16r
j2f6f1SuhQrrZyvuxrPWaMa93S27+TmxX2yCrcpDOfnjs0Pvsid4yqCYX5JSz3CQ+aZ1JvAiEana
rEGLsGlmEwiaC5/OS95zHr1Zcd5acth6n4sGzsN/oNNNfjCEm/NbNjiUcNvaTlUCRMcfYdAQT0pE
+9/3apyCLF7HOPf7q2SpXKkNqDcYLNfP5qQYqstBUVpr7ZTFBHOESXHIGq1Bz+ugeOg3HTXBY6wG
/8GrWU8DPGfAVpBxcJ+A0RUvlfTq5ziq/0lq9ifknWBJyH+lJubOQC+vrUU0VhetPnH536JZ+x5i
U6Ack1PK001DZEypAP8G7Kh+oUj6sUHfFdMuVU+9fNdB+DnVYYUjdTn/YuxsrKqe2MRs0NCAabFc
N6WvX7/9TBeGJASR6c66MceMhFR9y1ReBUMEAbxvJDcwxlEvcLqMSQBTqJCIYal0AnPl0NO8HD3/
DJbRwBHZwTjugcDiKbumlyohl3lFZo53mHqZC9BeH0O1BW81rUJL4xfAdxn6YTA6V41El2gAmiQI
K2036X06BA39s/Bck2uZr+LKtinZY6Bjl+bsT8/on4fvivmZWg/sp5ObYQLM+yg5/THwn1LtpBmX
COP0jM6Zp7AXUSLSQ1M251ne11YYb8aEfXFY+jTwLOanMd7mwWrEFo2TdW17xFQSebQP/Wm8oOkz
3jtFz9a1JlbXMbUJJBLEC5J7jSepm01Qx5OzAn9unDBodecBoA0tmFDZX4mfx8IcW3JAqewn44Vy
NfpNXhVR8utLeK5ezdce8XrfYdsY1wwD3CN7Jee61kuf/cQs6NUS2sUFHzVZ4fKMMCUyZ//uJzGz
NKn1URJwc/tHwdARp4pQEt+164YPFjuDMjA08YWgW7qFbfNSGm6K1Q9Z0L5hpKv4QYubrgVeHwH7
ROgQG/zDinV5PPOa4142wzJO9o4W8pamP7kDKlg/20bnPxRT3EObiDwk9GT+jecZVwSJndQWNDVI
gWdGC1stG15G8EsPqe2wYFZmdo9eLn1M25kHy59s6xDqhJ0mCJYOXu0vDH4i0gNeo9W9YxebOaFD
IPka8M8tBttH6G24xGZZG1+LVtPmwxyL3jtYRUuO39qoJU7Mlpnv0TEt69scKdvZMPk+5n4dXoIK
jW5adsH4mv17OvjNQ961L1MxLqt/YjzIwu+DtOc8jX7KOs80Ljn6VW1+7bWwX2AogPFrf3DvMPdn
LuPB4WBbvaYCa2iMNc+leyHCqvW2TGzK09gzptjOwnwoyEcOqlEyEFUFfkQxmQ0ylFzYhBdYISBR
VxPfcsPi52veWO0XO/ZNkIfekCC5hQpZbWcPpdTKjLIe2bLMtEvA7j2nrgjr1YzT9IlBYrVnB+sx
nLD0IOUr7VyjxnLK0Ew+VyNp26u6s2l1ojFfZ4bisjY+TdUkl4LFQuQR6HNPTvhHU+9aGydeC0UF
dUzLHQhPOTsxO0QmtsqcmZtmwfGeJRSuIBq15VbqmSQEUbykTJuLwqZB4S9Xqc/fUSafxukwWMmB
S7POc+YPwNYIbcSTOSGnqNEfYjzBmL0arci/dPI6KYLIBDyat6rdT7FiHVR2JOUOU4536de5tk69
iiOnvEyKNRDi8eYt5Nqxh4Zx68R7vGo5sBXO4mWeSH5cvy2BbkxveONqS0dlGvQ8voE+45Wrvh7E
5dD3Ovw1GzpU22nye2llvDkMxMcOb1YC6t2c96NkVgunick1FKYGnyvsRtulYpjYouz+/lhGaQOm
a2JamUcy8nh9ubSsLpq8bfdqolPfqaWDgr92Y8w5ADBzMDFkYmwuxHhlOBFNFB0u+fNgEr5xMm3F
p06Kmu9KRB6HBDw/uWfRgMDlbeEQv1GscpjiNH8GT1euS3NJOEdi2jFWJ4093YUgyp+d2GBhnVot
vRzqdskoxoUveWUY0f1AFjNhOGCpLsVseYDO0Lrf5ZUGUr+PtdeupYcZ9wM9DD4zVc4bus4cB24L
L295kzd+Z9xboObp2rUj6MXWFZDjojFZzihRXfMqt5mRr/vao6vIiKAr72CveJcp06qXuS8WAJ/k
LtKMhl1DZ856qwc2KTzJBtFrqD8Y2iRswXmitLxzLFrbd8oZsZyv6dpGsXfOM0RYvKpqf7ZqXo0N
QdZIPLTI+JJ6VMuA/IcOMKFBuZHrFSB7ZJDZOsyLJOgGeo8DyaS7QvOpQVwz1o8Zmpdrq+ig6Ggx
8+p4agIGPP4xZzB1xeVvzhUDoEOmYu2JviFtvA4ZmZIxr57JK/YR1h0CTMh4zPvB5nugESBxlJQw
178QpMIwc7FuGWYngdVG/ZYILOCqs1Gs2nFsDpXqIiAEuXEuBUsMNIWuXaWKlAcjoyLpnCJ71RKB
OR8i/B75RYHMp1FMJiqImqwKr2XLRCefTv6IJYH7msKgb/QTU1b9ZBeTChj8rB05FfsREc2G2ji8
G51+2qa8REHJx8NmFIzrdABno9mXt1xt3svlmB958xU7UWTYqzULSAB+xsjPr3osMFiu4umkE6L4
pdac/rmtTOu6UsXCPo10Csix2eV+Ts9M3ViFcabyKzcmbvBXvPT20bKUSEhTMP0US03pDiL09lo6
/4BgwgURPY/wFkUaJFGaOHlFoa2pGslFqORqIoSJFYS2Pe3duGc1BLl6wahJY+g1ERois5ybtIhZ
bRKHUfB6VrhjVuGIa/1mygbi5hVld/DnbdSyS3q3K/HYl7joNZFi04L4uO2flZn6vPHqfW2/Ff3A
S8xVuxS+fz7OL7sfcvoMGhXk1TBHZeP2frfmh3HXp1VX73PGhwl4cte4b+TCPBU4LC4csWxd3pbD
Px932V1/+H6IG1GpO+xMcfl82CWyJc8BAzDpIUrUeem0ot0XcgTBObgx61dVlNPZcWLW4kYtVe6f
j/5BhSr40mir2RXzgPMhjA/fepKMDgbDqfZkn7MBmb0WrcSy6qZvhNMuAiGy0uuWbclSeePUZXF/
+wj/17H7pGNnmHQjfrpav3Tsdj+qNkrQe/7dxjt8/5///ud3/r9rfCHT+dgCTdo2wuLe+rdr3P4X
gVls5F1ceYvDmP/rn4adRWPtnwYdqeJYlOiHkGDA4k0Y3H/Qn/P0jzcTCkzy63wGAdgQsAIuHbyf
ZNy+SeBgWHn53vKi5yGLx1UnmRwg638qNeeuJeQDSkHz5BXGE0NIsCvutJWIubpF1cUc3jxYhKMd
5KL5KoFeH/xFB9ZOeh24izasU34LPgffchWjHKsWDZm2qMl4vPSz9qYwW7RmVo4SrvaSZBtqJaFk
kXuGxefdDHMC4K0rLsohGfhrEBMoRZuN1EwScRZ9GzI0nrPiNEnTpvpDA5cihmsXVZzNbjuo3MFd
G9PQ35uJn62jRUcXL4o6gbRuWDR2soseHcH7xFz0d+6ixOsWTV66qPP0RadnOBJ51KLdY9uwEYj5
ekR9/aLumxadX4HgjzjXFA+jGiCGowZMFl1gtigErUUrWBMtvLMX/WC7KAmHRVM4CHRN0O2+d4ve
UCzKQzgQYsUY8sVk5rsI647MdqDrJGyH0kW7OHdltOGqgrlC11ggcOwQOs6VdgoX5WOvNeO+tlDR
jW5lnP1FIdktWkmcdNvCH25noyvOGT61yyRna7ZK8aBQFvQ5lCorGjYmMeBspZvsqUfjcYu1Rhws
qXXQYUoG13Wk2rvG0sI7ulL2hcgmplBaYbf7qHMa5gR1ct1W+fAU+gw4qGL9h7GwMugrVY/UqkKn
Fisf3OyQoUrA4XPrDgOTidxi0cpNZe87i56Cm6TMlFJX5Q9lVtoXNp2gHT0ogL3l24zOyJG0Rqxy
l8i7vAD6qMHJ882eVOMexY806xIeYkiq51zp5REGPHPlxivdhjAy6C0rgwLiWkeLdzEhUd6ag5t+
dU0mgsEYRgQIm3Rk0gUB7llhsRmLpLojV4/C32FRFcvMhgF1+rWuQ149vuEyZErAYG2LlEy9Dmng
zWSr5LoHTEzZHYlxIxN2gvPA2wK+Em9sG8N20DYesQe6lT9MCNO+tb1rHTTL6tN1JDvOalvxMzGN
oP/H3nlsSW6kSfdV5gXAA4dyYBtA6JSRqrI2OJWioIVDA882u//F/osku5vkdHOm973h4SGrUkQg
XNhndo0XUPOxknK4hL0mHhHSiOV2fElSTnMf6Ah7d0bEo2n34ZwdbJSgNZ6LciRznZ+xqBCtID4w
E65sJ/NN2o23lCfyBQWRf7X9Kk6eh2IOpq5A1+Hzt08QZtfQMqpWOCXcD2RMC3QtyuQGPisjLBCz
e9Gb9ac9oQGHfVXffv1kKXl6dzf0Yj0Mo6LfRwsMIAZTtuMjUrj31rSa2daS5HwdrZZ22T+2KbQX
asXJMSTrL/5lLSF10T3JqeAP5qChjvbAIhIQrJ+3utcS8B2t9PvXk5baHd9tIaDab8SMwyCZuHi4
llfdjjVFJBvGqbgSsUQ9M2A14KCtzuOusOQ9dVPWsaJ39iKYwgZNg4/AiHppHeqBN7WnifqkFWuK
yQjHepeD8v/oZJxQD1c5t65w5rNiN76EeupeRqUV25gnks4rzw6/ewbOttGm9hnS5sQXGly+o5y5
OeRRrD1UCznlxWFOTWeWt6+ANm6/3q1ipC46iWa42m0Wlp0vyE37VcorN0vLvhKqtcKN48IwxQ7L
l+9Hoigyn3jqF/6Ba/vVxaTnG1xKfA4ON20Z3wxqvuu19nFQKKmDXX0HdIdQ5cy+514bXY8TJ7qL
Bx3GaRcfirT5aY/e2TMr/I7MsEtDXqbWZN4f7ztneY64Nga2PrlXDpZc7J72Nmu1jVHPle8aZXXp
2Mf6jWFCQli5OBfmlU+tSBGEBtbwTLhR4Mja9IUkr5wU800yecE4pUELfscsZXgnOm26FZMB+quK
8FePrhPvnSpLNzQPWlugadigSIIchgF8Z4emHAcapOgymvxBGZ+qHLiUwvc6p0vfbkujEEfTsN8b
0R1K177Hy5f72dCbTJKj8FWLjG+t5r7PPbfNpQTJnw95R34N/JNWmDPKw4LxA/T1wJ3UqR56jolQ
itLlo0CIQ5zGikNSaFd300OZ9jXiaoZ1p4t92154gxNH7CbVMy8a5wwKi3hyZo7IjJmP2TQXR901
zMPIIhzobl9vuWKGwFfpKYsW+sWq6lXp8OamstKvKLGRJ4B8+CBmhzvkEL7qolC+VtDXJuaf5lxf
6sSVn4mBaw2Et/5dYrMLRJY9dkSQf9AJZ275rEMvNxUo9p7rOVzn7kT7gKU2w7KwHphDfoiovWTc
7OoWGLgAJOmDKpDU5i7c6qU73xB/GMGu0JVM83pnoIeWS9NvuQ2UV5VwbnLW/HseK/B3TijuTPoO
tyPXrIrptJYesjKrA4CAw6YVRv3Z2ka2XQrjOBcVvdR1/aOH1xsot/WCVAzf9JCWNb1it/eY/hPd
7t+Bqbyq2NzrswqfRlFDwzCzAYgXLiu4ddp1Y9HOBa/Ad/gY4oUoo2/UB7T0xJtBxxXjanSxsHBI
cD+Yag4XiSviKQNkyhkCsDEZAGc+jV044iE0Qncie5Y+pZL2Squ1is8W5Oxn1zT5yWsKSQlGGwbV
oGEicqxxl7X83agADL90+o0M0+qe6geCgbHiZGXiS0SpcG/qoR6/lwC4vo+GMG9WxcO3OWFtGidZ
gpxPESt5l+D3jEtb+SEOeW/jTGl0NWBuht1nhAIcVrs4N4an+h3KQKHzkYiemcJot45g5pGZWBx5
Eyl2DJtI2w5Z2l9Ju0FvEGUYbSpl19QMLSPb4NRXNxXY9pNFMmcbAsqnC0KFzx7p6guOsCTdLq0q
S6ytpXbTRa595KSQ7YVeqW0y0eIBD7dCe2umn2VhGLeiiLqnsUnGA00z6sVRHUEK1sIAIwduFDm2
gWbVdNzK5ZhRVH7G96md9IoFrBaGOlQkS/266VLc2XOIU124/Fg5wSUrf5Nt7m7aJhxvM0fTr5uw
bHa5WTV7ZRDI7Mcs9DkzXE/kaIic7yMjwrniLq9p01R1kJYDkZNRNf4iMrFJYjpbC+QAnxm9tV+q
5ZppGD16mNA3Rg8j2AZkdrdknPGyoWrZuQb3dkaYe1Aw/UgYZNqr2VEyTLnm5yipR1TO3O282onA
F6JqQk2D3k7bSNA3Cx9xMBir6/jCDlrdlhK6aO3186bVR/vZrCcknSkKWnN5mB1T3kyJIRhPuODO
SrGn75bGUsH1c6iiTzXNe7NjyxtQ7rZDkvbbSZ+mUzKI1kcKC4+jCq+SSF2s0LYDSrHS47w40zlM
yZtjRtZimmgxYl68jNVVnGWvOclK5olzUe+zYkyje9NJFQDivh0jTPijNSDka1rElhApHX+Kp0cz
1p4xn6fjxPl3ubI5qlCVFBWZveUiOwSTW1Mnb0NSTSk7Hfq+CgpgaAZYtCGe32PqTAdr45hhZRzY
DV9wv9xrujfsitJbTVr9+BDSY7QV89LeRCnIvXSwrWusQN/UYiZw8pxL4lXIqEsHpxrVOsjp+bxV
srbfmKHPfgq37w1kaHc9FmhXiRg+m2jGPm8bw7U7DGYA8tw60VM5rmab9g5rlnE1SkddIo4qjBAw
Sc6a/A6cKkS16tMfYxfNqGiNxTCIVsJCS+iwT3WdBsO2ZPiSTJD43ZitkvphzKbJXkeu9zTabmnm
Pi8mB22MPB/SAJBtqYLqZ7FiFa33ODdaXLSJd5qjBR0pFeuhP8L09KZj7/uQmY3iOZYt5/jWOphO
Qhwn9R50MDj6RnGW0Ui3dNlxWUKX9tl1AmORl7lnare85DTrXLdx8c4FNKIsxqBkewNP0T5TPlsF
SRm/q6Jg12dG+CEHGukotOk62kWSYdcIvXnl+OJsDbzCly6ExMoZ6GImKaaPdInajTBy86RbHs2+
88InrS/HZ6cf+zM92+XVkg8uiJi5y2+zUkm6hFwzfiPCpTNkA/W6o+SBrUD3GjziXA0rzgG55364
kc7CMUS2uOAOdl+6RjLMNYvybYmJTWCoNS2NJV+uJSz6WD6WawDHXqM44RrKaVkYKZNZjska2KnX
6A4KbnaTRMR5xBrscdSa8bEZFWEDT0fGz3zzWwZ50236lQcq12gQNrs1JgT+/Cs1xOl5DRFNv0aK
zDVehK9r+BmvkSO5ho8arP6HiTxStgaT2jWihA/2Kmv6gnsW8SWn0Ie7aI000WmL93SNOS1r4Mle
o0/NGoJK1zgUP9gTF78wkF5c7ShNd4/5V37qP6rP/4UVCJRvBST9a1bguV8+5/8KfmC4+4P089tf
/E368Zxf0FegBdDjxwfIEGgxv0k/Qge0vQp6ABpW/5KOpvc3r9YXTZtbloWSqmP6QRX6m1fL/uUL
I7j257k8XUBH/g0tiNT0H2RNi1JG6wsIhWpr4ycz/5TKxWxUt84kjauFEWq0QDCKONxBjNY5+rbX
Gg6LbV0wG2KPsumWRt1aXjUjd4RvJOLQDrV2FfKzb2fuP7uImRGYuqW9rqLyEENrOrlqlIGVe865
6kvtQZUAp6sy0s6AZ1b6c0Gcya0nBhhex525SrW9qFW1KdbhjtO2ZE8rLmOGUknJZhGa+1R5YKT4
O5vYjg5Zgn+TSekJMgWBSRUi76jbCSaINIW+orzFQbW1uSFJjvE+d07CglvVZ17ASOmjt8VI9LNu
fUohUx980nzN+Yi+mk4nH6u/x2yBG5W32jZMU7Gb9WXZEyTDsxwZe/j25Ys3D+m2rbMkWHJATFNz
22Qcc9Hwux+N0Zm7XBYumasaDaBgZiYK8Lm8UlbQla53mNs+uUjmiwHtNsuBFBz1ctW8InfrAYUl
vW1mD3mmzRbGF4nAs+qBedBrTvC6bQZRsi7JRT+Rk8rbU5bI61gwaWe0fPH0YiSDL/de0R9qIoab
kJaezexVsPeYVARGqO81IvXAIuZnuxtmfwDCvIV+2xGLItmczz1VP6hgzHb6t4KDuDlNxakmVX2u
mdP5HCu31SJ3WpLXO67ZZdBzDNsk+Jo2ynYOXuihG6514plBIdcSas+zmVQbE6I5KFzAwGY/TTus
+95GQ4c4GlWcPsoUVngr3CGQclSIj8LeGa02B+2kW0HJzZ9LCeOuHuVMASHfegJZhujBmZDJkZ0L
yyuptqBvG9CQebRHmMc5rWoV5Lm2zVL1WLXOszstVykqEEA7x9ppZaJvMYPFe1kXPxa85ynx2n1a
hQ3ODA7GOp14J2V4n9aipQEqpx3wTDzmgGydkUeCFOa9V6XVro8y7t9RyAUTDufARuNbLZXborOP
WJ/E9xmbsp817XnSsjcuRdN2Ypi+TZN0Pqydbv6ylC6jdJ4FuknYO6PaOsQLOGhYQ5PP0FpxiW6+
aW1XBJmcwoAJK4CealZ74fIOViaJCyctml1opk+N4UTXOKSKnem+UVain6ZIKt+uHe0xt0TB8dCJ
rUDmSXLBKO1yO3J0yNQcfGuA4496ObkBZtTssuBKJX28XCNU5Tt45aiHYUztUtYXAexHuS0ngVfE
0PQ7pk/LVl+yYivIZPm9nRkBCPeUKGTqHAXpMz+J3AFaaXTs7ME4Y3AG60HR6dMae9/1dK4EhpVK
34m8MeBGpDa6vYoadqo/0Qeto03g9i4GRRY0psfa62HSg1suHzLNnO/CutdPomu5uwGvYCcfKT7Z
OrU7rmqXQ881xbomro4dPyq3Ia00+YPaVYknYV9lzo1mZW8JCTQ/Ld38OChJ8MYdtEAuvJ710toH
GZMxgdnwk7iDC1+6sk8cuHCfOd2D7ibHvhyck7usdUaNfQE4qcg7m/RNeXT4LmPuBBbGpo2hvHeY
3peEAEEo+ru8LwnGp4nYz4n2WVjLvMsbSOSdvEpG/jx1eXuGuVy3rbIkP6A1PhPnmson7vQxzK2N
sJIfqgJ8HbnLQ1sZ00Gulpg8kxpSSo+spLscZBPu100JT1+PnOZ6NuSuL4wfnlrny0lqUhfS2g+h
AS2xkN62p4pO56O2nyz1ObQ5Y+RlDm+IW3ADzwHYA5XPdima7jaba2aVHff70SvcA96N2yo3vjtO
e5VGVnps7ekZdhbZqMQBVTubzpFMfPnoecNLHjZjUNfy04lHSNAh4gLZk0dD9Gdpdc1N7RqnBKLW
hvxNfp1Lh8xlc5fHmGxCM3b9UKmfTdPriMNIZfbSV3vLAhwIETDdKqhXV3M+NntralyUAgjlOWGg
1oy/ezNn8tmaDxUUhzPqXL8bjFntOjdfry18x3JZHhXT2zvSa1epYBPCJDJtMkJAeE8iMF29bW/0
wn7gBhUHTqeS86zaIzlXTqUDyeWo6w3sDGwvcaGc1zybvo1h3x/kLD+q3qBaJsrjXW90434qJ20H
+tX2ZTF4t12ONzGiU1RZ1vqDj9c1TUJ+h7eP1MSlShcqzZ0ElSnBBOlYJDpj7aX36N5RVBuYAO5Z
C/v+6A5Lw1qTEDykzfLA+puc4sEC+EYgczu65KH7xi1wPhj0WzAt2UVyNHdGjmA3WbXYRzJ9GQfu
GYRHHmeK4Vp8lZtai36aWi1PeZmHOwqNCOjXqF42E4CtsAr95NYoXpXFTr6wqu4aunaD0Z0Xs3zD
i1N2TxZNAC0QbBeaRHmYyNNZazRPQcx8ZvpdyJW1TYqJuDBPX+HeYtzxxnqtjszWDxm2Hrs1D8og
zC4IWDtG+GT2dOxB1gZaRHh9a7cVqzfACXDqhKlKI7QvhDSk07xWw1TCvWzMoaUbimM+I+9NmeaY
I/INNZNL0/ynkOzXKej/NlQ1ORX/1fH6QB9ZkvxhpvrrX/ntYC1s6xdXp6sBy4FJ7snh4Pq3g7Wj
/0IEwoK/61o2f4S8xW8Ha8P4BRSwpCx8BUc7gKz+frAW7i+e7qFk0n4tSVf8e8Xuf2o/5tgMYobW
YwcjBFAfvPt/nLHqQFSX1I6Mh7at19w2zdLzZhD8nP6SE6mqLUL2MTar91pmxmMcZ9oF7W7el5Y2
19TVuLbPuQJqAj6PMdA4b3eeVqPN4VJudZ2vw20PDI02VAnlmFOdbSgxJ75GIQYAJsPYfqXu2Yen
OySQMfjK8Vd0fV2Izy8HD9c6uH+t/ywXbWlolRytWw2t63bCzIpNte3GH15Uzz+kGc/JajiRwo+j
galSkzXLjgGTOlFjU7/1Rpz+6KJxvqMCUQQk+ObXmQ+L79VRJpk5Ld0ngHvBeCC3jhGA6PsodohD
a5hgOLMaT+tQNQt+97z8k7jE19XlH46Nr7dgBVLxruo6rLY/13wXi2WlWgidYmlopMTRaG9rY8LQ
5VWcujamoTpJ7WLh3VWyNq7K0eBXqx23sv0k0xnOxOm8ldImgrz0w/US2vGNAWLnQySZ9lIqu73E
M3M/O0nTa+ZVgO3cdVDGxMrdR3EDDrI1q1vXbZ663IRFWY9XwHmMRyM29jL2PljJ1Ntf/9LeH+0x
/NKWLtcHGOi1buEWW20sv5vt19xyolCnQBfTXPgq1nc/qirxjUABFnipN8c+NZtjkY4dR0nE2U2h
dcuuRay5nvpJf6szsc427XG6jajpOo2VyQFg5t+UaRifRl2Jc4Q/+TbuHXFlRor2VTd8ZtZpwC1n
EpmV4+A7Wa4fknKEjKY12j4jQx7MmBa3i17wTJudPpz1xfwonf5qbAxx6PrQPswurjmoqDTxTnO2
nezR2OoM8UgqvuZ0VJ4sqxrfk7gymVKZ43uNHEImAz9k04mBch303nrodx1npAsfyuxGDhofphag
amZ+6KTriOyHjdMGWYrC5aJ4+Qmifh8kCRgWzqVMnJeGMWDC8FOWhMankndp05VJel3EaxCXTfFl
hs/16dJQDsRgXB2Utk33IIFOsSvjtj0QLE3Oedfp11/1tG4phmsbIZCDntkTqlDxkh5meFOev1iR
cdGSbrptO8ELaqwz5cVdcPqsn00tW+4LQAUvVtyqNw9r55VlNR7HtWm6+etn509rlq0zYfIcgeAs
TI/38qtk8XfPjgFrLozwc184nCz3MArKvSZahtQTwa1G9p4PaJJnp6mWd4AxoJy6tp59+J3xR1pX
08263Z5Up6sXqaw6yONc3yu3/jZBMApU7xRPheKrZEODDz4dqN7DWimuqnA1DHbwVFo7mrYMf4zL
pCO/byThAn/utfkarGHis1zNu8FCUGZBrTJGYHUntnanGTgde6AX6TRMN01WLfdfj22NVEA/oDNf
N8oWV6Kmhq7C1P/N1Yr2xUtF+1ISILthRk/bYgHgJqYzr0zeSj3b076hFX4/eX3MFbUH/zQv1Pdl
buzeurpiEv3XL7/xJxgrL7+5pvqolqAzE0lo/Wj/7uXHa92iozeANRruZQynJNbKRmkPKSmB60ak
BkMs1WqP6ZwMMdT82quvp6aMp72rJ2wvJp9BZq65Ck9uNtQ/ssEB3eWhONKxJ5rwlakwv8xqqTiq
pNd2//4vYK3bq3DQpWAdm3/8BcolaxsRR/KSO9RFTqmYblQdRTvlhOSuOd4tu1CNrBeGwxJTxra2
ddyy/qGHun0WoxOCGCFLYRpz9cOcpLhyRqL8sQHyYqdyN3zM5eqcjcuIgc9f/+xf+/E/Nov12Se0
aEmCVYb0DOvPPzsGjaRZrNG+VJzfy83YtuFPnmZ8mQ2MoGdBifY1RWjTbS6Hct+R78c5VJYOBv9k
OEE943LJyP+Y2yOxefo4HzGvgkUYLeoSG9WXt4vbJleo+9PdWHg5+ep2bH9SFMnI0kustzYc+yPi
kguoS4Fq6VFrSuiwsvHrFB7KtPoJOmg2LwYcp4PmAtNoIZ9uQ1oWdnlrRrs6j6dXQEsUC49DiLQd
N9ullCUF3YYxfQpaJZuNUVi0QLa1IbaYiL2dWWVvAntKG5ul2phZXR9zi4FyKfmocyaY7r4+eqGn
RR9NqMUDrff8x57x9GmZGuPCdAInSpGag89UNv7Q63bZpXocvvLkDZ9WXqwryPrSpDI80T2yXFv6
Gua2Cla+eqUMz0aRPeq1sZAhUk7yTRbpu1kBGlBRPB2z0Wj9Zp27axZTGBLzbWDjd7ih8ZW95K8f
BA6JPKV/eBKA5XJmgHBKWovj4Pr/f/cxZK0u+jYb1IWhVyf9GcTHRJCCtTkfsfXOUAZ9LJ/8AlCD
oh1HsfqHAwsMlxVr0jYq2mOsKUnbZppDGmECDvhKTzJ/APlQwP0pdx017HxchdTfVp/+E8t/92Yw
S/vsE2lpgUdKRELFIhuxLzmOXQ9lZ28Lqc88B1ZJKWxu5mG+y0VIFt9bEPdcBhPBvNTyCOvpCR1C
gDsEq5X7mpHsoRNp9wwaZ/I1vd5/QLdiiczINQB2qA6TWIBY86mlcy9Zj5zr+8rtqHtpidvTFotn
aTKSZeuZ84sgxhRA1zE3/DxxsWGiV+5pouVhTY3W8umGlO/QaougGYbsVJEvPyxejnLAZFHtF6ay
1bUxhZSX1X0WP7MPJM+tlkII5kaGclElRfrS4uDBRJQpJyLQJdc4u8lqADChjj80T4qLNozrAQcT
7El3KbzV2sLBWr6KHCbhqi32pkLn1wXHv8mrFS3Rjg3/Hnb9ms6PQW76rkNEJMDvXz5GUdeS27HY
dRaRmm+xGaJuRsKps7NG4QvHH2++j7qk0rYLo863Iq9YVztVkE9lZdd9raTpNrLH7ESDW4a7ZsRn
pllzzDCfNsu1KBzWOoGw5R5+YIhdSabTpeFseeg0jIMbZLXlp+Fk7hHkkLbN+yIjfYBvAmtvs4xb
axg8322dJIaVyeCI5i+ewkRxytxM8IU7D1Y68Z4Q4cNc8p9IpxcmU8QibY6tCMpQcJjMZ8WNlEV8
ZxQkWNkMGBK23rzcf32Q/mMX/l9utoApBIfufz042v+//y7/6eTot7/5j8kRJ1Th2C7JfJL8qzP4
bxfcdXIEFxnoPJ5iOqd+NzliPGQRQ6LUgKuASZL/74Mj4xduoQYtU8D2Hezzzr8zOOJS/Kdl0uNL
4IwW4AwwpttfqerfLZOezn4ehko7W5YY7rkMk2tD4jwW+ZJtJfSuQMcFdDFzZ9hTnMa0fpi9I9c0
slRZNT7OmVOczdYofKE6lzGOPkDZStPSL1kyQLWW8TbroktUmwcro30ktJrct6zyeeyzu9HABJSN
ketrmUGNtZMyXm9pePGKkno1K2N+rNgtHrpSMXOvDekvZlTcWOPQPpamB7tFdlYw903+oWtAIF3z
Ka3Sn2bdKWCn/f3szd0lrRx7r0bb4saS9sUlwUl2YmShzrOMB/pEVZHtB8BVQZqX09U8OvJYRFOx
TXEenKwm9HZd25uAnqqVhsTLedM4mjFtRmsOgwHWERa2SdGIzC4zHxYCQdx3LLAjtrKv9MY95DkL
sS4kNyZPXNNmesbFVAQpp1JEss7YZnE2b5Ryw10HjMDngam2bGHE66gr3CSj8iNYRT5vVnFeCG/u
pK3JU5GmFENXIZlNi9qCyYgm1LbSFJTothPE1Hx5UHaJ0WOOn72ZNsGxsB22Fjm8lqIyUAeUF+iz
WYU3dTMb+jav4oSzutJioZ+HErLUQ9mYWdZvExh12juYMAH+vMp7bdn1KHjAjUp6dX0EfWvYULen
yPtQtnch8e3eeJGnayiRypw2zTyocV/ABDgY0p72siixHiUgom+nouwumuz0DownlLlu4y6tOWxg
wttXMmt0n0Nokm25RXHjZ2BTcEegl+dGm2kG1gKtmCaGntWv0l71m9KX/Sr88YVWGbD+VRSUWDFX
iXCVC5tfpUOvrZJVSYQ+06Qj+Lis2JeqcuEsmnIhb7sjrcJyv7cWvEsXr52N2Xka9b7VH7Rh5qa+
1bwUNYhREfM7Y6dj0Z7QXjKnwlt5PSblXKsdGi+QJpHr4qVi6nnPKWQpNnNaKmPHDJbMUaZFUwAP
nLmo1rett03mQXuOMzvJAmORGMk4jE7XmeAYvCk99WGzgy1BBTf/UuYxV2RWEvRpADrxc2iX7BBa
ChPahxys3y7D6BB21uQY+r2Kq5IxVgmnKhXxAUKRtk0WQAQ+Q4X5oQljZiQmu/JLluRgfW3lmN9V
bGHBiYroVpEwu4WA527Bx9Y+kb1yRCKo9etFbznisLHifMyXQzKX9R0G/PKZQQmeKKkEjitrpkBy
A+myORppiqWf3ZETuAQSabedRDjuJpuAMA6OjS5KyVvO+IkgpdnNGzFQnBzrbXfpB1necTGN9txT
EcEGYKTpED2GeT2d67wmU6C4ir3+Z0f8v1gpBFsVu8e/3hHPSMb9ezb/Qe399S/9thm64hfiDQJE
h2S3M9jV/paf8X6xJSkWysqhiq868N+1XtP7RQBp4ZkmJOYYkMf/vheaDsAb9lWA7dRw/Lt7oVij
X7+7MdB6qHPlXck5wCe4QP6JCmM6Zty4ANxPA43ZMaEJIe9HGFU7cyzphFLSg6XxlmrjdKwZ3Ywb
Jgsefr+hOzQMdvamEmqvdwlmsd+9jP9EAqWT4n/8aLwkts41BjuLwDLyx8vM1NozU1fXOUryINWt
52X6rbvgv9ogjdrZRvR4zYWlWdukIZMamQzh6wEzBBtM+OGWpbhvMY6oZlvPspAv9AZHNzM5/c5H
kBKvBfBlIML5UMOaxRwGAs5Gp7hlaui2WmA5neYecGAugaVnZRcHAn52BnPcYnV+iuGEHxBjUSN9
z87VxYUOOAeWbM1io2WlR19wL/CkMbabGu9RuX2Mu9gbXfMOzFf/RIqdTHCjChq/c/iTeOFT9VZw
38LiCMhxM1gNRbUohjiT3QxQyY4+hTg/dRjbmfpCDF03BNO6x3KG1yoad2VD4j+MtH2TLM1JRanY
973Zvid63Nx6MPIDJ23PNFSc6sppH2WZALn1cF7Ktu/OKFkUwGuMiKkmYyRGHty5UZY5g6eM8Uiw
wpJVEdVFs7xX3UzbjZa0VRUsgHW+ITfUcoMvYryGd6LdL5hUJm5xc7sdk2G6iuTyAFc6xxBCvxEd
Lixw7eiIaOdmmvXWtEW6gVPfbiYOlCDGIXE7F93N6suQlCYjQre4s4eFo4sPTiC7Nktkg6c0auLN
hOi7Mm+2HEyMHfVQHNB0fUKkMcvj5NT2Ps+LclfLjkIJ0Ti935qQzVEXxGEy6TiTi6dtzEUHOK7X
4OSWDnCBipx7XnV1dp2s2aVMDE4R2uOJA6p74qCQ03RQ6vk3VLz2sZKcv9QoMAFmvVY/gI9YbszS
mK7MQZcfzD2dHUSINcPLb48csE6Nh2YdYXcO2u9g7eDoMlWv2cV+ZDz2KEnN5LMtNJuljcaLLofx
BvFnONtj229zK/H2lqJ2vtOg+BgjDceUT5nIn9gmep0pftQkTPVznN3hbhy4tPuLspxvNl/E16Zc
24Su129tbxQ/jCiN/SKd5881TnCtyLcE7jQ1B6u2BkJsnLheW2NmKhKC2Tgag5M2ARVqc+wvnYSu
PFQGrlhpt62LHaCQBoc5sGwYhL2ZzTOPlo3ThtqjPbWkcywt70CjNuLsQaG02TR1DApyoUusEHl8
FcFlppxg5NWjLRL7CR6ltB3iXU5GBli9G1rvxWiNDsmosXlc6Pe+8mB48vItKru27TREGuJAYbjJ
+ukCqWxtotwKh/3goD4ERkewTIK6s/cyq5wjXNgnLx6XNzksQDXH1jp6pFs2qK9eEdQ0dt+wEo6v
OHxdRsUu4YdNES2lCLKkyTwfYuc4b+Bbye8l5P4+sFVDmqUSmICIqNfWEZUCGyb0I5myl3dxcTVX
ktoV/FfDsYIiCN6QRYQ6GFwIt1gDHGCPSWTctrk13jsNLmiCHcSqNnPZ5reMB+o9MjalDyP2aW3X
tAK0MEdB58ZhOTgXsZeTriE9/0wfh8JoanZA3JmJXyNjqisNF3uLy4y4eeKm1aOsDC0PRE99s17x
/x2eURrVxAxKabGb69GI47vEGLOnukBwcJkYEUzENlPUI61UNZYdTjFZ9p5G6AFUVCclMz2zcaAy
zLn2jajeMvqTUt7FMEc32Uq9iHhTasboO0svvE9wISCrCzG+Rm6c++B7hgvpISYTGN0XzdGg6/dV
fNCNdMA7w7HsHHtkBOVIwA/HzZJuQuHE99z8jBfi7PjS6LfG5de00Z1lWTUWBiwduW8gLX2vuLQU
Gwuju032E0tyCKnyR6w8hWdaTMN1B3S+2gCjsrngmC74hmzuYoaMnZYRWmn5dlSlDyCXZ+/iaZB0
lXTa71Rz8S24ACxXFmvzLoXbAUobnxlXMbVlbZiOKSVa3yA6Cv7BQ8c6z4c8I/rBTYozKZgZgme4
34zST20lr0QE2phxggHzUW+FOnnTmITHoVP9uUOQ/3rbEFXjc6E3WkzKk19yEHLbxs57auojNgWc
CECCzOdEdPUxraW888xY8F2Ld0O1Hg+inZm3k1ZfQZhlybHzq2h2w3e8iEcPROoGNCzxEVFogatD
h65hg9zMmCP2VqXV/IVlMm7RtnlPx8Qdb+wewd8weiMo4tmA+so/6JXUvqdjpu4bDNdny+aSi5gb
l69oBcP7YObtOcOJGkA4mfbrueQt17Lq/7N3JsuRHFmy/ZdeP6eYz+aL3sQ8ISIQmBLYuCATmT7P
s399H4sqtpB8XV1d+9qU1IJJIgGE2bWrqkd/8FtqmyAb3Iijg4ilXE/0RJ2aokdJ4Dqtj6asxgZT
Ceahpd7MrqXMPpO1YjPuQZuqSc2txrkTr07ctvm6cqrku9XSqkmdfM4rLUDH8glJaewo27TNRsRQ
d/jMG5nOW8yRYIs6ckDv8MCTV2Rwflzhp2bF/UVj6XabhPOUjL69jeMMG7pJXnbGhRaaD0000N3L
GsK4+AkMNkas4mMq/HbTwhldFa3g50UED7oxGPD8w7SrjH9n1H8ZlOSq3JGlLtE6e5BVo58ajjM+
Rc0Eu4MFBW/FSGBMTGVLCMZ1jeQT+ud7g69sZYMRtHD+eeUhlr7GIxxrjLUwCRPjZkt9vDJaUWXg
kUR7LuJ4eqRoJ3oa016YFDxSgraoKRdABm5uGNi4rOEzPoR2Ea7Ggo/YKTIc3V55Y9OoXHAE6szO
LJK+Ktrnx5P7Y4jH6rvEtghiZNa8g2s1gxowbaNeA5vw1qD/WouW23rey9hxC7Ttzjm1mZitRRml
OI1GbSb+6sZxf6r0GUDKwDmC0RX6Lg4DL67fjNidtMceD4y17bj00RuLGdo3vwP+2itwzPZxzU0A
siKvdknF9xOjmx/iPHJhhfOmN+UT9ZYWD0pXa/j9ghYt64SDNvTMku2Pk8YPdTglI4XIbnbGTDe+
1rgdbro5uB8VOZRt4dBasEhQ1n+AWdUOEg0l3wJ2GLOlFmQwskN95sqg0Qo8EKbeK0JpmOEoirwL
mc3yl5cLKwKbGog90KtUsEfqNVxdHQm5kXer2R4dORmF82+S6f/NwsMTConyHz/rqGX9/NOT7m9/
4Pf9pvhNxwN85yGoNeXfH3QY5qmXdXhP0TX7l92m+ZstHJ3gDZWhPA8V+PB3VzyABMdVcg17Uku9
Ef+V5aZl/uXZREeHaVskAJQSZIDp+ouSOWVt2+duBK6+ysajFuOsHBIjuY2mnXxleT/vycBYLnZy
Owi41fzkbJpZ/c6Q15RE+RvtqgcuO8iwnPqrZbb+azLT8XKsonH8EbZRHOyLygQwzGrH1JawoEmH
6b63htLivk52Ozx2ZPMbll9ZSm9ELNOvvp/sU1918jUky8Z9kSqPXit1Y1rlBZ8TLBH70LOifW/3
6TrGrdAtHLzSaK2Z6XyxbE5/5sLdB7C1z7E39m9tVFm3xNe6edX1pf+rNefsEmj9A+gk8qwTrof3
Gfz4p4Ux4G0kVrg0pib8RVi9JPcV2KTu69G9lg6rtdU4mc0V09P4MLu1Piw89OZfbqZpj0Uek2py
+yw495pBi7dVYtoMGqlHDF+mdcJBlNA9Hc861c9DF37ONFbuUlCca9Kt4bs+wTVZmjKT28a1Tazc
mZM+TTrlJ53d7e2CSvBdNGD0JlEoDzZD/lZAazFXc0bCABgO7QIMf6mLDTBkA1vA+6awI8n1YJVb
hfc16WIsl8ymrliGad8dHa9ul4afVIfOT9TwrNPwYTBV0kY7ekelNC3YVyq5zCvl2ZoKiq6oiehu
vZtVuwDdZ5fAbP0Ox1S2Sy9CMFpas8PLJh3ag+5KQH4Auh8LLyVeoZV5etFd3xWAneb4wtwMtC+w
3f5b2vF6dTqrlUfSUPg/w3kaFWybxQKvML8FtD/E6xR88wWuIK1qY1ShLzq43a1hhDyPPaA9tHHG
ptkJx+Aq2/IXBTpTtxPtXEUrjWT9L0jsKbfbMGPrjXjA/WCB62g7NPD01e/GeI9ho1rjRYhVw43T
f5a6J6/OUPerArLhxmNWdRexWZkbvfC4/Eb6WC9zCy70tRLE7PtH7KIR0UR9RlHbunof3QY26VdA
SJOefvHTRQRdUjMU8b1F6Ay15oQlANTlWTgg4c6BWjtnagGtW23/PtgDArxaTweS/wYZVRbx85Ol
Vth4PtlmI9v2+c7PdRWhZt2dq8V3zzbpMKllOMT0jI83C3LMSTQOsDJ31fLcUmv0Ri3Uq1b3N7Fa
srNmxmaiFu91YILyYhfPG0h/KNR6fiysGyG3XToI+zSrFf6klvmjWus79w0/Jlu2/b1a/Oey5jfQ
yitx1uxicvDTIxKYSi5AYWgPRlZna5IALt1F3nDqlMAwKKmhsruuXdDrUx2dpuoOhhIlJh0P+CJS
UoUTq3W41zzOIR/MhPc0cboXPH4LJ5XJl6wLawW1jarZKG6etc5Iz2jaLuoAIkk02voTbSGcWlKJ
KJ6SU8RdWFESS6zEll7JLj36i4kO4ylBhicJ2/vC3MVoNY4SbTIl3/ikg5fxXdMZiefueFRly1FJ
PlqM+IMHKVwJJQi5ShoiToRIZMTGzSkRjjiemCqVmOQqWclBp1fzZdM92Oyv1tUYo7Vk9vxmppaF
WcCOV2FCg9BIF9LB7Vr3GddedywHJx05pBrOFLfg7CCU4ms/BNB5ljBJMF8Ej+QFifD4yu4q/ZkE
pdwV2AZ3HXv506Br3rgOmmDc+MZML30OSoxWIno/o6Q6Z3C4tm6dyWNSG58YPmHDBGQiR5+mEp7u
7TprFE/B5JvyCNk/Wfv4nKk5DFK+2waCEt2mmuf9iOjo43tu9mSFo5GePcwF+SkidnqJGwkaVGCU
6fNk3mYtSouQ6O+x5XY8WGX2Db1BXkMAUIjV/Pi/xZKkjN1pZzsZ84veY3uHAyye6ZBPfzWT1b67
emA9udWYP1ZVGDBCVmKTllb30M+t3MfCwoCdJhpPUmmkHLph1D1FllkcZNiYn2bDr7RpVsNpNKr8
QUKnJM9o65emsamp40HFp2qYnnjnOBJzoR7RgOO1J+H5/Yn3ub8ToR0v+7hJ2AJKjsw0uOgexRQR
ngocpJ0rSVZLIH+c+SsACoaBZh/OB5GWdDgkcXaOjNR/CfN5CDFt2c3HFBk4uWetj04GW5odefiK
t74+fs/aLkH5K+dnszfpFPFjl6VcGoGdc6vmpcKOeZpDfzixWiDJnDoi5vetCm+20+lPOOIMMDsx
uYqhaikf5/n6VlZlA8gAvHHYFLwZOJiqHTf6+BlSOPIMOwdjLd7IcT0MZoLAzioOXkB7gM//2HYk
oCnoMvW2/SYqx2NLNTmDnohvE4SknG2oW0dvWNwU+aMtnI6bKBEyvsxF2NOZYXbZutOdajWZPUJj
Kcb5S7a9s/aTKcclE3EEhyaSLBHzwV8E4dRtB5E9D+D2thEbTihLPHz5UaYrug7SR6jM7crO3UMX
aOWqolLg3/Px/2k+NlirM1f+4/n4/PN7/dkkf5qR//6Hfp+R7d8wBSgbL05y8pfq3/dHDwDmdgZe
wP3Ic/+te1jmbygehkL8/00TQRL57zH5XxmLDYmn/o9CB7w9G6WfcRlTvaP6mf+sJqRAYUE6h/3J
zGavDx9mTj78KhgPq3jKT1RkWVOZ7SMmtp9hp0nuIH7lnmlxdvYNXSlPaSZ9kGF8+crP6FBA1jin
MWadys4AGdJoePpyNtbaJp+j7ptFbhp2q1vFq97wuo3XyuhsjNJcJjYlyAsVtcLnDggancOERJHR
meYCQhe0Dl6TROQgUIfu5uUOu1XO2QQi+DAcLK2W3QIveM6HcPBfOxFqBqSowrulocxutdG+Ehcl
gih1BGfdDa5OZc83oaf1bQxMdqMs9i8zgOK1NpjtIQHJCUWCz3uvPvk0g3AIcEukz506GVx1RrDo
57hgAhyvsG+bK1aN8I1rvZtgmnDGQFExNl4Il9S9n0CjE697oQALGvm7U63OKlYYLxByOb5wMnKU
WepUE+p8Q2LjsOHIo/qTJbCpzkGhTkRys2jULOmaD7x3HJkVP0PKjjhH4SwgSqiztc4ssIKhOnFJ
5Lvk3RIpF7E6kQ11Nmsc0rTYsSqMR3oq1QneOJ63E0PBRRDm3SlXJ314P/Rbdf6DQu3oYgS+1jqJ
cQFW2OwmdWO4lRhOlrpFeJCYn7G6WWJPb59A9HPdwNtMgPWULbp6aMg9m9/uYVZ3VKW72ir30/xR
A7X11Kq7zFS32mQ03G/qpnPUnYf2pJ3NyN0Etmi/8b3iauS2866Vui9NhsuNru5QxathTOReZWjT
1kyv41eF8fPCfq84xeom9u6Xcny/oD11V5v3a7uqda5w7X6dQ9VM1hQ9hY8EMLnuHXXzT2oGyETR
byRj9kJ61ierJnnM1cxgmXZ5tmo9WHZqotDUbBGqKQMRhoGDmt/4VKopJFXziFCTSaxmFJzwTCtq
bgH4wCqWaizth7wPNv59yKnuAw+Zpe6YR46LkYl5iGZi6HmZH4P3SO1v1BKLNxbr44m7hz5zNVVF
cDF4EZVVT/Ecsnd1V8C1uxhuR8Ez7m37ovb/tZLMeyWe0zHa3gwlqCe20ta7u86uK8mdcLR6WSkh
ni4yNPkG5BYvCiXV02Tm79Fs6z1JPJR8eVf1/bvCj6Ute+UYKa+TMgDkygrQdxkQW2UPQDPBKcAj
tVy6yj7AOqm6sCkMLrUyFzjKZkBsBccBn+3xrbn7EEZlSXCcBHcCryt8e8qyAIE1O3Rzj4cku3sa
qJm1+02urA6xb+r6UvubAyKBn+PqOb4I1yl82pyqyuckicqZR2Xxld7dFJjaxwfz7rGI7n6LWFkv
gl65MOK7IyNV5gzz7tOgcwzPBjcx/o1SWTkMZeqAWIe/IyixfVeb9G/WDzTXuxMEz5IyhtR9GWAT
CYa7aWQUykFCC7aykwRuVra3Fstjv2MZyaf9MJdGo83wf+JsBK8EjnR4quMxkD+sIPHDfBmixA32
S9bHQ+WuZYnDc6PxtIi/Jrcs9WRLOqquubi43P5tCPwnhkAdVzn7o388B+y/PsPiz4uy+5/4+xCg
6zqcCLBQBNp4zTvKsPz7EKC75Nl4x+JzIOn0hxngDpAg92T8rQZImQd/nwGwUnhUvZNzUwZnbvJ/
ZSZgufaXmUD9G5hCHCyHOvyIv1biJLpfdbbrO2c6qbR94OdjdczpN6Q5V+oTxZM417PEBFsoPFY2
cwQf+Dt318+wmO0nbACmvdQL89nh3nwjnBwdWe+QcE4NCbSYPQPvNm9uvGKlQQ/jeZsaQUVGdhiq
F5FXvrbI+yg1s2PiRQ2HUxrHZ9cIETJhMskNckO+z/wJN3TcVctsUvueLLVW6Ir2Joywc6xjr3vk
AlfoaTH4pxTw2KkhgLudnL6CK1EPX7OeflhZCyOM8Px7OiDaiDIqP+osEUsoWQ7s5ebTrGO8utQ8
g6tzjTo8zlM47tDDrQ0/KO2cY7qgwtTtN6GQBDKWtccToyan2ulZv7GbFGCMEQ3xRQtD462fxpPV
meVKj1hNNVEoblOj2HodlIW+FW+pHXkvoz1OZPZGc1sa3ts4SoepYVr6Zp89EoCrdlZXG+c6y4h+
gbVkyRZFJ1b8QP6JxD94WvrptWwW+F4TL6TR9shM4m1ho/ffm8T195NP3QiLsvQnkweJgljSwkKS
pcKLXBc7z4h+dh2CBI2E4zdblwONOCw4IQ/JYFllqfxAxOI16cb4DGTxlkXZGz7B6IGjFZtWOPTv
fqvZa5I3xdqCXwGXAI/fwh1ywuxp1tv6woy87Mmdwb4j9YTlXv1GvlR942zosqSJD5ZpsnONrsKV
77otX33vrnKNwPVWkD2bViU1paxBiGjfrERPrtPUzBcf5WYJVaE6haaBchGJ0ea/QjyfFlxra8Up
+ZlMM6OnwWnSk40d7kQzhvnAYzreOLwbr5hP6k3eNOOPVlop1jgBKrxLNPQIKkYwaQ6Wvs3ceDgB
+4p2o503p9aXwGFHZwi+QgPaf1rSKRpiqgPb35XuUSfyhnDeuuIMMlYsnNqb6SHIDZEvKzatOD+b
7tUcJ2w8lTkZtFMnFdQh4UYrIwj7DfcyJgot09DP2a0dqRhASm+ZpCBRkWvaePgCooovyq2c8tDM
U/MSQFhiP8Wq51cBBXYtZert3IiUO/SPL2e2Bbb6MKb5xw8oIq21AW1pJj9nlmbJWCi8N+w0yaKv
3WPpg8/NJJWLKTPYd0biVDkVnR+IRzOpkazHwd6HzhYHu72o9Xb45hWWyePfd1fQcPxN19L5vMyT
YToWA+bQpYRYfMBGMpSrjBTKeuqM+cp6qFjPJMWXjkNTSDuaNM9TvXijD8TeynToXmm6Lh4RrsKJ
aVah3L0gOmqlOSG1eTJbSo+/ksMigubJ1MP4BG5kQWPRxJKyh3PQ+hMOVjm/9Awpi56Q1ia06YYI
vYkfSWv5D6HM66vDi1z3Zf2MgOXcPLPb1bk5XwbYU0ue9Ae0XDL5gBHGfeRnYOIGp7jGmaGt9UEH
HyJLOT0lTVo+sDQyng2jij8ioVcEf8FAdkM9sOeMQn+fC899GuPKWHrA58yR0QiCGTDGYngMrKo+
TTGGJw5PcW46ftwAY8MlfV0mhwK708AcxH6u9C99sB1KTap8b+i9sc+aDieI3rCky0sD24EfbGvA
His/Kp81twRHMxlm+wSub/qZCaawWXOn3RSDZnOnKsOQoyNaEjEJl3pkJ1u3Y/SIfA5yYcztMQq7
8SVPhbWpyjwgI9I7D4LGRBDBHEReQHuIT13xu1mIcDeVA7GVMcU8YbWThqhsO+9cgvPO8jztpx5X
GiJBaC4nx+p+8UgpzpYdFbemIiUNUWhB6EF8BnMWrCs9xaqCyr2VfQMkoyS9807OqD3VWXrDedUd
Qs/JWb7W5REDWXudc3hywyjnq9CRFpuwTlTuyp/XFoSMbWbBH0F6l6smkf2qc0PrZ6AYoYM7/uh4
vS4Tzsx04ScItbVja6dQg6hZlPbwVo5etKRHZr45cvAA3RbOe4dRY2Owql/NNogRosXjAzt8jQML
dsdgR9ZHkvZU1TL1nnU/z7ezKPTPAecHDJP5BRAdHh2KuHZ277BgFtj6nqJIH1elmHk9eeltFvqe
6YGgEGsnZ52IiR9wjtdy5Ub94wA5/k0bbWwzXQaxg5fMNU6bKV9obMdewYJgljAr94ClpJScoOAy
ODepB27FqaEZ4TbP3ZWlEs3MqUiPOPQSTORdR0zRyA4+6Eo+EuSYPJ2i8DkI9zQ33RJMQbyX6wL8
j+kHSysP5C6imGGDqz1do9pmSyH9E365BG246YjmxHiXZwqlh5Jyaz5QQDIyAlIBfQALY0xxnkk/
I4BTc3wP/vAZRqLcar1wjnPfuD90N02/w0hhM9rUjzgM7adZWi9isppz4vkVCD3T3dONMm9l53br
CunlpcnC7mA72Wc8x+0+jF3SjElUbHuQhrtuVuiRUQuaQwQRcG1FgXVrgry4zgSsVpKbq1/E8SPl
2cY7ZI3hRJUvfgsgwf0bBWbaLp17+5SVUXwwIntTmCCvAILBsbReR22wFkJm6Rrvnk8pUZ8+U/xW
brtWVhfKiXVMDKW5EZX/U4KbZq8chltIqSj8LPd2TZHOpxC36bG0k+Bb7zXUpzZUZ5QzTdWI//Mv
m/VEiJl+aSSx+5T4fAmtnrRLvj70pth86DlV12WofxCt0GBJW+GFnC85OAK5o8MS3tetl7RKQG3T
cbLm5dVvozpExhgT/6PuphHGSlR/wLtD7fM6D06l0e/dAa4KvI+PQedcwaWjbwJUhETxB9EdP7XO
hn89mYIOnXg+eGzW3SRIj2N7dAvU4wXZ9v5spUWwDKWgxkq46UtMxcYTQ1VyzCvJVW/rJKSiIWF1
WhStvvVAKJ3x1mwyR3kSyBc/DKgYq3y0tW0YW9lGhEZwcolmrWuElV0AfxDm6xA7V9Co454iIQC+
sqMYJ45t/BrDB4axeFm4xJC3gCLnSwlPXG2m9EMx1/nGlsP4CcRIkkipZoaUpHFsWmmCKl84E/wv
u5jHHzk9PB/OBNiWMfczCzx/xRfyK+uyahNDvCyWU67V+6kREn9hou3ICFPW5VYJdk/dSvKHcjQg
eyeWsx76jHQixVJftK4btAPPA1eag7PC9gQg8CS+MPcusbykm8Fw5o3wS27Qwdd5NCYBxFymzVBK
saPWTPwCW2dTA5b2i64FkF04bbDWI9JzjB71ukmTR9udE3PRCGrFfL9REHmDXlp+1B+F3gQ7Yn7+
2s07UEAArQlsN12zhH7drKohhWZcoXd+q0JRexu9g7USzeLRLbmQFjCt47M+tPqPsXTTywx0bCl6
I12afmJs/HwG0PMkR7+Lgbn1Mix+RF0G82aBdOVlz+4YJol18G0ZJceWZrfieZh6vmvUOI+aRuQ2
Z1JexLWjkwtapLrbL/Mhtle2F1GBNYVBvqJuJUbtojvgZ+mQOhw8vkJmBPsbf6b40ILB30xGX+5B
0o71Qu/luBKNjA5dL6uHquSfhjFWvJt88sxkqnn4S+0hwWO56oCNbiMXzx/2vTEnWCsQEqNR7jGy
z3yCecyd3c55nkM6C6radr6stGz8xezO5dHHcLqGKV3f6qwyQU1Bv9OyMnsUQwhyCEg6ON9w6HZW
2kp1Gkwrpj4DuYURxhgaFUKNkp1TwwnDwWAcRd7QIy5AY0S2MNegxceV7UwZEU+N/55IyuJljHrr
raEwmjBsBBFw0ehqZSpSto58524kN+FmpO2EKutfgljybRWpNz6NdNavelre8At1s3iYysBYxm3T
rGozxa6LKcrpELNLYvXcwni2x6rbI7czIzeUQh1G0krPgUzbdyxaDm+mpj9P+Rw8IQE2G6m+2X4W
xlvNa3l92UYWnjW/H2rqs+madLpS7Fk2VU++n4l2FYGX23Yg2vcJ6ZJbG3iYIjHgv9ZhDSaDcNe3
vAhefdK2J8sgBItnVGg701AYF9oGS3Zd4uh6WfnUh2MDccovc/eB2m7rMQ+rTyy4YMLLeQzYEIZi
XspBcO1Hc4DxX9CefUnSKX2LBUB0GQ8+uqfHKnDqdGPLU6h9AQWK5qeR3y2B4h2bLCixd5AajgkZ
4cGr8xkudGtDh64AUgGYqoyVH9rD95mpj4lfs7GNFON0rVyZ0KaFi/VWBx6TWDWTIe/jzlg3UtPX
BqbtPZ0M0T6c5/hkh320z1j+n2l25wE7OvwyCe17Kov5JQxgBi/w7fCXAy9erIWdTG8siQE66f0g
lnPszhdtKuBVd6W/bY0+veELlCtz5veKbD0evkoEB1+V45RMvoAZvGKXx75OPg4/Pe9PNcjqdn2y
TYbrKBeq33zGDzfBkCSxF8VZ9a1oB5ld9CRuzHVKaYD5UOncAsAPyUsvu9ABnLywLWf+0qZcDHjz
4Yw7IVD3KO+16a3Nx3J8ngeNCoGF1vLgba+daOAZrLvONdxy4bEIHo58S2opN0VQhZQXNHoB8fv/
ZXQRhhZg+vMcjFssgdUzvvjx9Q/rn/8htqHyon/WWWB+kvWygQwLtjsq1PLHCHpZjUOcmvpwDrTG
XmmeSjjiVKQPYa9JShmCDyMzt31sHMzE3mhWvbFDfS1d/6HsgGgU7Zq/6tabY1oto+3//sWxVPr/
vzYAD7qFPuGhzPz5a8v0vqLgyxjOZVmf3ZJZ0d9F/T9DkfwP/xElfLmA5ema+Os3wI7bkUcvbv3I
ECB6eAJr6SZ3i8397/LvleQ/XUlKwe/c/7KSRAIHctj8eSt5/0N/30pKlwiVi8rIDhvw4x/jyZ6O
T89Gl5RkrAx+iVlYYuhtw//8D8tQFj4PIVF3XN7Uapv4972k6fzmoVjSbe0pLpcA6PUvgG0d6y/5
ZAvbm0vAC/QT2H4TJfTPv6eRE7G+0ZvwMKIb4TIrCzo9lTO1vJtU6Ta1VlYHJrtMKsgxrW9zQSEb
EvAJGh6Qu1rPfAgByv86362w6d0W2yqHLIkhzLL63TibKA9tdbfT9ndrLaW3DkZ5o+mZlDNE0NTn
tbLo7qZcX/lz0Q6x6oIjoOnzbuDNlZeX14RZr3s9HrH4DoVPg6yP8deSGuAf5Qa+V3600gvWwSww
C4dl2jZY1myDzCOLJuPkGUSsGrxxDwOcqEXWd7dGOZDduxmZQQ5jsq08yqVyK4/Kt1wHRnZT/TX5
2h0LDb6eHAOod7YIeO3F5S21S9pegqFiI1JMu2BwvIMB+hUvmtyCo681Km2jYmPntLwYuLv5Zg5G
oq9G2682WMSNN2QZrOtmnT7pxuisvdD6CPqpJKMxeSvA2ea1M+J63xf4zUPduIbODOIjd9w1OV1e
WKWWXk1XS4kDDTdbMNPaaYqsVY5u+MPxjXJrYfBZssFKjnqWpavIGatbX3OoL7owCh4YO63zECpy
BjNIdxLDGkRgcfbLOvsV94636ROLjisbQAOLsOZmON4P24d/rvu6D2ktrAjf8D+hPb95dEgtCO7l
yzK1D/1AV7QbeflTXDfmDcfWeDQpcLxGjageyyT8Hhtm+GkXzrDi0jiymppWdgdvCLwMkppT4r3G
vfmU1knGxittzgbVnMuW78jS95LHOo1bWkuTbhnxiX2BG+5TPWGM5ylqCNaMtrHWbb5SbRwCPFV+
8DxLV6MxU1bUVsZ5wUsb2xsNHEg7RzOsxAEGxVfKP49x2kofAdpQuomp3bu51H8+SsyTrMD8mPV7
MM9nS7UfxiU3SiLGYjtrXX4TxBKQxbr2ZCSWdZzg2ZS1aW0Y3WE/jzCi2QPa0RqfX3iw4lBflVaS
Vjz2e2tVJQlSXuwHG434BbyC5kAt+UPfN5W7AOkC3LGQ8VLGI3NXnuIFbPgdXI1iIq/uU0sFXuhV
40ag8eImaVDa+O7R6unubKqcXo0uvoZmfdFgsekApFZeat2YPdJ1LssfDcGNPd55KMQ4XIHXfGQu
JNskMjD4ZJFxtC22T5TIHNPpSwsobCjQgxckH96sjjgepjV/Vw699jBID79uVwYrPFPvHIbNxSiz
caOxFV+mSWDvAX9ar5ajkTegp4/FZS3IKBh8rLSDy8i28CPjvXd9Qi1uVm/BGxkMvoe5jbDwtyj1
xJjx4J5znycE7hBa18GqsMvN8BaV0YYux3FpMQoRnDTTx1Lawb6P+TZDqjL31N3j5R+JX+Qt5N2S
C3s7J6PzYNX9YaoxC9cT9aArFpDDI5yiV6pjtJ1WTfaZpXWY8wErGmsQtNkA3vFWlc67+Dr5g5md
hsI+Z4RLoMfYa8eZveeYqXBjGUSWQhn5V/I+0QUL22dO/m1PJIOtaqR/OmVvt4uwFu1HU/NXFllY
ruoyNY6Yn3iCGza/0iIgu5RZKfNdmF4njt1FOHLepUVdgBfPp4+58yIY/5zPtEe0J6i504c3qV74
LBLVU1VTwSPAtgUyzy4FUTxv0XvMpdeA+sS9WfImQi2xGPZSmyQUSaRiXyY9DaRR3qbKzurd2tj9
VRbsbwOD2OgQypSlAoblaqE5PKtoAs8KFYpAoOXh3Nks+8vI0Tb6HM4babTZhpwsmBusF0M6dq9h
OjW6tZtg+RwyWMyU9hZa9SPBEDlBX4w77KIhj/JLUlPXTUZ4hIrRsQA5jVbtPI5c2E94RPmIJAO/
emyqevtbo0f1IZxBtS9aOK3fW377o6XeAU5a6prvEiVySvdWpZrkkaCL+gDZXR6qydc2rYetYOdX
7R4YQnAJ0y59kphh3UXda+42xBdOLBfHyHsprWaN9zPb6YQuPiVTv7fIJL0ImPRa6xQQJ2W7dDd1
z0NHrqrkpTuYfd8vIDvSNMHR/itPLEZz0zKGhxZ9/AoUqhIr15l4PEPgwVAe2x1JIouY0ZtQrvOq
FtE7dzJlakPWPVCCkl0oIfd+iTHEsh6mvgkGKOnfNIAV5wxru6s87plyu9t343t0N8F3yg8fKGe8
XfR7klHZEmMPtnnQgUpe9PkusqgL5WunPPasptIvLRYxNR6dYTQLp4yGR7+ynFfuEXj4d7c+EicG
btct/SXFMWGwr5W3P+FVY3EYBbTlJHl/HbG78Fs5hdo1uocDjHtO4J4YSIGj8VusggSGl820KFbJ
FyCM5EYhxVMK4Nbg3Zj7ewSrjPKmkA9rWbTVZb5HB5qhkdPCaBAU1pPh0eFNk/e7PUzDT1+G1QcB
CmwNWswDVwsAaoArmbQDvqv+mtucNwuzqUnbiKm5THVOra+pyWbXuROgeogK5YcHFQRg0ex3+1In
XLACT46v3APP9VbJyLIWuE+gpFiobwttNCuai8p0z2cu4oltCHw3k8ULn6/cW5tuLd59r/WtNZh1
IuB6r9nbjhDuzfdKOIHm5C5zJAtgxdKi3sYk9MAWr0dhSgwXuEpbHXTS5iuntMRq6pVR2GD/6qYl
1isaz9aVoBzJiY12bYe5Zy30pnzUu6ZdNSjhp1TDTQLbpWhXI3j5feNaNRaQNK/fkzpWKNCga/Rl
NzbFt2SiSnDdWrw8F0AE558qzfXgC9Qn03C+W0Hovbhhnn0WQVNsTPIC6YojHoP51CcUzwxewomI
MCv2kSvcB2+23I+e2uxdSSIkgPdhkziezMn87g7oxK2vm68e1T0R3mtzZDFWI33mhVHsAjnyfxOy
4HIXQ2K9ycSv+uUIBe6z93o8rbldfvA6bx9tjz6mZTwa4r3Dz+qvA4H3rRxE0y0oQdS/vApdae1n
TqACVrH/jQqT/AU8q9NsTDBnx67pCCLHmhauSBIjl7tmso+D5CrmLvpW5e45oFK5CLMeqL3is3SI
S1PrPVqtJ84dDTKrwMuQIf+LvTNZjhvJsuiv9A8gDfPQi17EPDCCDE4SuYGRlAQ45nnwr+/jzKEl
ZqWqctHW3Wa9qay0FAUGAnD399695zqEUF67GWdDHyPMtiaTplo4zWC/Bp40iS+AnfVY4EdkLIcN
mWRGzTLmpdEKfRtkUXRuO1OuRxhdgD4yWKy2061kZWUbHGr9lcEE0O2b/GucmMrv0LveVzeh9bwY
CLtbpW7XPESoEl5duFebodQxhvJtShUihZwsNqcUDq2VknoWOrR0RBMlOGlTO/lSETRULCg+iYUB
+8zSAme7ZGwElXzK7mmQxVtMzxr1QdhfNcx06MKmrlKBK4WOzhkxHyOQ77nWAhOoQbOJALVYQcb9
59b3cBcwN2YKEAuHFDXQRO6aqag8pppRHUbkH1d8wuzKxG73FkrRkQPadbu8qodNFODGr7MIKn4q
P1VwOeHCmEbzEjGgubHqmuGYLpr9/1fJ/wq3xETPggL2r6vkkyiKr3RTflTw/vpTv5fJAdQtC3ku
El6Ga7YKefnd6aa0O6rQ9V3dcgyHgvePMjn4xYLe5XjovFEwUkL/USaj7mXIieSXCGxFHPGcv1Mm
K7zlh1YL1Ts9OjpNpsqVAZPyY51sxWmQd3ahH+lylnHNA8WBdTWRCbcTnTFV6xT7WslaNVR0sHlL
LQIUOuvrhFEN1oCE5V4haj9N5DEEJLgDEv40SYwZj0ZAwOtqbI3XyDejh3wiv05ErvNpsO3uxLbI
sHUMtHAjSkxjdKw178QcSKUqulPA6A7bzY7Mt+KI6FTu8sm5ZE1nvTIYC+ej3tY08GF8d1dDEtjF
g5WGvXfVylrqmHPdkcXezq3+SyJnKL1mCyDMVbTEpNqgd6AYA+ewshrdQg5n9U80/0dAj/2Q06O3
BMRNuquwsVK+2zuSPIiLsAi2TNdVFooHA/kh4vqxkMtGUEDuGai1XzxoinfMpFEhAMrYmlPyJasD
BASeILRCrwXN7cE0t4kp7mdEGzcue0ay449Yp9lLwlxJGMSuKyy0SA2Q0nVnaC8TvM0Fnd2cAzsD
16UsAmtdB6YqRnyG7jL2agf4mtbegtRwTsSSTGuj6z1j3zNsKI+dDMJHmfveHTOJ8L7pZnS1TdhZ
arReOdkxa20We4+S7zN98xgpLLy0lG4N94AORN1PxcHFCXzsKjTHRZ/TFTeBURD3Ns/jses7BWKL
qnhNmIO8rYvIZh0PI7CiqYE+vEN0vTC7Eb3AKAuy1WYEIHZYE+1JAMGOcZ75uZIW5Z1EuHgfZB5G
NIDiKrxS0/3sUSDXLjB5eZ6nr/vCxja3JsYBic3W7JNZB7kZOchX8gRJlPEStbKJ+OYyQAQOMoIc
LKVZV/ZZOuGIKSss1m5QGAjVqR/j8L0jQVQLWDpYMQjL2Z5wOsYuPfOm7+BxZBIREFWoOa4zGQ7L
hgi7RaF59ykq19wx91HfnJzZJ4IVGIEnECTUslaJJwxA8/DgpcWmcNP2gZ31MlkYxhous4kk+oh8
mJ8MfQSo7okQA+F8R7pLu6+bOF5Lt06u6lzD0uxgV+vC2jwEGtEgaWu061aDXZEzYT3Y5GRuRnCh
Ry2b5V6veTVNNzMfgtl8LlAmLWu24UUSd9rS7pJhUxZehyMFOfMef/1rUxJg2QjGDbXr9SspcyKr
q3lbasGytat+A8GM+6PVK5FrxTKqNWgv8OVjhnnxV1J/PnsTQdhBiLPKrXXSiu2GFBndJmmFMMPo
qnAmEjbEXG3rRN51ArGVQYojXTKHGgrZ3A2/fXJM4Mk3C1Qj1R5iZv8VFte88mOLm8PLtqvpAqRe
RcJeJDvUrvW+GJ272spuU19cSSPcBqR+LBNT3hMqsi31NjhAXL9tA7EvyBWFuzCvo4S7H5Hp4g/2
Q1vXW3+eTompYRVz+mlDMdqth1AysQztR5Cl9A6LvF0ZefY1s3UAusXoYjOMMUVp+J9qBMMBByiK
dYdFUPgnu+JsjfR2YnwfAL2nn3LRsdOuc2Y3S4+2Ns9W1RoF34e7NVvSd7Q44JzQZG/Sm0mbMvXg
4LJcHvqG0f9Egs+ZfMZkh34vXvFWKH5+fcFChcaSDyXL4jxxZn4hyw9nRB9S1/qQGI4cLuxbYdYu
0ELAVHxhzYaQpODJq+PPutYO9D+mb+BujF3ktTB9BJ1QHNjz0tHC4NBTF65blvULh/9qQfhgsEcp
cBu6zYVJlb5hmfCPJHaRtU4cSveJdaVfmTQ0hkVldcmZw9mAgzLttowInQ3poP3ZiZyYLtkUnJpJ
v5WN1q3sJH9qI5OpYNBfAxzZFBjTFhOIDRXEe9u6VCEIIhH56ckmsVKLX6+0X2JbnFMrZnfARz2l
RrAVSXdPpI+7MUltvhtTAlI0gj0no0sePC15cCLaBtQBL60MPruRuTd7x+U57qtNnuEVjM1xQ1d2
X7rJFoVfyF2s7bNpRPV29Ju3ApPJ2mkkxorOvK9CL+UBBhYInyODKVSPOgYI67YPqqusjR/d1MQw
nBGBVNocc9tqDdnkmRBqdFs2+jy1llaaf+O31pbZ1nRLj48Kohqiesky6j+nYWR8zhiPMikl+CTS
CLMxveHkzcN6qNODR5dh4wy1eWxcaqV6qAThsEEZL9M587c0HeQ+LrtdVyWHQYTptst0AVhF48A7
4LApwazIMPAW/mgHObksvf1ma3xfCKg0/zxL3b7E4KKZOjf1KeuFtpzHoVzDo45fq8mFjWH2V3iN
FQU/ezDsYUdk5CkYSA+2EppjZtPdDXN7roWXv4FR3AX+/Bl0C+GkfB53SssU8awnjsNs7Y0GHQis
ad/E9ezI8+TYCA/oIVcraC7G0RFOtCG3mGjUPrKeaKRXt5ZuEDOvNeD4137KyjTkVnETaQMWxrJh
cNexr1G8F7u5xCVqGPiAUSP0VyapOkthmtUuIHVogdrhIdZGtT3TRC1Vp82nC6Z75qNWZMW1HkGB
XNlzZkeC5lrS39IT8/cBmWyHabAe7EmvXlG/aPRT8qJPN443Yt63MmPEo2OX87BjnzXXQxe85dpw
Y8SeWHaEd962TnGDPwIEQKpdaBP01+kkPrWNBYFqcstDLd1PpHpm92AsDyZgw7XBx1uZRVY/s7za
O6WhQZ1EBixz9wbHMDD8pCSm280IrvP9KsVSgx9ZtMNTEEUEYev0ZqJhTB+RPGPSH1r/m9s70apX
AcBObGUvICznO2/U3AUNqCdmjOQL+bn36Hk4kbXQBUvjEdJWRIWOEE9vEddkOb3difG0rV4ivrCE
zo+VbugTsCBjJ1hH8MmAlnypmvR11jXvNgiK4ZPVDsSq9fE501OHqp4tm+LcQJgpGhs0FvXaotKb
7AgbudwlPaIR2RbRyTCzXZeGKWYNr2JyG5S3fg55i+U27i9abfk76bn1J00Gu7Kbp/uhRftjBIJZ
fCBTcVV03Zc69d9YnTOAZ26w6puwfxCJcXQBxG6roKFPTwDROqxcNggRuKvOBHIeO0qHq5WJeS4s
S+Dhd2qSoFpo1V07X+X2GOzAb6Pzjus3oJeqpZAJ46aqBhylft9Oawu8EMOVboyzLcq3dsM0KWXz
arXiCVqgdYzc2dlknAUf9bGx5mXpZ/4EJHW27gihMF6LzKELgaqVFCMUDNDP6EqC/VrLnntuqth7
5IQcj/Ph4MGSXgjCsAoLgg6FimLaFE0PVSLIVjknD1RUYqBhmIdGPsZH9AfeJs2H6A5Hf9cYJw5a
S6AXj8iQ0aeMX8rQdbfoW+Qq76pp3aPK2Ic0KxZycoIFm+SWb+3gJIz8AzGQA1FC4pvs/nnoUPKa
UgkpKkI+nAwoNR1N9r+03MV2US3msMLV5xvZzuowBcZNMhyY4q/DxjoncWI9CBsRZlZRb4s4L4/E
q+fL1AvuZonYeKiRxACC2+rGK1pMDkxJWK6TPHwwIqQSmRJKaDZsnriqaAo1C3+gx9e4M7OvOtsB
I8uXOUY1DFvAT0utqJbCHla+kqmUDWow23eJKq8HMLNp/Dxia3Y54G90n1ucB9XDVCJh9+BBLByR
H8nimskt9/MVpQqsq442+iLyKvbErNyXIAOCkTGiG1lvWdE/lNXsXGuuvHQ5dYqJwmMzjYW9bKqO
6cmMbrBymhPuJnJ3pWY+wm2j65vl4N47hLvQ49jqZgBFiUHfBcDhMolx9izMpCyv0lwSvlFNm7Ll
TCfKUHxJG2NlTB7gesFTPmUu7CzEsy4yygfPyK7quLfPjR2gZ6+Lbxx+aUPF7dogZmwZg13mKx2u
p7iNNxJU+UNjJ2KV2T0KSRsNnU13jUM3ArIZtvsJbz1OZ9jjm4Au3dn1w1e9baJVwEBiG4/pdKln
kpiDFgnvnHmcelDBXyOSOReIzc4mMr+8rMelbBsmDDQtz2YSHDTDR3niMvvzVK+ZKfB45VvkqFFv
ZIb2ZPryJapcHJxtf0WZS7s0STdjJvchCRlrSRx4Bs3EB5RiIBy5Mtqk2tVpc1ML61hMMctjXKMq
GYS+qSrK28FsrK3VDVuzVK6EJDn6Bg1zP9EPeuo/OF5MfoWQL5PXv4V99FqWKc9PaV367uSV4UM5
yG5BORU9axqBBozf9p2QoKgs7wpwyWe/KldNEJTblM1xYUZ+dQ5DrKtaoRsEv1SXZOR0prUJ8e69
ZCqESU0/p2FJzp/Ubnq3HnDP55NUglVUnEifWRp0Def87PvtvuEJfp6b+KuVjjwjIci92IKsDJE6
g7EdO/lTRoZauUZCnJ/ZsmwSB0or44BXNt7KjJviMnZmtxu0Ca1q4qbbRGgRwmqz0eNlmXbVkzka
Am0vOG+EkfXD2KvoxCEe9pyqU0hocbG1g8LeVLOMjtCQ3U1T9PcERmEZKYPrwGd+VwjN+OaItj/K
WLiHyvKBP2dzeujLcN44o93c28VcriBp4LrRkxNkMAr8CFqxjGhOtmV0RYSItURW5ZwMnYRQQjUg
ojFVWSUD1dLg2WoE4pFsw9gotFBWD4Vlr6IJ7VMO93MBMyVa0dvAYUR4YWT3/tKtEmsNPzS8do3O
JS1hfvXznlmI6b14UcYd41B7KsiV3DXJvKfhiVZrHM5GXnKsaGOPvTh4xrclVrXvWaskx+5MbFfB
MaiRMIb469tgXPa8O5E7cdyj6meqlihzg4mTYEo2sEyzPefGPRNolP74YzZKhrFmNZ/56p1inaVi
m8SM12fNv+0Z3m0phem4WFPyNKA/5CQNjfXEVs0uNFItnOc2OBYtiaNVmtiEwiJd7JlGawPlB6Sc
+ughP11ArhC7NrWN5btOL+1a/dildXdoS+tbLfvTHJDzomoLUyJWZ3VfK4cI6WR8jcRpLhJ0AGsU
+eNSG5mhu6XoUCj52nG0E8iIhFGlZX6KXO8RQG4LV9Kol5PKim9JiC0MfRuN9DuyzqGWceJ506eC
v8pnFC1E91WW1cUtOwSG2K8aOCsystZ0GaizTKtY5hqeohF9hBlmtGusdqnHE6uyo4e7uMwwNqWV
w6FlPoy8qUu4jyEs1o410jGaFQfA18FLXhFt7n27vpm6EisHFswVJeSRJfqxCodiY/fTmlKLJ9lg
nMGYCw2/IfSzNHoT0fFIG0Wy6dqdtW8q43ZONLht/Rr8SLqsa6MIKHRk8am28X0sRuZ8hC4a96yd
t+YczXyioVun7kjl5TOYbCgHO02HHIgqkY4AagUxHmJGWyjgilcyz4NLEpFixGl2W481ej5G8w++
Yd8g/WMOUhnmymp1KPWOt7CbBjgOB2Vt5WY05ilwkvscK79v1OdWmsfUd18swyRn5qUzciVE/4ZR
pqLMFfO6MCSe8JwxMQh/AxPKStbDt6rDDQCB8DmuadnXNooEFPjLFPEFTRWfXolMkIcWBb2AmMkp
uZDhMyD+myZmgV62feNOywod0TW4FfOgcaavyLpAboDUuUXWOsO279nJqwHOd6BX9bpop6IhZ5Z8
jBq1T24cG91hLMTQr5/gWm3o4kQHtiyk2NLwQAYZc91faUi2t+gqMmAxrt3sBTFKNz6rGsCd1mgc
wkbjOvYZokm3u9dsN283OYzjedNo6dggmo9ptbnUCFjGarMXm8QOjBpkB/fIQUbQRORY6Vc9Abr4
6iYv7a5CuCd0LBb/Lf367dfy/JJ/bd8dvG8cLljn4u5XQ+8f/9r+YfBdvXQvP/zL+r2Hfum/NvPt
17bP+NG36d+jr6X6k//qf/y3r/9KJ96wfcWi+OtO/L74Il6KH/rwv/3M7314+xeFh7M8G9+rrbrm
v7fhff8X2jBoIejSv8vOvnPRGr94EMd13fMcut5UU3+04S3vF1qNuvqx30Ruf6cNj7Dxxy48ajXL
4LdwA4f5oW9+5HT36KaEjCdtT3ACbvE6y14g8IKL6N/plPE7qXJW0Mq2J/iGWGly09wYqKV851vi
vIcvpKCXHlZSwBRTwTajmJhRkFKz8lPw2RQ0Myfh9Dl3CM6DtWdeN+90zQStFJCFjEw3uBDYMNog
c7fC9e+8Js1um6kfrvXhJVfYTg586WOnUJ7lO9VTDhmJU6leTS/4V+F+Cl4Kic5F8UCndzao1SlO
aOWCDOXgiDDcanI22JkEaAX3FvsUcx2zuCzoT8jtQ4spXyjxRzSmTxg55SjiLogbxiLxSRquA5KX
FpMCmFqJYpkyOoZrSqXu0v5SuNOqraonyKDy3Lcz4wCFRSX2enzDkwMqtRMOChM/mo8YROrLXCXR
ixnDGRKJCWEYcAWjYtIJmGEvJ4Vilc5U3qBKLgNgqRP9jjkfPRosIj37Vj5d7IwWpQLpzLBePW/s
2QAQbA1FT96gPW9HU3g3xjskNgEXCxKLw+OUQ09zDPwDXdLdWTOxVgIS6NoeZ2sXysogcxYI+sHp
Im+VzLI/soHA7pGtUUMUpr5Z6JHC2gqn9q78d9hto83ZI7Tk/o6UC7qQvUE/ulecXKGIuZ2GkaUa
oegWRaBdjZK9lWhDd1HKmapwCuWVjIz+U0Z6M/HgQd5cjWFTH7GEDN8C6r8EH4ei94JUjq8Hu8jW
FfbLZFWMAfusgY3ihLCsMYjRhgVcKypw1E61s41EjgTbTMb2OSHqKVuOIRCURVpb0U3h04wncnkW
t3GVWp9IwxCXQDpczdK95s7gCLCB4GkfjXdwcawYxpSmEXY1wMZmB+F4VKxjgKDwtfJketKKqIGN
BxMZ66TXbNx3VLJhKWzyqAjKSDDliIctKrXPSWS5N3QT0S4NcF4L0GcyfbPfgcw9wcLM0WW+Chws
V7UiN/M9pg+opuIbb0raU6sIz15jAns2SrjPxFDb+DbniJwWxYX2LQjR0E2BRWtswldGGdknMqR7
UsDLvAKH6iHsQ+HCW/55KozEVlzkILC5PROS/uoQUH/wjxJYYUfqTDDMiYt5MZj07KrQ9YmBAMSH
jhnZiCU4HKQe3tKps+ZD7MTMl0b3xiCqnSoSqC49C3zGdhMAquXtWbdTnz2FISYrIwvRMXg9Hne6
k2aJb7R17noAixTmwoBHZc/1Mka+cabHPV11GMgBqCfOoi1bNT+Z0eqHQ7r2LZynDe/LbdhO6FAF
tvyH6V04hmRQT2480UoUZXaFrO7Olu2YIzYj8seh2Vpru7FvHm3ELBct9YMUywNaNQvR2hAV7qlU
OrZcKdoypW2r+ny+oBc0CTZF+VYqDZw/t9mFxglG4N8UcmDGrCBbe+Twrizae7lS1AFxOecJ74fS
2pG/wCDxgOGDv8nS6m2vdHkBAj1XKfUcJHtJgpy0pjY3fM5a1ruuTyn8Yloq+1Cp/gyl//OUElAg
CQyUNnCUFrY3pRekSRfiKqNOmRETFkpVGCp9YTp/adqBKR33MOz0Y/IuRTTAs2z0Nn6Y3nWKCBZp
yqFcRMLo8I2tUd7e6krdGCJzRIB17Y5JctMhgMSogc1nPnpKGQmE5m4QxCnkk9ctRyWh1EdqUhqI
6Cox6fo70CopVlpFzf5VgYkWs8YLTA52e6SDQtc18Kl4lXTTaGfssLbpIdwK0vjQRJ4t+HiVfMIM
057AatsbeGb0qXv76CqBqB41JhWoEo1OdbkFrqKpKE2eJswi5/ldZ9qWAMt8NCKXeoYFjmUE4wqW
0uySKpkqKM4vXhnrh1RExLLnQb3WWmwgVAGToZbZGr2rz+N37+n0FBi2l7RcEMZKJZGN3Gg+Z0o2
Ow9G8yDTqKdriOvTDMTFabSaVwLBbYP+FE0jZQ/W4PxuyMLwAobNXsBPSKDa6DS1+ZoCVECrVEl6
syl8iZXI11RyX1MJf4WSALtKDNwrWXBnuYdWCYWnnkcn0fRPjhIRO0pOHCdTuCTor0TLAegZkc8t
NEBiqvpp3lizDDa04bJvTFmLM9lvrZItj52NgrlRYmbWGO0q6QQK55oc+VuHsNVVrQTQlpJCO0oU
DVg6frPfldJBCWLaS/tbHsLsHFBCAmpVhh4lsmbYQOlg6Dee3do0OZNmnytRduZbwUrrlVB7NJ6d
oUGpYmjpXa7k3I4SdndYypiYKLU3y6FSfmO3RUHgFZv5XRnuWO7WUGJxbUA27rTjvCt8Me3dji1y
SqW71zLQ3qv/lhPwSbw1BP996z4egTnH/nEC/o9PIhXVV86XH/+Uspn88cf+lxyUObLhtvjrg/IR
4PrLj7aOX3/kt3NyYP9C4BznXcQltk2X83vinPkLDDoTwQrHVaB0QG1+t3UgGvnOxoG/g76babkA
vKDV/F4X/OZ84k79Wif8IyeUraxO32XrQGIO2ON9tDOO5Zuu+0GeUoednyXR5B5zk7bwknw7Y1y5
BiJHxuutVnU1pBUUiiOtD4s0srKYwb42jq6xNMoOqM5dBg1Ayw9t62LsWmtyauxw54e94XIwHDDL
0fuV1TmNCeHzNnmD9Hg8d3oqkIPMpgeR1m6R/EZUyahArga7bt/SaLx0tvDQfpqaRxaO620yhDt4
CGqaRqac7zRfkgcpu1hUyxrzO8owhQ2RWwRbtBqLycicZdISN7Dwmla0u4x4m/oGREx619Rh8NRm
0mJZAvSqGi5DUjGYaGJOzHPwWbNQtnGJ2ZXriegbsUXWrhNTNxfA80vhX6d14TJM8MiOD8rxGfcm
lFNe2k3Zzxg1mxhTcDKYCBBKK9Z8NfKrtqnMs31C6/zZbZ36s9lanIcZ1AdvZeC/ZdN89vUmQXqd
5vOe/wlPQ+9a18IR+i4IPGPdJVawnDh48WesoL70SRETMjnP+qobowEVe4V1cgGuGQynHboz7RGH
saEm85sereYjoZ1I/tCLbDHdzJegNecDQDR15BaoPtDraWIXZ4n4wvPgXJJ0GEBbkLxxjZMdP4rj
NljfJ4Nza1fcx9ID++z35Q1YV285YMqEwUxu3sl2BvOTRvi8jWDBtK5LO+pXQQWiOUdksh+EIY80
mlA7it7u14ZZ9GvCb+k7gPDZWKMld5mdTJizw1o+a3NebXyRaVvcmHLPDEy+cR739jEW8Tupz+G5
1+ryqtSiPicOToPY00t3MHCUD3Zn0uz5/Z8cbGzQipqjDKdLoaOmrBntonBqDklFjE1x4PAyZuXK
Qw6SBBsMOOwcBjZTzOqkzTJvjlF6v/0PLqn/l1oPgemz0P31inpV9qL9U/Ph15/6vfng/8JKaHJi
R9XnqQCzP7oPrLc0r3zd8XzXoGmnBIe/LaoWHE+0IVCxfGD4yLn+yytn8hcG2Ocw4KHrJgDoby2y
lrJsfrfGMvVGdM9K6Kg2hwcbnf/+XZSnmJuxR4wDlI94BtrjiWbc6nEtT/4gqk1ZJz78gIqw4lbz
wnsvDqAR5EVIN05gUqPwWXqZR4y77hbb1JaDSk5hHuwzkb/3K9p0XlzhBSr1LlganHuujYJo+6Sh
hTHFUfZomyATKxWhTQEXnkrdxn9eoHRYNTVobiPSm3Hb5ZpUgDv3ri/66Z/4TT/sMtwBG6UgnFUT
ezNgNPXfv7sDCdj3oYQtuKd0nW6gzgdbknnIZew69bn4vb97RP7BvvbBRPt+PfY1y0YQiuRXmTG/
vx5zfH2K0rTajxqB5/QzXxVHeylC7sHPr/ShsaSu5FmmgQkTtajBnvzjlSQgYkmGTUZgAQlnhCai
358hXkACE3fwFOztHCfh7c8v+g8+noc7lFQ8HiZf19V///526iYVHRlL+94l9WOhqQN0iwjVWfWT
A1Lr71/NwVCKqdS3XRykP14tCnyCMlH+7VHROempaHK5wT4Me77PgvufX+tdDvvju8IH422l5YSz
lCbjjxeb4JDEMN/Evo6nDGh7TGLdqq5zNYoy8CkBfLvum579hwzxHZbOrlqLFnnYz3+PP99hnK3I
HXFxKhSZ9+FrxdjqzXmPeq9mTkOcTDu3KzcKw/vAxbP0Ty7252fI0Q3DoSuJZsDmBPjjZ26Ig0MH
4Ca4QKS8lH7TMnXgDcbLkMaASQTSGq8IiLz++x/Scw3iPF2X4Ef9w7qURsmIXrhKUPmhbVoMfJuj
1Y/johAgf/7WtWwFWOZ8ZtDTZRXUP6KNbaGN5IOiExSk1lE8zoBL0Z3Mx2gerYefX+vDevt+LQdA
HvnOnm47xocvL8k7krhIKNrLWY7GqiQT55AJa/itDPrL0zNn9e/X9V+vwyk8cFlkeFzNH7+33s3a
xi0nATvJGRIye5BeEaFawFMfLOcuFiKnm0RjCsYF4I1wTZMsPv38s354dtTvQAoECx2Gb9PVPz47
RJClonY6fgcEOMTAoVZTk+roFCL3PZSRT2iba83/ZD1/v4XfvabqsiZLEPgHbOg42j48OkPk4hoM
PcgWOCM/MdfKD65lz+eK8+i2saoC5YRWokkd5ynyluHYz8N+dIvpCwayunmryDM5pCEi+EjVDiEe
q0MoE+3y87vzj35Phy+GszGnA7wAH16t1GEELz1N2+mW577Oc283EPqygK8ICbvLwVipIBkTenih
yzE9wcCBjWEVYbjv09I+YvkJ9/SorXOgua23AatXJjh0Am/Y/vx3/fNT6+vcTWo7vP3unyoxPWCc
iCVNwBTT55QJhD+lJHS13frn1/mwtPHVwQXgK/M8epu8IB9WWKGZ3BStFcQLlfISCEnGfZGWjlKp
O3c/v9bH5fz9YkAHTHZHh0HOR3rp7LdOa08Jy3nZpKvID4cVMQP9ks5oSupDBTh4gkFo9JP3xPw4
2hLc1f2TG2vojnoTf3xcMYnoCIMcDgX8Oh8+c9ZUqEFIY955/djMey8zWUy7YLIqlOWVvFDu6a9O
HMKRAXNELVTFScT/TxtkZLnuHNtoCA9B3883HekmPRqlpGqQGXW4QU20P6csbhF8gYq5lZkVfhto
IT76cyZPpAhNyFzqxr0jEwKNYe47x6HRWXDJcTBvnT517xBM6buOtudVjGmrX8E+1cACjvIyR6HV
LzJiFa9zZqUvWTjrr1LjGEdxzhgomIrwW+5rTnUo8hoqdkHO0I4Rht0SCBr3qJq8Rp0RStyhC/DI
6HrxY75hMrAeRsuqavTPeDKWLVbabxkKshHVGT1REDZJfKJznx9sh6XFaAbx2scs3mUbOd/o6yMk
LXKOjYSO6ZBIRxFEPZAv196Ots5hqPCm9ovvQcMpktp78uux8W8JL+F54+2P0k1aBlyedrOGJ75l
7cRI5z1J+qurKQ2ik6d+tiXOjaGVA/+sFiPzfo8y8D4orfnEPpM91vU8Xr/f3tAdu7VZxPqlsuo4
hRHmZfE+NCLXOpgYodFIBTncObST1dp7X61wZB+bTrJCwaHXnlHs8kSW+mToCD8MuetFxb2boVy1
y0bX43vMAPanvtGhipoR9HtlnVRpIfw9YyziEwbNCMWCJ14bPQDUGjbNHEGKCTLCtR02BWYh1oNf
DPRsNZN7m1umeEXFaG4M0mNeCFPUoJlBqkWmL3J5QSE50cpNm+lGH+rpWsxUryvPNsRz5nYsTfQb
ceHruLkt9RzmCmyBwmcEeRT7nVjJyeAAg0BGboqBhIGFl3cSH9CM/CKk9CK7vB3kJXc04pGV0XnV
xy3O0oQPgP8IQ0mI7AAzIr3y6iUeI32Hxoen18E2c0Me+VTueuiTZ1qt2r0bp9wwPbLnU6RlySH1
s3VANjwzBnu6LrWsRjNIpm00gkAleN1ZzlrZXCK6OHvdb4ojEcH2kignWPNmq58Mq5CHvtbdHTPn
8D7qvDUyaiZfbpGeZq62xGCIeEF621TgoaiLcMI+mFhP8L3HRWXnxFTNpD+lvbXStUmirEUIb9Dp
2QQTLWRUdBC2uKvmI1rKaxEV8yExgk0cE7NEUFYJnNEizkZjRpPmY7AAuJscstRvlhDQMhS1Cinc
ohzvHPsJtIV1Yrp23UxY2GmdTKthxh3ChmNtnFo8uKGLmbitzGPGiFTvU2dZdYDXMYnpS+QSKntK
d2mUoAsTQXzbxvMrVs+XqtfadaLl1gomJ1m6zKv3OHc+16p/TSuoypbz5LOr9ZX5nFv2QUKWQU1H
ZIAr6Kfb7v0whEdsKdHnjvYZYPp5OsRZzgJsqzNSbs5nV1jWiTFJfTFE1h60AciilO5V6tUzfhw7
B7IQgLaszaj9SuJUtZuNElt+EQ4hTITISg5GaZfGItQi76p3Mn6hMrMtGiezKR8caVsoLjNIjt0A
NbczjPqag5KN58JlvUg9PXvAFRM9MBce7xDKcH4oWyjHqE/kfEohBytzrbexU0jRSS6aPapKyIF1
kHNRTtGnJtJvfWccb71xnteW7Pu12n8cRHYVnihR1flN2zGl83jTkCkRE20uzBQ9EoKmXZSiAi7S
wm2XLrBflqIC3Z8dsiN4UeDtqoTSh3ZVisJoLjYBAv5tj6OuQkNq5tet3j16mYRUO0JswqEEZCNi
up6siGiwk42TmOQzVW26ITHCudGxQm+wA0WfuiQaj1Y/rToRjocEqi0DRxCmz1YyAaVzcNeJJf5A
bV8ETXwgHIgRozniJpdDzoOZcHagRMi0y3+ydx7dcSPZtv4rd705asFFABi8SfpMMulEI3KCRVEi
vAsE7K+/H1RV98n0lV71uEfVtbqYyIQJnDhn72/nk/K2xaRgrIHfNgvdP3du6b9rdyRiS5aWfW8X
wnsahzmY96ZYLAfdMK5Q+1OPwRY/1PMcXI1GIwGjkMfsVFW9NnTjgUVEeB2Mlo2A2OrUl9r2/W09
pNOp0c7ZK1zzHIQKtgeynEvSUktKmNJjzJcHt3nYhKjinNBh85/GLm0KZd0bCcRYC/XziYvKuFTA
HOAlTFgbZGn3bZzN9tZjpH4cm7JF5Ym82JfcAsRwLUrmSOwHoDU7ST4PVunEfciQB9xEunWYP1rp
MUwb+8wZTDYOhuqmD619LwQ3dlCeJe2DdVgE9k3U5OLAhN+5XOT7K1XP4kMoGmtT+EO1z8253uVz
6792i/mbhaZB/UiU9drXSJZXGQjEfdyXNmICRtZk7oUYr83RuepMv7o2ZwCNNOErbDCtkZbbKcNa
gw6iz/d5VnrPIpM0caomuiDkya+g3SFZnYxg+qLZjl9qZ+hohBtYMZ0aKwFK7pJ3OiYXteRviit2
7LSV6amyAbCqU25NmqdL1+chLfKbWgp97aPuOzhNG6NLDnx8nrM6Dj5s4B6i8kUFQ+OcdvR23agv
PmVl48GwrYPmyY1Es5Myzd4DUQBvqj2Cx5kz0ksC3P3otfVLwUdvVVMRkhuIGXpkG879q0nwLmNy
o4VXj74z4+Vq6nUTl/DmUmQW4E+TJZJlyxVPtllhvw1GAM0Yrh2Rf4GDhyKKprMXdNUnzyp7iNYp
mb4B70BiRuf9JBAfEi+tbyyzbz+lKmPNbnLeGiwCKov0unfBd4oHbXal175Jl73iynQRHL/HBiN2
nZCDw4OtS7ZJ2nhvZFyeR+wZV8kgugeoNP0nVyX+c9QFMAwWLQf8AXi/gtfeVOResaYjUh4MtCcn
G6F0tC1k/zRpIlrMrIAq7S9Gi7RZ8rmHzFpTRUVXxEl4G503dDXsJgSVgQGBb6XHg1um5tkdkpzU
u4F3BpqdqVjnXSchPmVVjHo6bcaDFS65hgr1yUa7NjakBIXvB99JbeDkwiamMRh5jVh0h7gvyZ5d
Y9Q07kntMHdBBrUOma+1d8xan2rSf95q9kZLBnC+KWGZvzfKT15Ce7mV6SiZ59irbSjxthoPOKzD
x0nYzqth18a7LbvhMvSZB4sSVaJV8bGjOwYPVpkQL4Re8CWs3YRy0gzWTZs8UBiHW42xhVy45k46
jxHJ5Bh9WF6RgXJTFY+mwOyCdebO68dslXo4f5lbYYzEJaNK2EEk5xWrkeJk43n4L6wSH6nPHhv1
sFutgzH5lOU24RsG+2SoVLriVbkQUg1718nhC/iWYM9eHqumsoNdRg7qOivkCX8gAQlJb60K0e18
QB5rctmMjRdyO5vpaF1MAi3mbBGZyQfHVefv7anJVkUx4S7RyfihkVC57c6PzmnZvxu16WAbQQwr
MSOfEhq725Zu1ilRU34ITNoD9tgTH1mrbl/H2vyUaRL02OPz1qEQwmxauQjEkmZXDLq9NPWYXmbE
JGUQiJGUx+OaTTVmmWG8HqSJrtMd5UEowLRmgTq9xdCVg73mBVGFN6OFsFjnmLJ93X7RysBehhRz
b8lkUWIFL2oyip2aaon5mN7BHJlHREQQ2IzXRLq7KoyJT+qCK7Qqp8Jonodivu6y8KQr+VCr8MyS
S8OIyKQLqeb3tIkerQDQlV3ua6ppyFjEH5gJ4yYgICtPk00hzHaNf5hxkGGJh2rJPDAr+9MYWBRW
RsQiH9vHHKjuJrDNXdrVFyNJ14T/ybeix/phF3S1GfKzI4iGrnuanfltBK0p087eNV6OZnkKpujJ
ZJqDPFz52clV2KynaSLGMXH21rztm+Tj2BOZ1On4UjQPpt93943fBNu4TT54ThQfvIFsJdX03UfD
Vv4WwT2qfPYwl12noFPAiOcxn0xMvon3UbZuSWxyI+GWxzgck0bSHh3SZTvhBfG4rwaLEjpRGf4q
gk4vgQsZahcX452AhfbZlGREn4w6p6GzyoLWN/d2bw/OhfYLcg7QIPTjTW6r5fPsJktfSYmVA40L
K9THiNzCYOcNWa1WdDVdqLombL4dhGByDjLqoYPndJ5xhZEcdkiLtwo7U0DTVLYDW06SPdaqs8Nn
n/ia9zbEOLjiqIwYBGxlRSnCRmpj+xXboojbvttULC/0mZaZBimq4XMXsUEIjYY9BnYtFDbzeNXw
jnv0m3A6G9Dj1yj0jK2eGmlepYZI+q0OJrYdnceyNLSpsyYAg92JlYz9l3S2h+tUTqA6rGzeYS7K
TnE2hM8RiUJiE5EIc2e1Qm8lDoDFONubOEEGKc467pctb6CrCSNZ3QIO7CkdckNimrIcdaS256Nh
WRuIw9igb8QU4X62PPZX5KC/yBwbc6Io/1ZuXN/gGlhnRJwewSel65lX/tHOWl6krROenFjQFGCM
fPaBK198ndR8PV5fu8Z2qqQ6htJhZgNhfm96bvHx639CLALSIsm2v/LSYO9hxjzASqlf2wL44XpU
Nl0C3xmu8fIjaWOzyaxnLuWHIONkMlkWhHroZve1UUzuBmOUEZNsl9E3zoukhuiZxAG4Xr5igfXn
JGdd7mUh2icMAfyAJOUTWUfm25bGy41Icutj0Zlc9TIz+c7DqI5KlONNNlLvzlB2D3PWzeexnia9
Hk1+lwu78b7Gz33V9HFdEQ+XNntKNfb2XZd7atNn4ZDBm6YrQvOSxQCjCNEiiAYqtxfNMQvNouD+
N2fjMqii+pXmX7I3s5SOoj9fBEq1gG/zQNOSQaQA3yWaq50GzeVe5o02r4Q1CLzRMxOyWdC8wvty
+nrfGaSw7fqUK+DMSLfgGM63scbkvOohU/P9YoKYDSLSaYqwzbrNu+Wc5DipPYt/5VqNV5XXc9po
Uq6XOIGzXVrlHoWPRiZUzviDQ3J388HfVFUy76TLHaBdk88O+uUD81R+iOzAAMTY+wQNIEzUXu1v
xtIzPxYmf4KbRh29cvl/K83ZsuTIDYvTaTr3fNB2mlUgYHgb5sfYEi6cWU1kTNJy38cG5bUFRp0n
ctnwQ4kO32fLpamUcjc5Mx8K2K96pZVYArIp7f5B2wzsA2sIT30cVq9hbI5w5mIeHSPmEXadjtnk
oMNTWFvVa+a1+hg0o+GsprbPTaIu89C6Y3PALyxtSfsrjCJc4n44lHsCu+xL9i3qSQfL6S0gVuMi
4jRhErLvhkyjaV0eWLvN4s/FXNSveFY59Ni1/QmedXjUtFwhD/pG+zoDb4pMOnK64e8CBV2cxfdT
J1qMoVbC1kPXbzhsA/KeQ7KqexWeTM3V0TrkYR+ZlYbdBFQBsPteK9wcUSWns0ML/FwXffisBkzm
WNpm6yJH431dOjI8idzhm2t2PmJTshzuTUfQ/GAs6m/EchcMaGMuRS1oKSDrIYPC1+wJh6DjLvFm
81NkpvUro0gDfF5c80xXSoSbit0pSmvWx8DlTKGTM+5nNgTvXljzgwlb5B5UJmh6T9ThKYEUiiUe
bdrB8DofjIfHts+Xcf8FWyQxTmwwxo8tGPOXsfeZQrUU5IpWah1tY8oK3oywtPDY9eVVPOjuPjEH
/3Pdu+F7Uo3BqRcg8gjM4c3kJkOzm4Q3RYDauQP6oAmfUykEEAlkneHGq2hwb/I6qaY/28//YQL/
hglso+36pdDh/Nq2r29xRxWm22/BwH/95V9iBxn8gfiBqR3vBYfRdsAc4S/ikecs9F9ixxgkykVA
hlTtbwWZ/ccyUkVYhvRscXvQAf9LUeZaXzlJYKB9lLkWE/N/oij7cbrgcwRGfA4aUA7200wscCZp
ZLVRQ+XK3+Mq4j3k40JOfNCEv54t/Ksj2SbJbaYnmcA7P0zfclK5XZqbHMmeB5ad+qUuqxG/HeTH
f34kjkFHwPVshorLN/lm3B5pI2R+R7tLD5gOoGRctz3ZELKZH//xgZZxmotcRfKzfhSK9AB1gkrN
9NXa7D3Ls3fEWO8p//x3DiOY53tc8Z+ukZYxkgUx1gcAlME28MkyXyQMa8gI/8ap415FS4M7CI3E
1/nct6euNgn0iflFPU20S4IVM1pNtn+pyvQ3P2oZ6n474uHGQ8eDwo/rhCzyx4mk19Oj1sFQH+KB
wkN2090UjY+WMT3WPa/EX5/BZV7008EchnTMkoC0/6hnYd9S8WxW0C3IPN14LSCmlFKXbIDklVkI
7QEX3QnkCP3Pb0VfQi5DRuO5TO1/uOmlqgiVj8v6UDdJ9aFDv0PDxMgejZT/9evf+OM88usJFQwJ
HYkTi6f6+7t+7lL4NPgnDkbXqANtxmmb2mb44ddH+RdPsS+/OQpL1rfPls+GvDe6nKMEo+BdPz72
BRK8EnzWv3PqvjnSD6cOa3xcQWLmBsm7aSPH9HVmHrH+/3i8vupvvr89AjS8kNYZO7u2/aN6pAoL
4RdVXRzq3iYQyOyhBEy1Hm9mt5iwcJhwrwNlgcUQ4mAqsB7EEYDwxNh/6htB14cAxHELKLxbq6oc
3rw4AYJNeir2btPadV72zljBOUaz1Z9rjx4xbctWruygasjC4j+ZYqilZgbhFAGpOHhjU9ziZrCJ
gLSrowA+/dIX/bQZwL4dQlJmVtVEyTSk3M+ZN8po3U542lb0hH1soJF7hDRdbrssh9vJzOuDNlL3
RKTO8NaErPLYtfnu0uIoqVtd0JvuU8BvBMdsJzc3P6UZkVYJUnbyeEnrLUJ+dEafckcOXX0d2XO1
YYAC4RxLdAjxEWnRCOxO07MJVb1rzHDcpg1VkcEsd12Y/Lq5YOFiJqHXni5tcqlZXOIogT0meQUw
fbR2mr0J3UBgfydQHbi21Vxd0IxETUSS694PmF6S1Wo/keonLsbISl8iiPSPcsDi3bRO/dzIwn4K
+e2k1A5W/VwXbjfznXoyyGiQAW9wHFjPpA26lJBEReSPOCfEBcVscUs9rF9CTs1FnDb1tezSd9Pi
mnaptJ/Q472P7RB+0HKujvj0+fZtWy2s7yrbKXgtNDmCICcuLJHjXcrk8ciKrteMa5N9H+XOijKA
bMbc7kqKR7QFWCmi5CqiU8zuOSrf4SFZV4xoOIldLsqNbQxAS77e9jm4lhM+Jv+SAVG5zRJOQtjF
7HFdGj6QLKJ7f7b5SREZhS/BTOVbNMSjhBieCiziyD/WOHplvk/ITazPVtfXwYbIxv5jHNYGbCKr
b3161IzlVtIsFQbgZH7yjVLcj2VWvEO4qWA6RDibNSsnfQuSNNmdP1a2tO6JquT+EYoJxVqhJc4A
RcR9BbOnCC7VCKKM6AwugQ7HjOEOQoIKCG9mLMiE4LFtFI+dy96STjCvuBmDzV47dQ9hOh/q+FGX
RtTvO79MX4MBfj9FcH8mM4B8mySgNd/24Xg3ACn9OKs524u60wQ6GcrGdVw7Yl5COrNmpZALE3o5
ZtanOajbz/bMs+Ua4WRt8kG0Dz3qtGfIpwJ/f84aOlZ8WdUZzgmxFOwSWr4GcGOuhIij7KWJbGJc
w6jcwkix1zTM3qHtBNiYmWDzRejoRMW0Maa2GTZxIeOrKCPQuovyYJ/i41l1Dq8+Onc5xBnF1oVJ
/wesp8yr4nqMv5R1IA7gu2iFSSIALl2r+1i3U7938A6qVdBxI8xMBk4Dvds2XHTRJIGvWyuH+xZ9
0R2EirgF/d3YB131qAGmBNS2JNkFhs8Fr0LvNu54KPHZj1uy3Ptzr1WwjaBW7FCFg1uovezJZ0t9
YQbjjmFKvobRV+t1MWQgpbIE7bujc25qVsXxJl7wdCUhEtcOReWuMXjqsy4nbgmRA3jldNrOitWN
PikRCst7t3b53XaRvmKSJe8I6CQ2ota/dXptXVXRYN1DU3ZO+G05GgvqSxeEtHlzUBd9yc8X7cxj
RKhEcK3Lbngj05AGWNSy5sRu5t9akoQf18Q9LFgolWL9kHA1QbywlbMZ9m9Cjxn0SjidfxtWmbq0
ho6V7GulxTChYaBUdLhNUxYxu6s2cuDQqqoU8fU+8B7LGt5iUR7J0ybmNSDyi4aAvVVJfu3UutrF
g0M4ZlvU122z1NUgjC9yq+ZmAj/Qsf22XHg9nJ0kDFByyM5CHsmqizrhWWckyy7AIwbG3CPCnC3Q
Jjq5gqQc7XqEqqxxVBIrw9DiKo3ErmVes+4rZa8FoL59A5Rh3cODeUhGztDshSVjEU+tYWMC1eAK
46w0lTpEvA3uydQm30OWJcqurrhtO9YeI2L1GEB2llmPprMPqm7nMIpdRaQMXzmhbX4KrE5fwK6m
Hq26a5/QzkMrzR7iRhXsiyAyzlol1w56vo9GmrYA7WJ9DqGiJqYzPOFS8zf+RG6hO1viMKNv2hIb
VVzXhgpv8gw0nyo2iUMKa7TkIurkgef5UfUmswKA8ds4KhgQmU597U7QCngtIkqS7idDAI23PV56
SFPco5HEaE9KVl5VsuKYhW+x37Zohc1cUvIMltpCui0wVK7Bjr0XMxk5esSJuGDUJuBxh8IWrtqX
cbCyrbgeEGJAjF9Nec5ilrLJgw/NbKlYBNrZotEECu/XZK2UGWh/lAfNjMmjdhLQYBEtMbq1QwPf
rrAf2oJoyKFxUAB62qzhW3XNCZN2t+msYrLzTdiMlScvpsGmxcfLJ1esf4U3hHeNPSAYoBEXYyNM
+iI+DWng9DgeC3LgTm5Pb2cVys7BM04trsg1JSnNe28n+O4An7LiSy1kRCM38o6j79UW44pAtVQ3
wkTyMbKuT76XMQLUSusbDHLRSqVuF4Cu8KN0q+tYuZvZ6SzQ5K3VvviZSWgizZQPQ+qMpJJYEnM7
xbWbrGpYfacyx3tL3/OT63fM6JcM3QlHposPcGdLni8Wjv5WYDFd9CQG43gPG73h2tOe59R2VlWK
DKbLfX2wm05vxyZ8zWKRbT2cd1vbpLlaeQ09UvpoGN4xU67GSAH8ArdhrJEdzFc8rtFbhEq/W2VW
a6xyj7ZsmhvGMRmF6e+8qGB9A2rBoh9RnbBbIq5scINcEBwRw3HthgIo2yR+JytcHA7f71VwMLD3
R3gL+8CBnvx9hd0C7HG71swPzBBYb+yhP+uoo7/tK+oETWl5NTkL/tGeqSuyQFUXPPDiQjsFYAMr
+N1G7UfFKhAI+nMeEFY6FGx2l33HN1tCL7IjngG+DzzCx85EgJWxpkLdfC3z7i6ceM39eovx084w
MC2TrSEa2UUG+qPgsaXfXERDnTO9oQgrwy7kBcXruCzj6gLmW/Unz/t/lQVbP+1plgNCtlhiGhzH
+VH0WCoKHFdmOQsKLdwVq0QFeQBh3iZVxSu62GCbIaa6lgRY3nx97aDEtMB0QXbaxRbasjDLxWsF
4GU/trzXf30+nH/1/dBHY8PAs0YnaTlh31yBekwQ76FiOcRF4ZKm2BbvlbMQmQY9tAxZUbyMWxgC
PEhxaumrXlJrEjJQX9cWhXbCj6CUKU8++LHNZLPzJLGwZGA9deLCtZPgslSpusxkG6BFaJJ6yfcV
WLNZlZ2RjevW9Yrwg+Oa7is+u7kHZzuTIGxY3i2Rp7yAw2nMH80kIaR5eSuWpDL762HOCGr79bn4
SaDK3YjyXqJLl1Igjf1BGRp1Q8iooM0OWhKpLoy2WjFvRc3ouB/BapLXQtkIfyy2d4KePEwgffr1
V/hpn40FEyQJAaGLfQQTwPdXQ0/okOvESiBlTsleGFF1gSTrd8vATx0LjkKjwpaOh3vc+/Gad0nX
h5JIsoN0KZ4lrJx1STTfurHhl5A6XNHsJ0Pyiu53//HXP9BeOgXfbYeDhQqz9H+CxQr143YYibrb
q3yID247RCG+viq4NCAivBQdpTHzYzFdB4YIlsCCx4xMCGboYmBY2ItorauS1AbWW/yUDXNtZxvp
mnIS/MaB+ju4TKuy/dwQI6WPRtiycf367f/Tr/5dvxpDA0v3/27Mu/oy/Nfhtagh56gv3/Wr//zL
v/rVnvkHS8ziVGYNZiX6u1dNUh3NmEWCDjVoAQP9v161+MNhWWJvy0virzb2371q+w8QPvznwIQs
ZBim80961T89eR6sT/wbi4WKtVr+8OTBABsjMHHzISshnjmQfoB6R4/fnJSbP2/z/0ItfVMRXdT+
3//z02K7HCSgF7S06/nHD20n9klGHQQ+WuLMRmvtteTqeL23rjP3d8r+H/0oSPqxTAnfE9iWTN72
368kFU2VBn3xfEANoVdJvgzPbAhzNCqBc4J7OBSWMvbjLNwVpOBq++tf+tPpxF1J0x8bMmYmBxfD
94eHxIzSQNrNIS2He7vwnlBNb359iOUjvltJlkOIALumyXXD7/L9IRT4HchFVnNg+ns/CuexDaxq
3eHPW5lzw136P7fzv7hyjv9TqYIP316c+tKFGsYC/f3hqKpdOQLBP7iD05yirLAopQP8KpnAr5LD
N3e/ltzun+W3A9mRNSqgLC++lugtGFAEVBHyHsJ2siPECcp5nJAB3L2vZX77teS3G4vyv2AjoNLA
Ptpp4XwC5bOP+la/lwQUJiulTfsRjCBizCnoig0wZueKOIlg48SZs6GOGh+nNFSXiYwGAFC2p+KN
izD2Xoo8ekomAhHBDTm3YVSJa6HL7E4uKbS9C7i1i3R01fWltYoK4rGX3cKKCMpm13fzfASBee5S
o985RfHuevldlbhv8LNvtUJAPbh+carNkcRBKtqgSOXWEHxmQVDFJqvnZp81SxOntDaiTYcvxJc3
Ry+Nr2smRRsiatXWtZHlD+g3rkaQxmuMNuHJjpxHz7DCUxonvKUYdS6Umy9AYQL6R0g6JytNr+ag
ie41A/h155OTHPQRk0uSlsYhxByY5OE2Ncf4XLaC5FqaTGjWhgsRIb7YDpDRp3U0TFFw1DACR2Iy
vOC+gXe1iX0BCsFPvMvaTFOiO2piCnflqJR8cEnRfYqzXl2XFdkLNGlH+76ysv4iV0mHzwjgQcLL
ChhTI+KLsGjUuSKUEGdCk6Howp1PWFt601RM/NOhtLb9hG6pT3Lz0a0yCipk/lAKE7t7Bk7WkF1s
IoQxZi+6TzANk+60KKxlQZQj6m8ohokVHGd2t5dhGKvbei7VTaHaS4hDzjMaZH3vAi0+wAe0ztbo
yEMBDwmBmkx2HWG9+7JwnuNMkXecJcBlU89BkNgmwa3JNmtP+aPOc2RUN0vfxSa/6ByhpW7WePnN
nRrS5rmSgpytRBIwZo0i2avA7S4QMjPqmWN5k3jtLgwd6FSh9gBXWdFL2uFr5M+exj6iMRs2kBKH
W6wWD3Ceo5VBQtLehYh8gWwDEUlMQFPfQYQwwsGCkwMMwTKp5yeIs0dEPs3FVJk0A6F1VdcFbg0w
QhEYuJUBsPTWCZvpFc0Tlg4emss+So0LHUmbUjQA2JgDzIETWmJHCRtv05gNR0PdAEARPYOD3Gok
NaKOp9No+EikMl2uQ2SCe9ygw8XIbpPQ825Yy8CI6RuaIc9+YawY8kUrgrvGdSGyYOXIfDjNZEpd
joHj78KlS1mBbYZXmpQb6cWvaKOfAmsmP0Fr8y4h2upg984LoSGXhp9HHzJs2yvL40zDvz1pt4LL
E4Igm10I/wQeZRBPLaDvc3o2kADeAu1H19nMn5PIJ2EjNtF/+2HUHxHnw1swzFu4vzs9VtEhNbB7
4sVZRHp8bBTK5kFZhles2nYwNjXd1F1nV84rahDmBHEtt+24o0Xs3AtRByi3MoVCyuvbm86onVfW
bf+YFIOzN604X499bG/jGOAn4ol6vgrzTNsIGevpobL8/JIFaT5aY4BdwxbPqhrI1gh8YzX4ITmP
dQgC1IwvI7/cx7wAyPMwe03COlqJHFrYFeaUY97bD8x3oDqHFmRXX6H48w3MCwbp9Znhn6Mw+xIS
JbWem3aLrch97Uy3/pR2Tn9du2A1aQzz7LEkSCw26XgZSCs/0vtXB4IWs001zMPHahwcYqUURzYJ
jJ3WOHBKGgnlmL4HqZE/WfRo7hmmuLfOnMqNkwfWGqd+2q4qJCZ7VHRI1hCk8ZzI8TNKOmPBiOD3
aRHLKy99FLT+DlOQwJZuVL5kBY3uOmVevM39JkeF6qF+chBvoB6dcYS1vnEAFSPXTeO9eZYTaaxV
XPcmFCngU9+7z9vR2pfQsrfKdicwzlNyIFIUTKwMYvxNFbv9sUMAr4W4lonFptCIohdfbNn9T3sS
Ijn9BLE/WKxcG9sN/B0nKb93/Miig2jViIVBanxwG7mVtDCe9JS56FNoTksl56cWDRIzgCFZYZhT
V51V611WpNx5BPIcyCylhSW5yYRTEWCI5itsVLbDat0eaYMNxG06rBl/dquAoi69K3vpY3191f+n
yP9dkY8W5JdF/vkVUfJr+fm7+v7PP/q7vhcLYYM+AiMLE1TGUsj/XeMHZGlRh1L6Ii6hcvufEt8J
/lhq/2W6C3fIWer4v+UokD8XpYrlMRV2PerYf1Ti/1gw0muSS3VvInMIbEQx31dwpdnRcomz+eBF
FpFTIUjFy2iMpofCGvt1FAnxmynz8oHfVqgc0KPOx4LKN8d88cOeAjNLrI1ZTodxTNWtafT9Wsrh
dyHxP1b6f7bQYIowEXUt++uO+5sOjhYtZkARj4dJM8akidvcZpUCcEFG6NY0hpxsRjVQ/6XGXTt4
48OvK2PIFj/9TAuz+WI8p4P3s4Sk6yY0fJNHSFAu8xFXF5msuYdQtHeFf0l4ojqN6aja/YT53gJ1
7ISLtQYQ/rqlRPqAO4lZW0U9dm4ZTaDhtWD3+/OQ7SY747/Nq4l+qJMbdIfGOkW9KcIW5Z72p+m9
YZG5c6iocTeys4oZEDL+lQ0+IqhKDK6m/eJppT0cWRM0pMZhKIWhfT6YzWjdIyeqrxS+jHuE+OON
dshqGGRbv/oF8bbrtuqn97jlFyEX6B/zrpz2bTqWzOHo6aswgZM1VHYJiNKsXmJCl57p0POHw0jr
i9i0ZXGV4V3QY7Xc9G1tVkdOFQ2yCFKJRfXgus7exlGMxNBr7S2pH/b9VDG4ICE8vhbNXF5WbgCy
EYki/W4vUbdV3sN17b2BqGjtofJHxHOenTE5IKQdNtBG1Cnr7OYWEXF4mjtv3MuGVxgRx3wdiPqP
Ke6AR9Kh5AeuDug+gCHb0mbM0smxeZtAKK4jz+IeGsrpIdZh9dyZM1emqUvzIIeAZ2hAbenoMriU
FpSopomn9wFdyIOp+JPJVO2TrHz/MhwZkDSRtu47nFNPqR7Ky7Gi6VOQcoKqP20gcLrFgLxAdrO5
yvK83rY1g7ih7O0tPq/srpbshjq8u6RNVerNDfnXKKO9tI6In4oOOKII8HS7BtgrjzPan2kvky4/
QqqEt+7VwwYoILL11ilVuTWJnD3WLRMoPeNqhE0/7tldZHeMBHndEOd6xZ5aYNSM+i+ZOWGV1ppy
PTdNFg2remHg1T+S/TOfg6bno5x42tdF6PMq5xcHg0GQAKystTQaQiYis8cGx2+RbhpgNI/Z9YHv
LFZ9XPZfQDZMe3BbLtB7rkTYBySJlIw6CzwNDNfxTL0PBDq8Yp0TkP7DlJHFiK4Z7kAY3kkzbN5o
J87ncoinB3ugbY/dL9vkih0GBjH9mSk44yhUnhv4PwjoDc5tS5oMAS/LqV5u0bxEaD8pfv1MGis8
3Zkr4cpq2rsW97/K+vo5j7zwlLfZ82C0He52VVxH/jtuELNfJQYD6FUbFjYQLvFi4on5aIdh9xjZ
3Jsr20BBYS+jE9fNX9zQ6zG0QcIn24ibctHpjjEXSnqG3oWNS2sZ1+o1gTniuqMHfF8mbf1MelT1
YuB12s4ePgBlh9WLU4jpInUM8WH0F1eqkSIG9suheiW+jjoqcQgUCBRY068/zqeffgSfatyNU12C
ZE/S+UzGQ/uEHy+7mypc9yvShHOMiOw2xzwt1nIwCQmsbM9aj+FIT3ZMIFbkVLXctRkpizirm49W
ktF8NCePwEabbF4tiZOwGUAGxJU+98h29FuiOvc5scoiiw69M5cumY+zUW4d0xzA+TdDKE5D5HTu
nUPS36pxx+mBeDCmXZJAs5UlRgX8ZpY77kOBjwf9G5bYUbM0deVVV2Fe1dxhJ9fIbrTZGreAJ+8M
0V25RV3s/NgTtzNK/pXwMCQqEWFsDK9w8eCF9niIkN3Ex8LOHlr4P9tuceZ27vQp8dmPM+j7nMV2
cQT1+wY3Iz7GM2O9kjCvy6roCeoT/YjfL9KfraRttlHSXowoOXbEplincc6CjYUZdZ17RB9FNa1l
d8YVjtGvn9YK2T6RWiem+kTe5U05r+ogbI50Y6jvDIpe4isFYeNZj0spz9+jesZQ7YjFUNpSx4Jr
u5tKL9nahRFcpHFUn1uZDjsZ88A2KVD6ZGKI0QV+BAWGC4kcxTya+EoPhcfGu9aOD1bVIN7XIaGa
1ke6j02vXttGYV4MIgkOXWR9cIowQN/vtZdIGpx8a3Pu39p6GORaNIExk8/JNVxF6GEOdp2AB7EG
KAK0YTpmx2uUMd0xGgIL21/ATlaws9pMYfvmVEO3j0TEO48XuL/rQROvSM3V27SUzR2TG2tl6azd
RdhZyE0jxJyO3UhZ3jOlcbKR8JSIsUSeZc8kfFYeYV9y2uNgx/zkSbwGjDpiqn3XoUJ0mluqM7x0
HS3KY836Sr4ziwjpRmCIW7ZdpIq5eVtfYPafIYab9KDGGgRvHPNUtVvU/g1pydyBWBzFqZZqfJgH
J12rFGOt35aHId84vVHhTpTzK50BcbSnYr6v07qK1lYbHGg6BseiC6ebJHPmTR8ykM6K2l1LO/9v
9s5jO3Iky7b/0nPUgjIYMOiJS7jTqSIYVBOsYAhobZBf3xvM6u4MJxf5ssdvUIOsyiIcynDt3nP2
yXncU7LyBiDmrW3Zt7K12Wcio+lWYTNA1K1cxB99vtUWjsIA+HhDHGzyKB0mlGQOEuERTP2q80hd
q6OsZPuf35JPw7ccDfwhjonKWtl9vwkJ6r7P2Lrss5gn3rHK6OD2Y7D1hsC+LL2SkXI6aF8gYLhX
Rj1Px4VcljFK9iL4Ew6JyPT6rqJglidvVKaztocBH2ImTHIq7Si9rNrZOFRRjk04jpzmgjhL66lL
5GSvpBhkgisPVno0YTVfJ0ai/6ryPM82EF2dcaMnen+YwWevq1xr9h0Ey6eBXDgoDkhjTjZE7h/0
1Ry4CEw1yXMxIFaLJ6/XdX+IUpDLOsMQxt8MIHcyEv1LmdAfVdmw1AVVfTuOKts4dU+KkouK7EKj
C0mbhq2Y5PHLo0Nj9c0JUWtJLBK84Ww1lCL2iSkP2nUS0zmczCD2ZxSoL2aFxg3j+0QImdbjRlhK
pIT4wM0rOiMRbXFCoyVYnCv106UhVNFuW7RtOvs8PP2swr+LLMMDM2nBlwp7P+8ATJCTDPQq2IRi
8UBECB9r8HbXcxxrXzTg1Jwu8o0lm4QNe0j3dp1T5NHsdMbqZay6udpGgptkzHydp46q8K/iq45N
1D/G1P6sEpmgEhIR52fkSw7JSNj8ljLU+TqmNWXZUjAWW7O30w2Tv+wAPKg4Zc08+7ZOtG1eAoNU
TcLINK/w8m4i0fJx9/JS+1KEXncfm1Z4HdL52RTCqa7C+fVXePWjpTmUpaDZl0UZ2sZvlVCTxJ6k
PPEIKLlhGSx+WpVT9hsNyBJfbcAzJFjRc8gbfg7siGkfGVp3H8U4bWBsa26B8bOZ9mHuTBc6HNNt
1PXDJgz5lpcUW0/4IFFSTEv56znlk1RjdjBbTsEKbePOzcfptztVMYMB0rwKktgQbwwoIojV0CE4
kAp+SE2vvv14E2G8t4dYqFXsl5C/sAL9uTdrmDyWYagpP9TM+hh4LIaUw7JY1+BIb+EmUN5bTJh7
bsxzOyHsKoaCi90p8dmGxjgfj9Lbf/0lUERwWUnvbHbRlfQnMc8o346p/OmideJaOsqkG4drarIp
CCOSjbcqxDolwzLfJq2wfAyBz2FQ8GAWDAhaq58uiqGqH7vOtq/72By/DVTcu08uHJvjsz0mMD4M
D4xABJEW5z/WlW4qe81qfS1e2Bot1sCp4kXTCYy91gjF3fAp4gEzep54UoTcjc53asE7lN+TirpZ
Iuv6hEP2ZsjLRIZ5HmHc/CgJ7fFs4xt2Nc9IHLZ+nltY3MnYDjYtg4TTPGj9vmm6aMPSPG8nCzgP
nBIqqAQR+16SSAkuv0+/JIO9iJQcRmWBKH9WcSZvXSestp6qZ7wKDdrmWpGe8/HlFO88iCAcXZoX
6FIWsfvZTxcIMqtsGhp/JF17TdZFlWzrHNZwOSF+ruKCkN3Ikr9Bg/U+KLBwpxnmdzepHoaCCKRY
UC5pgmDLrsrLy55G21NfVcVlPFvpha7n1rNpp9F4WYUVPW1yh118oUa6QQM672JclfucpcQPvVhc
0zGtts2YU69mSF0pIPHUjtZ0YUdU803dDRtMNd29aXfalz6EKkVA4wQBKtQF0bk2aaJWyxrr2A51
71DCiMQxcMD2R83OZpl9SZgukaOASgsyc3JW4tdafSzm+pbUy2VN8ZayPaWg9zCNIneMna82BtUt
rXA4ziStnJIOry+0d/aMJI/dL8S5iHxfM3tuLIBWR5XNsj/VwRBykWJoJdrYqnErwjQiLqSygkzz
CUfuwI8KU2lg0TmhwrwvA9vAwW5V6UE6cxYeiECJN8G8/BcBBX2w0VtmzesgdgyX9FIq7gtPt4kG
z6yx4mtMTU9QGnleDEM447Dwyu3IIoxMeqSURxSuow6jyGc7rfvsvlliXbt90BO2mvg8xbol/LZZ
kzaI4bVh4+ZGNIonRha7JlbxHp0z71M68ERiq1WbqHC6exVndOrZPy6GpCd3oEe7aaYFArNcOy+F
TnKc54XcKiLtS5OYxLHy4bhNLUTpQRqx6LlCkVUHAuQ7GYPld3sinkSZmUnAEbLhnaXc5oadqHua
ap0kgYFNv5MV7UMBsulhHA3yZkZWI7Xs7ZAUIgEG/jKs7Tkb0ftmQ7czyAo7NG3CrqWQiwYklre5
1XT3ugFnC6No+V20DSZcmx1WZbB73jTFzBdAlUb7YCY0lOo6q67wkEveYJvVRAWFu7Fcxc4osG0l
17TyeUdauBto5Az+RzJi6h9lMXJV8plON7tDshvt2S8ivol1VdOVQ3HorZiz8gmNyIvYiYl4bXzY
9eMwSRcFLW2WtkIIHYK6PzLKLE4OrOt9wwd0X+imQN9IfCYTXLb3AyIad+kAeWgPr/KU/pCM2Sa7
ZMn/ZkAdztvYnaun1Mlv+lFWL5ji2W7rIgSba0O8GqKFsM8fLbSlcF5+9Uh8r0F+AjLddZkt98Aa
wKEuryoT95mCJh02IDWqZ1GP3W5smIKuEn1AGN3HdEaWzWs86mzgo9Gub1HDc2fKhFLk9VtcEfTK
MCMkUyK18HsuRS99HQuDPo1Vzo60sIs5xMc69nTXXh9DHL2LOL+odX8k9+rSDul4WO1U3752fAqL
x4cMHTSoBp0TYlWyQ1YgMspsCqrMddxTFzhi/doe0EKNy2DX7GxpOHLpl0beHLvTLq1oCA1R9Ltx
ATDNvG4FEZjL6GUY6YW5Id0rvRrTL4S/jyguUQ+xT6Ek6/Cv3NRdT3OuUNziEIkprDLOSEciQRNn
5hUsPfTYZgD8jtYOGWJArsqtl/AI4rY3hm2R88aEYy6uzdRZeJq63tD46luASQ0dwdlO68fZwnOx
Emqof4Tw1rdAmKZvhcZrHphNdtCW5gqMKZY1dvTY9ZdOzcJtWLmUGkB05pi/lJs0e2oC6raWweFf
+zevH8kxpXdblBGCX137pevzUi7LJSEqyymW6lZPd389mnBedpVNa4ixcPAF8XtxqkqTqRySiRPs
jfqxNOihMd+kp9YttfKQW0vGDzstLM+KxV0z259l5pXPqJ0Ql+u1dxok62w5RFzCSMDN1AuLG5Km
yLpbtk/b1qE8Vxi/UdvlN3WzLMNtULbAHDM6kl4sqXkZ7gIKVDVxTFCq76Kl601dsnwF2KA9Gy6P
hD137c+uxh0eGUF4LaEiQqRbnp/UZgPASsSchtMJlu7Xa3nrkhK1C1OEBDnTx93CymKQaZh3r98G
Q9ECBokSXUuWfPpONFERddvXMtQEn4rBc0+1RxlST6l5B5SxX3s5zmoHBiZ8d2585CTGXUWOIOG6
3Eicq4CRMr04IQ0uTsKkiM2XexBRHj4xqMQlhLuH4nwwWM2AGd1PA2VyldKf08vMvIMvyWLLOvZY
tm71hOMRdgDZuuvXlmCvaFq6Jj7sEKQ+FnrKz5bVpFqzzUl3C41zV5cjxYlis0NaXoyjxKILWma8
FJPel8+ZqdGgHugZW3HAVkFROFsOXg2T5vKWjz0Pz+syO0quBp0jtK9w8R/Y1U8ArcwlswuiEl2o
xgKtR9PmW0UktK/NAy2LnjHctdRZ3qKe9yiFk/SgO33FHs/iWdPIJBoH+mVmNubxobBFfUT0ShNx
WSoJ8sZEkFrp9eyaKbeSsN0+hCln1R7fh4iWCe9kQ3e6UEAIJEK+O6uW3S+5APWIUAVvRYFnQZBi
EwLSoHrB9EjJURM0dEgKXrK4iqNrnGHPfS+4alBXrQP2FV6VPuUaKAxNm6If6keqksReEcMCEizT
S4+6pRPxFbADFllcDD2T8YAKcsKe1nfc8MlN58vUpKX++o+vL+aUJ3xiNEBkP8TANxUAun0oZjx2
o0lmYB4lMcyVkhc6pqoMpWCR6QVPtk2usiC9OZ4vK2dmRzZIcoDx23b2XDrgX9jAvjaKF76VbbIz
HZYqYBprtmSQ87o9jQTOeIAimgx+59pPwGyizbxMYhQNlW1HSi2wwLJzjypQ5V+K1f8/qvxkVAnl
2Ebu9T8CriUF8d/phkvM4n/+x+X3uEDh9Vfg4eHnf/7Hv/8f/+2bd/5FcY+UyzKF48JvYHL333NK
419MCKXtsTWQcJ/+d05py38xr8IDi+AMI+zf55Q28QFC4qbHcEmFucQHnAWvfBTEwiH+2NIt0j1k
kyCyyfxxEEv+uReePMu21LQQ+IPt5G3FdOkm13+7Gjf/L0JECmMhEOEuHlGSCP48BAjmBa7EJ6gP
LJI5UcdMxcp1uKT/c83/D0dZTvRvk8km8MYR3xlFV/Hcas/l+Et9NmJ9e63+PJGzvbqMSxt3IIfo
5lup305k/c4vH5+Fob+C+/8+yMX+DO4eSLLJk2EY5178NtNILSTw3Bda0fzALENKOs1EpnXLKEyg
0P9i6Tn0kYzpoUXFyyJijVtyUI39NPbDPkbvcG9Gs2WsweAkm0bJW1PkvdjAchpOXoMAi06xvrEU
ieNGHwRfMWFCL5J5l9xNC4qStlxyQcEDnrasnokmI/COdmxGmpfPYHstvBrNCyZPBz2gjC6zqkLF
VXflyomxcThNB05Hz+QFAerOk5ZLlsxITNGlXmsO/JNsWs86H4FIE2itwrwbV+nSIZy7tDt1HpHm
seIfoyoy14msfzioOmF159bW1ep+08qZsBWzPdmpqb6NxWTfDkFn7DWYj9vSahIwQTofm86wd23q
1itJIO6lCyFvm1j2iG1z7L9YUvFHAKqciKqdtiXfpwleaGtcIhrjfUgAsoVlF90GST/88BRpdD0V
AKy0ADeV7BOOF8+/hsIJHqOKJIRNTpP4G6J6YREOZ/xqmqVUFa2tfmsMWKL1mGTq3jNjNyLGQNm3
fa/zh5YLzBTksgRzp1ZwjcmnnISzyatAnTIHTuAqtknuDJhBVGt+H0JFwY6nyxINr5z9S7VEww+T
6n4m8/jNns1fXuGJp9FExM5mPX5U6ZgcdLZvQF+iGlXOYP9aiFKIQwcaHEmtj6uE4d/InGBWWGP4
e/nI70gIsz3mnmjvY43U42ys5UXudhFEmyHYWqIxGIoM0e2QmckhpELceE3V7AZ6HvvSNPF2YykP
114wBcgVJx0VFD3wo5hs08d3wgHMeZEQJWo/5G7qJyLp0ZvN3VdVBfzLjdfyYBAfd5uFJJ7qWZAe
aeiR3KaV3baHvH7telxO2qZs0POmMjcwTeSVGrwkOSRgjndVRnDPCu+HQfJzA03I7oIQuHWsf02K
Lh3pBtP8MLNlDBOG+t6wm+CFmGyLjSHf4Ctz8GC0slGW3co2im5FeKt9PTHI3pDb7KzJwbaPU9XU
p1qTwMHYORwcr3JuAs3S9lTo1o008vA02OIeSSZ8IRlhWRxFr/tArR3zUDeKbXU3ZuOaZKrgRUHw
XqGJK9XK0jptXzL0+20nqfsbPKRatzgeLxppeC8RvcUt7S8aF4sjaKu1ygNy4S3XI9BTZ2PM488M
1jHxzf2YYTCs0C+2xuTn5IqfsjC072BvzdtgcknpY7Jp7F22Jnsx2MOjawb9c4Hr+lbP2evRU8yc
jd2NYLFk3GNVhRL6w0hbdazzLr/qrHH43lhWQUh66F2PxmzdAdGCydyiFWO3aoiLAQPWjdWzJw2r
xsVd3hTfp0gMt800UT4lkboa29o5GSOVYAuj4CKtoJgZtejXZLA6X6sJD6oiXMHH3uT2yMBMDlAb
y+KVmYG6bWZdsj3Tg1SuCnw3G5pmJMIHg/7bjh2kscxooq81mVs/BXtC3+hZhFItb/c8GsC/EdOT
9lq1e1UOpHy2FUJyvir2FtFefZENiBwBMdbR3YwpMVyFPbm4vDSRs0k8IsMoQucjvza8M41yPk50
si5g76LXE2hD1ohJdAIH88Q70M0UuzJBqyft0DuI1oMxBotrW+mhtm+iNM45AYtnAsommDhPV1tC
IZuD9kpli2r2yEEUaFuJq6zBKph5qDIV12EsZyyTUMZusJrVL0OtFMtYn9LXtgHGMjfG/hjVz3Hs
MXHrpfTJBex/kTE275gjg8JYmGNDGRMh7xJS8L1NS+NFyYK+fAb76nfrQZifcIddE7oBMG75182C
bXIewRabRjp7VLlyociRCNQyVN72bgrOiWf4NUuXFh92csjGyyFhZ0MmhGLYr7vJhH1lZQuYkubx
gxwVQeAi4l8FaqJt45hGxCsOz6Sb8wWqKugoOyrv+zjP98rrij1Eu2Abz+zBE4p69ppgQPVxgWWV
3Xd6sOrgSsdNV2GXiI0bpOwP2dOyeDb9lQe0FdpbJLRtY3jxpZOOPZAzFXoraNOjX8LGNfHB0vBq
iMwMV6Ab82PSGhiwZemobmHMzr4qKn6wPtJN9mJQe8bY6o+vpPPYXsiGr3FIokJUKodlJDNXHYeN
gQwyu6ZFbjRdD7qx1u6q2CESRRu59a5F4lwpwQh2mRX9fCWqpQvtLW8ccREYGJRDpyUGqKYrytuv
uXuq0eZgVSBaBi/29kVR0w+sHW2L9RfdgoLMh4kfffzyscPN0CJooHUyIIygFwF6rPTAGUcwGW+s
ZrK/G3mdbYuKB5xc6vQ480SvCUFRW/jLxa+EbzijHb29a1NnvudBCm/wp4fXKum8r8UyrcWTDEmu
qYq921jOo6IgVasuNoNTRjd7+oucZgYauiiVzrezpve/+iLQvuW4yiEgqsTYuJrz7/uUqjH4Pen8
2NG2hh2aWuMKnqB2h+CWRQZVwzGBT0F7fIyfig4nvlf2407TO/FgdZP90Dea/ZCIarriS+XsiIDX
NhOjvg1sPhicAZNp1OfNl5L4ua3ZkL5HwPV49XrVlWDsx17epT9ElmtRlHz42uRCNCjk65IouqIj
hBhvpb4bRalfSBjE28JL1CGflLWtaIuBW9RtXmLpTccODt114BrhAWQ+2OLXZ3l2DVIyNNulrnDt
i5l0zSt0JsEWDDCjbRuD4wpuWnqts4c+OJBZH70g6PcqoI9Kz5CPoU6j6n6YCfxKWwRERg1AElWA
laPsh4knZmPB+hEZkE7jFYvCdKANUVxL5o0bZq4keS5Tv3t9LIVYFfOQbOduanfSQICSeVNCALVM
rslY1XadBTzS7nIYnMM83hj4+bfwU8brWrZ8uiXduL2sSw1gyZzLdGMa6NlWCMe9Ld+m/gDnAZhW
gG/9clA0DMGoFOVdR5LLDoM2ZO4YoPIF7VF1XYc0abB/06JjrnM5DUZ1rMlg2AHr0tCypIV21+o6
LVM3pw8obDo5Ger7tR7SOlgpUSWr+TXbyO2xkNZVD8UPY+69Dqp0m1dIRCwvNl5ewwTsHEA8s3b9
BZSH2a2wsFo4uJfMDRp+2xiP5xFGyXzbpFIencGetq6aGpKKTVCD1tQTNJF7DjZ2yCWsdEVrzRgc
Rt55zUJruA74hztbQ7W28iAjnjr4NmsADvYNAmSCqzHjBn5rJPY+1q35kLiBsx/Y8S9ndC2j0VwD
D4wYOsdmu+7i/Ks5ps0W9jtIjQorvRKlamhETubzVEwuOoCi/mr1FmEzaaxdQJy+6apJrgh8jdZD
ov1ya7IkDbt4tDpQ0lkyBSdOg+G6zmCUwUfb7Fy3GbYlfeN9EMBdLqhLLgjPaIhXqXW5pUKMAD0L
cnKj6QZ5SrlOWyf/IQvtB8zM65H4yZ05oq+gbqsPqIXMFVLEuwFg1xr5fIhDmphmpfVrAp2KTQjC
a+el7iPDzmZNEiUWCZQ/wcYdcCWkFsBe3VUw6kVFqLysON+iovO66hDmsmKD2K6Cy6qIwnVK0vTW
iTOSkUqr78iiTKLnsOuFn44GEo+pG/st06rya2U75kxvXK9pzZsRIB2nuimKtHoE91Ks+KrnTySh
ALPupfNVGsRMbDKXaVHXT/MRL3K6J+m687UoFYC1cXTd2G4z3zDuab6iSkq3EPQl/Gya9htndpzt
iOViHTCl2+PkSnZ9nbIl17P4GCbGBKBW1S8ek4cLw9MYAGPU9prNUIbWAGK5G9P0oi1eKO+Np9Ep
3EvD60Co4Kcvb/s6wb5gYha5CWZc52qC0ppoUbtTLogWM4dhR1tPA27cNNzFzRiIFzuyazpo0Txd
24ZKbgsBBKQjUvDJaaivGLJE5tXkeuopzSJ5pFlbPKDnwIaC7dy615cvJFSmCmSsGyHkKLqLKHbt
yyhv1UOhgKcg2hqOmQj7i0Gb0h/oyejLRQY3t+xUcNPLKv+ZtxIQiWPYMAyT0uQVqeTRSE371Chw
tA7tdvzDfWGz122J85wQ7X2zCgmuJRAGFp6+j65KbfqV9tJ9NEuJItObXQTYqBMJO0nWSZ9PK2q8
mU9hlEM877SRfvLUsJIlWeInFTKciuEtt5ev7XFiV4Ec0kIOZCADaat508b5nZbBdQYoBDoFCjKN
G0QDHsq61KgeGiuxNilGHGQy8OG7jaAyRiHh5HdlmpcnNWfmoWkgoFPP5+QLWDDHK7djUokNJvfZ
Ljnar0llJC4MjTgYnePeK60uVuw73T27mIFRahx8gyaqTnwUsxtKxeQ7s7nyW1Izq6i6apT7ShOT
AZ+ljtN9Xy4p0UhDTTZTqri1LWMoUCDD+Ewbx0TThMXq2Jvdr3BwAfzQ3sFB5BYXFpXtj6LSHQJS
Jdl0Wno1lz3Spxa0y16l6I+gKpcnZJwD7fa6UldQ8MOrhGJoldhZ0m6Z09QEZjjkuzCR/ML7/1MV
erTq+KahvZX0ia1AzUeyrbubFAEF6IosukfVbfHhIowWXWNw21ZW+WJp9EqTdngmVeTr3JGHspNw
SzcayNJ9gp55ryq8VLxq2VcMpIiYo6huvgg9a/N14BCDEXX6bu4XQBNPvA8z0t5HhP6emPwAKU2b
jqxXcrF9MuLDFxCuiH9ZCeHsaCHQ9lHesdXhexJ6+XOQk55ehd4D5pnhQq8Mc89fMTf1WKuvdmwz
K3ab675UE6mQQb/rl/Es121KLj14Zvu+YbzJCNzdw0QYG/orXBQrkA+yj+y7GBwOUHI8QWbjRauh
oKaaIsfbCU0wEYjMG/Yg9yzI6fVYzc6xxqTHVFI52yorgu+ll87rrBlcHxVmcuWMASB8gVFtZTZU
t2MrakbqQ/GlmNuQCle7RR+mcChO+W0Qa86NRBm5cQCIXRlRb/02wqJglDggGuji8BgUUXddiDE6
ZSIVX+2KaBCSgOZA656SgnhfVGL7nOV221dWRdN61G8R7To+WKxuXaq03E+9lX1VrLi06AvEF6jL
9niR7sKOhPcRI8jRWpRFamieI6+QfhJGfLEoBI8spJqfW15/opSTx8Em9KAN65T6tyx+dyphlJ+p
6sUiPOupdRWSkVVIUtNL+eqyNKouuHBRO2/olmBeYLh415naOK01D3zCVZw1obkui7oeV1ZTVmJX
F+PM1ixqwNNPTXZX5Mhj0Qd7+yhe0vBoYd0RI/QL2VuHQZhSpamt5qjPEPUEuwaRmUwhhWCTVEPk
nw3w03nsGYh7DF8j2OHI+y8eZe7c5yRSrO0AtxxVYbah3fGjNWNI6GQPAx3j+zoNTANG57tkCzIm
8wl42S01FAJ2SZtI61zjB7iX4cIuBYrh2qKRkhbNdRgYfo+G83cEp+9G6Jp5247e73q0tfuQV+8b
fEGsvKIta/jSzbioarA7w1Er90C0uq0Z1zgI1SIHxab+SdDfuX8GUixgWOFA8PQM9w3J0Bkzs+g1
t/Gx+darXqMZF1clz2S9Zz+e7z9uu77p7L4eDRqfDhPSeePWkaMYqZNk408l6l+dnLFVnANCzMIq
+0z1c95w51DwNqTnIs0ULH1/9qn11qloPxqcWOSGd2Ni88lIeuNSV5DBPj6rty7y5VByceugenqj
LTNSoU8Zc2UfI0J3SjOV+k6TUHLy8K5q5tv7sufh+vig711KoLiGRR9OkH941iQXcUBwehm3/pRy
FRmH8pVuaNmxJ7U/Ob9zM9LyjPBCM8KQMB7eKL9SFv+5Aq/l51MEbSALtITFzU0QDdLRzGh/3FST
QQcxm6PLDhnOJ8dfBhd/duoX6itcEzAqy4zmbLAxhXaFuxXlmZtrNOALTpCh67ePr+e5QHA5SRR3
yEkXNxljgT+fl9Hgc6E87KBK0bqVQ0QVEUoruMpMffbnyRxXPaC3bQma6xO933vPj2US9QvkBoLK
MgX7+0jFE/ZohKYFYnZIp21lCRXSV6ERLDU9wwkaUoFNGHa2H5/xe68+CB5qc+4shJxFhfi3SY7V
ohWVMYeVdZIdjbz/5pDY4IcOT60neX4/Ptx7D6zFGqPbsHsXdeOfhwubWjfQZXC4Vom72qz3bP7H
bR1I/ZNV5i3zZ7mXiNFsduAsNPr5BZ3nf99LZJ4g/l6fzSnofo6KZ1NrM4O8QfIiHHfWvyP1ppk0
0Ir/+HTfe2gXLIh0bAvV5LlcMpWWmsnSw14sQ/tWdIQcViFL7MdHee+icguX8ZXO4PM8ndom07Gz
gX78tQr0yUK886ZxZdhJ9cn9e++EbASUYGfpyhPy++f9S8eugGqHiHIYajwcQ/nsuOXzx6fz2THO
FrVYoLjnQ934hqkuZ6fZw574TJW83Pzz1YTnz+Dm8HiATfvzPDwvcYfGVI1fUbteAkozj2ZZMCjr
h/gx0lhhiPjQr0OU8psKDeGBANzPVrS3rx4GIMEIhffPo3VxtqLZ8EYtKGG1Hxpom1SpAAIbaX3K
gDMe0sorNv/0unI8qDpYZAWslPN3r140sYtNBDTESIHiTLcyMuQnpcTbZ9Fihg4Xntau+Vbu7YWG
mps0q7FAgcBtqzJek8l3koBtP3kU3zkSJ7HIkKEIveVNeW0cz9PklrCuXFI/tPbCmuRd1ST3H1+2
d24TEDsT2JtYqiN7Wbj/tkI6VZ4CQJQlWjl922Tf4TSskxQLWh18wggz335jF17e/x7qrFyhR+Us
yYdEbaJn29iFHS7qPkW8tNcTadoX87dJUI8J5h9YxmyFRrUh08Fhy7rFAoqxiOnv3mxpo0GBoQGe
2wSmCETMR2WNBLXh4L0MMvaBdl1YGGiYFrGvUtvMVIk6yj4br4ayo4ONpQIXLB3H1eBAovj4kr7S
CP98/fiCM9fTeQEMdHlnr1+WzZrlAczzQdSrBy8v9Cujd79MjhN/z7G1HrvFsUIgyVNDVvwOjiQ9
k9E5OORqxoLJrFFXKWFc3/KAjRGoexDE+Re8JpdzQGMpL9Ma5dxAvzG2JPGsiUWO0VCScdKb8qiB
wliPdmn7zLbRLCkybjlOsqGFJ08QmwQ32AvWI+v1xgsHVE7huLFZYDyulqmxb8RX+yKXYJSPL8w7
zxpcbFh9QLBdSv6zZy3I+5rqY+K6JFp76g3POnDXRz9MGkLmxsAa/I8P+LbgwZePkF+QgImt/7zg
IdOv7wf07L7nQlmh35pv67BRJ8eq1B4AijpFtF7vbFJ/Lz4+8juvL9UcQAFSo+Hry+VS/O21asKp
16LOKaBTTNNj7wzGc828504YTvLr40O9c5IIPFiN6HXwn/PSkbko+82pK/y8b5iK9AZDPCZBpC4l
RXNw2jR21y0D9mk1mDTtPz74O+dJXWU5zMLZGaAz+fM8ZRp2tJ2KwkewCVt3KO7CcUkiTqbmH5cB
9rJIGRKFEUEM52QuekBtSPDyAqR0H6YJoabpjh1vkWX948eUcgPBFMIodh/6OaCrasuyw7OYoSvA
qQD6Fn5icj0MwtnRePr5Ty+gjWfDoL6xMdSL889WGGdVYeNY8JHVWD5x2EXJDJGZTptZafvJNXz7
AnIwShtKA3AW5rlbCRmvETldzplp9l1kaQ+glX4mo3UXDs4nNcjyLv+5BnIotqUOp8aa/5pm/rcX
AFlwPBUaQgxsKVuLXqkHPmYls35ezUsaZmZ+Vo2+f0SPUtRbBHDnFEwNUaQLExRKlNHDN66+lxP6
zwbXZ4dMdhV15umf3zoKb0JOqDo44tk7LoAPkF4tU8IluuOU9T48x+vY0T85zNuCETYOie82bDeq
j3P8R+/qYxzzp/1eM5dA9cI+VCNfxI9P5u0qwlFAzL4SCZ03IfckTI5FkoDOaSw6WnR6yGTqfsvC
ucVRxkDdndfWVH6ySprn9jkXPeSycEgBEY/V8mz5CPKZBL2IZoInyIEfAI/wratQykKY0rZzwRC7
nTxi+gicTfECz17F2EuXezXW4SFjjrzDXnE3T6L+QpBVikkby+9rWVAvIX7I4pxvnjk4fqha8cmv
f/fGuN6y+TGAwJzfGCQJUcZkI/PpThfbZPKSozbS5/z4xrxdYblE6CqRK3vmQqD5c4XNsTQ4RVhm
PqJmSN5l7+tAP1z5jxGuy63wHGpb1iGMR2e3QmA+KipATj5afgshSxAdRkcfdx+fzXsrELQX2nAu
m3Ku3Z9nMye6SSCIliIewuPbSz5TBOiSSddmL+Td/fMqmj0jMlE+GQsg83yHSna80yO4Stk7Bj+X
a9fEzm3eBA8fn9V7L4/L205k1ILBPX+MUV4Xxgw/z89i4d6ki+fbCMRPhi3lrgmF+2PIquRAt7D9
5FP13pq3YEmpq713Nj20TvXIwnfoh6EJ7F8jgTDcVcl9lcxfWa4/Odp7DzzbHpOHnZ3lmyZZxjlK
h+hvHxNguodTI28Hk1Tjjy/mK8b3/NPBRZSAOA2cmOcbfq8zgXnRcvfdbtDv40gvdxqK41WQWH3G
bE4OIPZckJml6q/rqUivRCatfeSi6ZwJgWWwnFQbo4YEQb4heowOq8onX1Lj3SsPjWx5My1B/fPn
g9wErS5AhfG1GW3GBKr+biivXKMqaw+xdB+6ke6ErCKGGIUV36dD3x5ArzxHKDpmZ0kvHnK8GrSs
V86kVUSDcB4fX8h33jVm2pSgUlo0F88/iJnkN8DgK31cYz+r2VA7vUJMGWToV6bvHx/rncsBLpwX
m+A2GsTnZYxpTKScuYrSPjB+6jQcNrnQv7dTVvjSKxJCTh31SYXxzktnGEzsqGhMsLznn19ozNPY
hCWnl4jHKA61tYlqhzlGM68sSC7f6maoN6gxev+fnyt4WOwjVDbGGzS6rXnIDd229NmrXZGR29CV
zm7pxodY/8P7yRXhJ0/be3dy4dES3QZSmKXsz4eNd2VQrV2XvqaH9XoyelQJhaVuB9iofu6wkf74
DN/55nCC1FDYYOnXnoO286DBqQva0YdtyeTCxjWp12W9sVDE/l8OBXwLTyAFI9SoP0+tknas8oIt
muGVxY3IatKOJWFDcWcYnyxf7z2jsL54PG2WlTft7x5JXDHTGfDbvLvrovKXEDVsQe5fHGKSJBT+
H2+OWMAwXZiA6hmfnL+AxsiszWznwp//i70zWa4bybbsv9QcYXD0GNTk9g17UWw0gVEKBRw93NHj
69+CIjOfRLJEixqnpVmaLCIo8OIC7n7O2XttaE9wAYY73WlIEWRj/f77emdhpqUOpY50Pwcbx/J9
/nTYrmfSbs2IEjCP3cd4HPfBrO5/fwnX5u94tSr/co3lGf3pGqGRZqmDv/mAoF+snCSpT43buHdW
B3I6ygFeJrFJtOig6w0Ym/hzNWgfsRCz2i7QGc2/DjUk+TTrCpvl1rCF2ELPyA+J3erT7Djy1grj
cV1OJJxGtVnuiwZxFtXttEYGGx2liw12NsfxxhUarW7K+P5uDgvEVqXA3VYVjd6DlItCCqgxvk5z
k9NhtYSrZ4m+lqMv90I30zF3kWj2tiwue0P3B2BH90mVNWvu8ELLom+6gn1SHxAnwl0bYHEQKuUi
Fs4GkGZ2sh4S2I+/v73vPZvs4lgLmRwyp7B+vbueauDBeTybyIRf1Ni+BCQVOLaxI9aIUOrhXw6s
/2e+w3tvOGduDnu07xkIvbqeK6dS2fFUHloll57TFSkhx6EtPzi8vm35wfJmakjjjx7BG3C4M2bS
1mNYAnjLbus60WgGg28q+8wQGmiese5c60usyw9KJvv969Kl5Y5SXL8+kIV1oYp6cOmJVNP8JEcT
l5B2jFuMLma+RTNDjaPcItq2Wa82eYlI0OhKFnJl9UcXlb+bDsbRNjtjJ1qybiKEoTxw9Z55JxPs
MP3qCqhOw4gUEOZLvAlbsi+S3p83sYg+ASdt1sHsqhXJwWCA2pl425TfBwdhDcPVFzdpkM/7eiTC
FkcX/7yYMTI3bbr1Dd96UFCiPvgq3vvGPayxfsgYji9kuWU/vb+J2bgAgvvyYLYvE5PC1TSY+0y0
/QcL+ntr0U/XeX0w6uu+yDFFl4fAzc01DvluXUi5/f3r8t6G6AGsYa7AvM17HZRpKgsClKPLA0On
YD1BgaAYf6wy0p9kM31gOnv3YvQrqVlIXnlz7PU0i1GZ864Y0iuoROd979Q7FKBoqdvkg9v33kLg
0fZnt8Cy9+bwm0+T7aWoqA461bdW4+Pjj6bHKtff2wTNgvQ+uJNvg16WCFWqJApYJAT+6znN3ACF
CxzOaemYS1xeljgFsx5gX7nOprINeXBqRWJ6Hdp3iRnJwxRjaohJErgM4iDbwZuaPmPp5Y3CiOzM
H9yP9x5bvmebNhL9W8bXvz62wxiBuJMccwZVf7fD+EFa/afcRkfy+yfq3ev8DchHtPHmcND0xiRr
9HgHKtGabk77Uk4GnJJOf7CRvndspTmFaMNc/s9/9R7aA3FJEdrLQ4tnRDZIXIfyVlfuKQ3EdV6p
+yIPP2hUvPcA/3TJ16V9Ojs5Gj2zOBjDuI+76juYIsTt3klX/Qc1h/3e80tFypCM4yO18Ku6qB0C
8NijX7DMWNMXIif/AoxBIibEiTXt23ht1PBTC1bkbaIWr4EhFmWmRvQXAkVwaKo8RipoDp2FYwFX
Gz4j2epP8RwSeAlqa11ETbAb/SF4CFxWzZVXNgimjGYEMLa0NivrL3OwsLMAgBlr80tadaTmuXCP
OPIlQU9IwWQn2w4O8ycya1w2e8v94Gl67y6Ei1OXFgfP7esBLCxQcNj4Ew5zPR/ndhar1nQe3do9
0zN9bJPpozyk977ixZmFUMan2fr6ttepiCfFYeiQgPRDF9dBEpipfjc2WMho1Sya9N+/MD+0E68O
hChmLD4grwtl5qtvOjamnClpXhy8Yg7XcugA7EhQG6U9uWdZ5flDbRXBJnVQTv6wCwSyzR+Kbm63
LZK+vTEMKNd//0u9c985bCwW6BBj4JuSN/SmgIAzOz8s+XZbqSfvspQcG6e0guGqxXxAF/n199d8
g16iiYkqga7Psmr7b2rfeHTnOup5o5s5QsoKkGyHINXeNRHs4JCU7BVPCspJN9+GsZbriZkMzgtH
bH7/i7zNxOIXwReOHENQ5sBU/nWtNJFGeEWbFPiWU5vRyOJrSOx8vkVbXbpn7ox/hDrinrFYkQ+Q
00QWRsEcNdGyvxnswdxNU2Q+SZKs1lY7m08ciyHWDzxSOKaghIyhu0eS/31CjM2S3W8dL5VbtMIO
5I+yPcDD8bej7PxNEJ/B5NmfMrscr3ltMaFNvAiPMujCU276z2Y3ZR8U5u+s4QuPGw+6v0zoXzeO
aLeledPafP48Gz9JZGkHGPXJYyII0fv9vX7vUgiv0RrgRmfbWE5BP52mGDopRdZJcQgrW25qFSxu
vrHOTqEkqeT31/rxvb1+05bur031yjb4uvwvDS+HlZRQHEB/AA/EwBiz1+yIfVQDdCiJXD8L0iNu
2tEarizLiG/hUYVrx87rPeRj/fdR8r/4hg/wDWiQFg3if1ACb/ENyTcaTS/lzwSHf/3QvwgOgfUH
7yURfpDkefVpHP6H4BCaf6A9EkjhQpe1xPE4GZQV3oP/+3+c4A8aMXz1HpsKY7WlIfPvNCmxpEkx
HlqOcTSf0Sz9A4TD67YmfAjUlg4na540h4YMF/r5uVajgZUibwRxMU7fqnUfF8l40O6C+JJmyfm3
khM+gzQTxkCCKsMo2G+yhmkU1u4Ldt7SEoBZadViAU+9mTkw800nPceWMjAjRyVRbapsWBp/utM3
f78OP2dULb/ZTy+JxfgC1d2y2Qa8lG9kYkHTDTnnKn1GzzTeCVkaa5fUz4up9024LBPJHb+/oB0s
6+mvl2QkzeEZ7S2hWNyzX2+WkeSYIrsqPhNyf1G1Pm6rvKebtqdREiuY4MpQB6FNcJ906kjE6Zze
dw6hR47dzo3xpxwjH5z8au4ZpGPSjYjltlpskkGZgGSuyo784AV3lFsIj/ZOVFZnZN0M+IkIhzQq
skh7K6VVMa9dxGsgfoaSe214/XiXz3AnLTG7L/hIq2aVqoBLhaRbx1vtR0uGrYvAFgWMQci1xzdC
VmvbdN2OI/d0OXmJda+hrmPCsEly1DaI7onmJ+qCFoekDojEWPsEbMRbjnhDvCUjfLwxpZMj3pGx
dS+ge82rxG/4bLgz1LMh8WbHJGWQhQe6YMT2b9XPVj9gJ/AqS8nrURb8RuHk2sdpFiR2aBICqLiV
AQXSSqVo2FXokl7Ri/GNnedPXv1kwVKSp1Y3PH9xk8+ks6OMv5t1CS/Jzq3xsQ7EaHyxrZY7lzRo
bmAAV2N11DW0/HWPomvGwQEQkSjann9bd5ArtniZ4d2Ps4LBZ6Dulwu7joD6CgenxMhn8/mRSrkv
KYmAD91EHE7faX4cJBhGLMWoieqXv9psFDcpmRy+Bc9p2+ZJAomvD85sFsWW+2h3azexuS2JkYMZ
Gl1gkZ+mueJr7Re125nTby5PxB1Z9/5yc0J8N3x/2FbOoTKI6k7y1vDR9/XDpYyxEBqBKSExjLy8
CyA1gHqXCMZseuIlJNKF31LTVfY3VW/lW9Dm8SZ3lVjQvuN0DzS0vSLMEDhFkWKkxITdwSZPW/dy
mmLvweh9cTX0dX6DOzZ+sQbwWmQFO8E6sUr/pYyz/rG2zXSE18cjKweAo/3Qt8FapktEbAF9YTpZ
o+eCUySx6sGgAdbeWslseBu393lsMLBwe4ek8PS12Y4uxyk3NkqO/x1OP9x1TgCWhBBqx7C+DcXI
d5fYtTP8NaVTVz/zxyL9i/7KeJcUJvwwjyPIuop5RhrwVd1aVqG4J6aBr4dIJeWtyGXiu4WJmBeQ
2qv6mTvDy+WDdpj3WV0N0a4xjbp5aiJ3vMMAxItAoBU3OLEoHPcZVp6zC4y8XkVjQ3x0n4I8TCNr
vEFtqiA0zNN4YQOKiPF4d1yFzPV0ZlDYkDRP0gb3Bb4OWLoO7++5lJml7zPSf4wHWCSzumgtbeib
iYwh+OSk3Q6f54JU4s+JYxbZXdSnsD8hLqt11Nv2ce6XTNJ5KriXGhd0sh7NAWpbGMbciNos9CHK
A2IvHFYVLJaKLh5RXjzI2WjwxWFR5z32+uWlaDXcL/LIIF6ymFfWfdIZhBgEIpDe05gHnXWdRrDZ
YOmJrPrm24O4kl5AFinlAdc0sjgd8UHHOv2ihYanucIQ3P5pR0GbPWpWCEKfMBG5+roqypLQqzE2
onDr57imt1ZG2bhChpGeGuXznbe5FldpS3DEY9BFKvvu+qVFLqEzqRhLs9lb1nXB/jOrldXhkTxG
pRVAEqgqzzSP0rLJtkNnBFLEoGVNKsJM75qEqauSk+WT23fRYrf+5DP7GNaiqLrP5FoYWzgCkmS2
ulnbXSyPdk7KnL14pFZFQlFJC2MCi+MX7gGshre0ilNlJI+xdLpm59SuVxJQVU9RySJTHes6MB8a
t7bWdmF+MUgOX7UlqsBsKjEoy2EMDngT4695E/nfxxhPQil0eY0X56IbtJq2pA6Nt6jb4y+u3Zfb
gk1qAzjbvgtUVH4Rjix2VmmSXg7gBh9K6+ubMMYQ7tcZTmWAKvllUsf5Zytt/FVoNu1uNlqk4/1I
Dx4HNZ7Sob7u87m4cOHobztAjLcs6/WXNOzkp97JbwbfHNO9Vjjl1IShySTGdN8nVfIpbrz8MwPO
Jt7ptoShzQa2yTM1n3IjzHZohpNVj1ps4TT6LHu9Xd2z6dRPpVvUcpPOTbkLErN6lJ633FoMTWCe
3K5ce0w1r2oPFnpMsDd+Xr/5K9G+3uSd4xysZf4NQsa6wlzsky5nuiWWzInjwKbRVn9WTVHtg1xN
qFxzuzourudd7IrbNKrqPTl73QaDVv0Eb7Ae2KV671gS5dBvp8LvrlTrRJ/CWnp7o5kz3HJ0NpBb
zgF1k+ddGbJVZxbs6UDDcDoOxhJq12bDdmo0ZmPL6daqm1Jwko133yf9/Kdp5uk5DML5rEsdfuQP
elUNcyRi8sv/fkRGM7F/NTZUVWEHwHigQbQ16dwlARHmYLMJOQZsRjjt1TniLf+gCltOPb+eihDO
URWh78AxhC7h11ORQ2CeLwc3PCkIe88EeLAw1K3FGeP3569XJdiPT4dIABUJpz2L8fKv1+kl+RJN
GEcnJ1tOGL6pWbMXSKs7RiwY//xitHHganNAprZ+dSsF77ARcwg8BfkQbqsFptmgKlsbSRduf3+p
twdZkp7gvHIWN+knvBY6qjj0a0gdWBS9SVyVC6TRpWkI4retzs3S1frH1yPnFPUITmIPYe6rPg5K
Cl7bvHBhD8jo4e8tqMSMlKzdsuE00iTYrz64ncvt+vUZ4cMtDVAMZXx5r8uMqYidNtStcwKByukK
ExCHHxZUduByhIdDiAs/tTaKnj+bRsr28fsP/fYhDVxcMzRhafVab+wzVelAqsqBPHddstg94DyO
YvhI3/buVehFhAiqXIvK5NdHNI+soYySxjvFkEQPUwK70ye984Ob+d5VKCgDNLGkY6MB/vUqXmtb
yjX4LGQeBBsvAXiKhuv/4zGBN2jTVKPaWdLBfr1KRuAndEz61FYEXZaOEQ9FPw04G6eoFVdtPfbz
ByXd2/WLNZ01jI/FxJ7L/nrJMumjacg952RUkfckOnhfs9lzFOmYMG1LALgWuJ+ZR+T3D8fblYXG
TsgAmk9Lh+f1R0UvmJhzDY0j63i7o4p1svWIVCUPMfhgUvnOR+ThoFfFGZwm6uvF0sdsxKUKC1zq
AugsRHWem5bUIocHJlsquHF5av7552OmEzDPR3P2RnPcA3G2JQTHU+7BBiwLxz7mZiD3FDofvuk/
tCK/vuoh3Qk64Y4f+ovz8NcvsZKBDkzWk9OsGwirqShcVAK+md/V/ayvKvKtStI7OCaPA+e6gbNW
c9UrAk12ZNo7FBeV+wIfpPmTaYnNqXMuc3kTZF79kbzt7cLLdM9myMSK5NGgWd6zn3p6ZeIOCSke
POGFzYWSCCZvOhrslygTedTSkGP977+JH8DK13cHZS/6F/KzEfi+6rfEOf2SiD3uZAQGZ90xsKkf
sPARNqIFW6aso+V5TxNxpbpcPcOlncXGTsLxTjUWcZoKS7vacUpK9i24dbn5/S/43j1hpfxhJuO7
ez1XMBURcn3AW1/MAYdu002/iNiwT6jTy2Q1KPOjNs6bd8+DHcrbQCuHRxTl+K9fgkqa5dAP9qR3
Ikgd5pJPMqmSx3SsqcZ//+neuxh9IzT+KJ7fmiiDGeN4rKAmjYhmbtISFpHZBEvGq1lTJf3+Ym+W
aT4Z3WlHLII1ljPr109WZIaom8icgF65FJZEmfNk8SJSJf7+Qq9V1RZSKttbDg8uHw5Z1asHGaxX
Mnq1P3CC0LK5ManhurURNC26C8bXzblOezohTgzVWw6ywOBcAwQj9nvZBis13skko09gDBRL60ZA
mp99rQ+m4dHKoutl70zcCZTnKqM4/sHia0uSh4p/uhD/0O6inmJfQ2f5+iiUABmq/aJpTtZMsOCA
peoM2j7ZxyZ82d/ftDcPOpfiGXAwqNHSeyPqIxPFavsR3rfGhApDmyhc8Fsq3CKMr84LIO6j/uGy
e/306jtsaziDlmFFIFxyR199S+VcQCzSrnPykJB+R8bZn7QThQ8/GiKej6UXJmzufq7G0fpgA7Be
PyJEwS+uHY+Ee9NCvvpD7fXTWufkUZs46JhOggi4Yt6YaeCh1JpwE9sWIZBR8JV0j8zZ9FUjmqsw
rngDbR0TvNtOgP7hSkx3ZlfQRZyzpV+j8BBSWHSaP//AZuvCa1Lin0Ry40MFLvmbwGMeQpBHKY1L
YIq3btrMDwzl2O4MNoP91Gr4W72GmriyvAah1zDSGmuijL5fRuMoWiWqj5fhEnKlSzgTmd6YIitu
B7oNV9prjf0InPEG54cx7yH0ZCRmtQSzmT55YeBsUhMwje924EodXV+0mUOsmp8joNtUzE8poOfk
BElFrKHgu8AzOyEVPI5O4dul9232ZPSRi1xWvDOYkeZ1V4tc/DlosIQXqZHyvoTkgNMMJR1L3vTT
yJ99Q83V0QOexTxQg+Y6oEqnKiLZmn87K/9fh88+i+i8hPlyrlE175osc5ek0LIhES0T2MsBFCGn
yo44G8e7GvyZvEEgloPIiVXf3jZ2wxdi1fgnt5Uo6uyumk32C921Qu3QSY13Gdani9jzquzOr0Xz
J0hBPgU5aO783fbKzrnUSiytqAHSy4q8B36Qj+6+uOQWISoXoRNuMyt1Lvol6YuOBoFs+KIAw+68
mlCSDX0QOlftLGmEB8Xk2dvejvgbO09G4us82OVRjWlnfBoBQ85rlc3sWqFZOrRwZG431nU59G57
JxKwUpuMx0XeUK/CYBOTP9Rrw4CS3ve6Af0Gx95Yz3VJboRnLcrAOeYJKomn9laWPyT+hdNHYjhK
8LkR+6rok6tK5/S0Ahxy835kCmutIGzRZYw7c9T3onR1vocTywPG6BhEjZFo9oYf5wB69jx9pFjQ
apBeRd9MeD65Nvj7R3zvALHGv8J2jm6CuR9v/m7BuXnHL2PLUdw7qeW+JJGU0bYBdlsf/n6tPIu1
BfygfRx8AmFfSmTM4LgALN0L0FjJgW4vvXmrdVjGtefyFKnAozKTuct9tZqlZ26nTfd1SkhA3Y0J
ffi/RzMYfl8i114OErHD2S6ofOelEOnSiSUdnXBZpMyHEfjmvP6x/fleR5NR0rvyL1yAoPMqM5Mx
3cFrM5tzQbLovC9qg0lDPjncWIc0YnuXhlac3Dal4hcRJr0TWLlWA/5HqPFLN/q2QTKe72bZXVDh
Wbh0x5wE2zQtnQWkm0zfA4NJxjYNlOXcTqKmCywnzsZ4eMXgF+zHjAFkBUKSNvgmdJjmZLzBre0/
cjDPYEm4uiXja5UnfU3MYBTNBb15I3fTU64buvXASwaxo4M2B7QkUic6FaYJZAsI39gGNMjmrk+H
v3f8/85JP5yTsmX/tP2+MydtGF/q5Nc56Y8f+vecNPzDDKk36e/Qm+Dc9i/Mfej+AWWeQegy6PzP
eNT8w0OvTpgzinWMvsvF/zUetb0/6AxZJhIycok5gDn/ZDzqvpY3sVkjwadsosqmFeS+rug19l3V
qZhZjGuOCjBM7PXtCtwcwO/ac/pnMy58RidudZfg5bya0U6sVMAIYl2GXboV/kKLBko6bTV0xWsZ
tGkGe47ecOjr/Rgm9qktO7Eq+oRYUTegIiBFMnQIK2LktYNxLM99PlQXZhyCUKqs/KKWOrvxKzvY
F2Yo95Ef+cDIcwdYb2GAWiLLaj8nUh8zjo2XXTNFmxlnukEfmx0XDz75U4Q2D18ywveyzUijfm0T
vwfXz2oP5CxGd4gtnYHp1DAeuwWpO1cvfpbjR89sQPx6DNot/wGDwN4bd1k0etdDNAbsgl6ICHQJ
7jqKKXIOGTCwb0Ol1V9+nYTXdloGxwok4/d4tCJF3FMtbhJZd0ssib5zGmc4pZlvsu1l6USUdmp9
T83KXEP3Jm01r21FAkDsXcVmGZ/h5xnfSg+D90rUFQv3rMrjlKinPhwVyWzLkEYG/WdZt+2nMGwJ
+yGaW39dpl9P2siyEDmyM63gjKcdLtWQwisoKY054KwsM9FI0MPMX3Pa0i+Knb1bW87wiDLI4iaX
+dcc0vwhnJMW5mWSfJvNLr9ITH1tzLF7ynRbnzQkljMh0aikXB/6KQHQ1gaI/iRX5tRZmu8zzp6A
7BIvx13q+NtQtu2sxs7PkwALravC44OOYYqmK+ouROIasM5NuR9VlN/T15KPWZtI9PZlDRZgIrN6
i1ML4C2VLWxGTvTYihOePWjhTnfZObj9sVKZdgabmLm0nJdWXDyZDfC9Um5y4P+sr+E4/JWkVqfX
9biUfmXO9lmnsrxJmOKtHDX5F7Gu5g3hWR0cuKC4rMGPXlgI/ad1Vgwk9aAU9aeVW9XxQ+TPlrcK
u9j5qsbBgX/AgGTv58AlK4ZTi26OnZZpebwhF0tcMcMIb+NogtIG1IFsUrJ1pn7jaRekWth/Iwws
O5rLCBvuqCE3fdMRAl3K8QwoBzZfGrbl57BKoycin2PjFAHnSbeg38SfajCbbiXNobvrCamJtv2U
iec2zKNyTTZVdyu6Un3RHMrWoNTFS6ZtIuP6qZ2WWPo8OBArh/tBByGOIGtqiNC0RyBVLaE+qy4S
9oPdm/KsmIx/7TyFFF2wgcVr0LhYR+My+JL6pn8J2nMyjxzuwvu5zypjPaV+tMRR5X0OCbCpiEIu
ixeOIOFnnThfDXOoN16t7UvRedN3t9aT4pkQVbmNgqh8SuOuEVD60hZ+eV7q59ZHML0iJrUG91K1
BHX3XQHC1g0vJKm9m7rVt7QcQgesBO+zNqH4kRzrbAPOx+sCAxY6hcWv6dTJxpFht52xvZ1Aevsn
12yYPtsyDbgPTrqvuo4VTYMsgXuH6awnsuvO6qELVomZjRsjbCNn6/jafLZQ925nh8W0t8yaVOSy
SNK939b5MZ6IpM6caIHYV3Z7pwN80ERXFekjUbIKPq9obRz6c9Qdo5iA13VgDPWX3geif3AoeA9A
u+OIan5qrp1GG98q1wfbCwK3v5nUZLC4zCSLVUYa6hUC6R6jITxzb5iG7yqXw/PklOLSbpKo2LYD
/PEFfgtZNYxsdS2nMMo2pC3BXJUD/hTLGCwos/WnOGvqDbaS4aw9jdiVwdfGK/2TA3l+06Mlvw2J
bd30cRId04xlsxKO2o9mcR+XbrdvNHHMCT2SHtkEsy3mp1O5Dtve29K0nv+cmW0W216Qw1zZXbE1
K9mjXDBJWxlNkffdGaCAh5sJ31adPBJriLp78p0yM5+CKfMyayW1LdqWiM+pSa+jMQLpGqbetUiZ
Lc8i13ceqfF3nvDjG5bFka51Nh/7eHhwnbK8U/Q57jrRRNbKTNLoYaCLTyqsDroVqOXhJKl9HoLS
s1ikEHneAZAub8xuLG5Q76gdSa5ETCWZQ1lZNOuqn61t6mqoxYLdbj0WU3LVWWG3UwHYro3dFMVV
CrX+qfMy/BhNLrkxVIy86iEUATw93gXSBe96JuLrEo51xMh7bqNPTqC9I7DQAe6jwflc9pH8bs/G
dF0acQfn3VAVReEUXYVk8n6aecaPMR/8W52o+QjJ3d2jhiIUJVLzlwxpMtZNRb5NLPJplzrwTkfR
Qq5pcZpmrct61CViPqOcBPSZYPQshvRG5R3jZmXZ11GVNw6LbEYc0xwdKy+1LvVYxSC+Z4dA9qCr
bmIUBfvlft5D0hQXhIsBinIMHwCpNq6zrO/trWUNpFiEs/wzahFeJKMxGCutRkRYrtkS9zz7062V
6WEfTmF47EXXPOioIipQuP2B98mbVrRSIDnXfljwFRGuRe0ymZs2JTZs3dmhuh0IhgEomtoA3pFb
EkecQLhXuXMN8CO6nP1wPDZsjJQQaA7JzvpmVkn4TTS2BdEUAuhT0uXyizlEGdH1Rr2n02UQsNWz
1PD4STZpJ7fd9QJ12iV9mt3gjh2+1L4/bDLMNM9WlcBEn4Clt3JZNBmBWcl+BsMxb7W2rOpTOYVP
6E2Y+fdwgWtmu6oTa7MMLAmldQifEyPKPtH2adSNpxs4goANFYFxnpcRuJwKZV5AcEjYx0JRmgpR
EDFsazZ+7nxFy+mTVvEGEgEBCbb0/F0dev5aIlCI1mk83M7CqtJzq+G/EqhmyCe3tt3kxfJ4xddI
S0x3qwdytVCVeKOavUshxrGH1htnidmdeGQtnUElKhFgvahofubYOz5mmVF+S/vRegjbzr8XKgZJ
rpJ7VfrTllja4uirBmtx11OkV+Odl8/PLICEUsiXtPWe/W7ovjLk5QThaJyojds9+7j3Dp4f5DdK
5FuYpsYFXw5FsAYyXdKK+Mue3b5ctbVaIgyUDUs26ZL8oKupvbXdIZvWxAFLtap1GMf3gdfpbYGr
8VbOnHegew1uYfzd/Ptv9fRx9WR+WD0lTZPgl3tVQC0/9+8CCsmoSRsdPqiLYJQi6n9rKCSjmH0o
k/63hLL5479LJvMPlKRMg1k88Yr5bvBPSiYveNVZZTzvgkcRWJlsO6R04hf5eaxCxItyM6gBxyIl
OMCPSe4gJJJWxlwwpHRbaR5a5XLGRONIs18Qpuis+soqUdBU02eebaVWKLcI+a0ynNarUEw0g7JF
WcVBKNv4+Oefyf7Qs8WClXTzOUr8qduWTW2RP9HOl6FPTi6/JT2gSWJKvOplSU5JGtBdVIDWdlra
5IWk1Ed3yOn8tU5JDAyGgSbOknta23La+0wkTpU7cjz2SqIv+TXxnUHJql+gfc07pvqEA5LDfJwQ
eYiVJx2jrA/5VMed/iSiuTNOwSgHsZoMJuN/9rEde7sh9A3rweyjONkWXTzqdEUGgvsszXCCLE/G
ZCvPVWvTMF0NhaqHG2X5+Cb8GGL91QxpPdhVECfiO0iMHn35rFAOVtzCDCgb+tbcGNK0AX07y38Z
E5LgP406IzqDoyhTCCNLsNAQQpStI9EgAxRDMNvBWmSeAE60KryI4hrFbvy1mKf4msNVta3IEGVz
8CdVr0Ssgqe5G1tjW4ph3NIm9PedN+O8H8alY0q4Yar6Kz9IKSkyM7YPOX3p2zmxqs1AysQT5nkk
MPm+0IV5yQmU9lu4q3UfpNiGPHXWxbBTjqpvwCxbPDC1T3B9RxKAwQnstieu4jPVQ/ZkSlzBfl7K
tY1ccTlhuN+NckzvmHwAqaUIhKNuhDtJhiww6tB+Tt2G5Y7O0ibxdXlMwrI9OREIFCHyO5mn2W0/
Il9CnwDTqhzU3hCDd2qqknP6dE++EUZ8Iwybr+6Sl1pAGtmM5GkesxiSmzm0xZk5Z7NtECOukbHm
n6ueoFZlCLmPxyr85sWZylcagttNjwTyJWaHJs2jnsyrcApmuSKoxDjhoeSnJrM0b3VD0Pag1Pxg
W/l9atTWM9VqHVOIZt8SyxMPXsBL5Qy2s8P34xzjrOhxtY6EJtvD9wjr1Ms8ZmIb1kCfV72M2xc9
N9t0pg0o5OBQhw3n3pHudZ41+c4mpqwgZTmqDpoG4hHRpHcZVT7BAFYXXAlOe8wChvYYphmpsc5E
CY3K9b5BFX1tD251yOzCPg8If69QG86HIq5djMBSXHV9nT6pUqbPfKP5fhw7+9xVlERdWRLQjWft
Wx23bLWRjv1Tou35Rrltf1G0DMVRFXI6jurAv5vSlgahYdgsK/aYXIJftW/D2fRg+/FKHPJRc7yt
gyQ50Ruwr7uggz2n7eSR1jexoTY+2Ms665PLVmbqntS44RNml/qEsrXcGmMSPlO3pg+699ozZGe8
MGPnpwC4KWF3opAFwOswOuJ6G/Z4ZmJmKWGw06p3/3J7rfYMgqbHMSV3Ng4Jlsjqgojs6BK5KAHf
Hdl3Q4gMVpTx0Qrr80Sxso5Ce0WWUfdnVw60djOoPCYTyhWpFNVGiIYs+qT0d5YkSWAePfW1jtzu
bKoh2eXOlKy90hlu08pVVxL7/KHSnX2LlGJ66qpk/obqu7/lhkTXI937R06LYt07Q7HhPWk3VTGm
hwHF/r52Uo/Eka7KPuPczpmnCN4WY7Es+1n9p2147X4OirEB3Wfa29Gj6lWFbkkpY6rNEYxMs9Qi
RChoXOuv2ZK0wkw07jzKEyk3KLpJXe4vZVTc1H0bXlk0P54w+OT7mVDA3WhPtI3JijUvvSQzL8M2
C6+MqrBuiSbs2CggQ11Ulcj3YT5e56qr85XgRUXSEzubmbhrsPxDOx4TRienuiJPHQUX0QwdyWKd
IiPFt1lqqI3Ry9MotpQjPnlT4VprszUIFFDe9A29MvR8EsI0tXyTpodmatTXzMPlRJ/7xF6CQERV
1pcUndYxb1wm8vR+7oVOm7sYaPoV8zJUlUTNM0yaMvW5Kbvw6n/YO6/tuI1sDb/KeQFoASjE20Zn
JjGIIn2DRYsycqpCIT39+UDJPjI1Yx/f+2I0wdNqNFCo2vvff5hcf7kaVGu8tI02OdGs8a7Mmi7Z
8Pb4l/U4zq8kqGNQzGDHJcPEHc9GUg2HWFl4F/RSnIlVXzmSXfc4uq76OLnAerMDPC+yKb3lZGuf
vVA3vwZ97f82M6ApN16vIKeHyetIit+a5YunTt/ikRDoixnX/i1i+j4iDw+aaGgo4xRgJj/iYV4O
L2RNWSVsdLQAkbcY4OpYXz3iOdHvGh8+K1rMLI5cLy9+I0GDJi8cus9BQnLazmmS6leRJMGh7qb4
SltxcDEEGPmX0wKmFgZHrLvIZiY8mPME3LK87h0zvMmDSl0VFqFfGreVc9cY/VXcMxtAUu9ej6UP
LX+o9efAcZn2tMhHI+UYU7BRYtS3QCbB5ULQ1leT9BkN1pRxXIfcY8LXeuMhTV3vucswSZoK3MU2
jcIvcd20MRACUcAawAwagp9rcY3sGSNHrIG3RVASe5HHbgBC0bytiTETkR0aaCcsOr6p8YOXAkrP
3szEC6zB5sqgqb8PkoQ8LnMSl2MfOmyDsw0CsZhREtdX6wOELSmsw9JrkKU624Z5Z19pwOFTYpMS
JNO6+dgktvjkB/1AvItR7ruucQ+Gl9eQuhmyMb+1odiSMmc0okU+Yapb302cL30qyTyyetJF9DiE
95abt/u6U/beZAb04MZ56kQVUVUfi7gjNsUeppCQxNo/MGpvotEUl0EsRx478VxXnWld9Y43ncPe
DnbM6LqvKclbPTjsGB7jvvOP6GBa7AvVHNXxrD62S9niidV2xzy17eOEtUFEdLERjSPNwyG2pP+Z
WsB+mESYz7Dfhf8bLuj6uWoCdx8X7ZPblf4OjOZW2ERj8fvMnrpjBN+x2fIwEu/z9Dy20jh5ta0Q
pTiejDm0u+VL1soKWCyLx7Otpy3Y43iBpQh51Ymj9lVeuB9jatO9hQvNBfiCk+/HQPqgDlgj5tHE
JnwtCEbcqk4+oqSrbtAxOG0UL6Zz4Lyr94ND7g3qi3lvZJZ/tInSvvEtn1mk6WfPFGiegiMcUIDM
8VG3eUzUVBGSUmRJqzi5ZWJFrGzI1BgJp5F0ptyFy0omJUNMWN5GMd55UhLSsYjx5JkzHPCiG3lP
IHewOEL/lcI3BX4v7ENhsq1AuqSYJmdroqGzzfF+MMvkk1k05SfHpgYkk2JxIjfuupu26MOLpVh9
ZxM3Ppl+CyKYIN5CuwT8TBrDEJ8yPchlCwU9P+d9GHb08FamKTHBO6vOTtRXUeW+CuGuw0AKEIZ2
wWU8uEwS+kCST5F2t3S44spx5HwddtLahkWWRH3STee0HpcdrsrJ0+IFF7njPSQeuRnazq7hY5EZ
JZxzVfjWLxnEjY2c0X+Tz8VEnjyLJ2sZ7NOMI+JmGFOx7TQJjK1YXmQ6/5r5xm3QYkcQpoMHiG2R
Kd+RJt/09XgwEaxGhVtGEy3CRVZa1a7EsYbHIvZ6DpwoJJlwK0qKG8J4yLfPxJVynWdLOczEB4I4
kqIot0URAIdXJTcGuGFTVvj4BkK0G6as9TlJO7GvdbBPk3o+B9kAYujYj0JC84+CqSE5zavl3oKf
Gi3GhAKp0GK70HEDlFdAbkTxLFkunmcoKIecdMOI9LZDGLv+zeSB8LdezYya5fdiYCOA5il+QL/l
HVsjns+urUwCksoMmHF0oiWQHHMqzU4ZNpn7WfVLBBvJjWZHj5u26ZPrGu0R0Vj5fOOa/DgMSog/
7Cv6hFb2EXyiv3MjfU+AQeZo40SCVT56Q+Zpa+P4AwcljZ25zHSQnXKceyjhGDyd5RKwS7uMrO7J
Auy+IBQnmV5qctd/GDh+/Maz+VEuSH/7J/bN+uUMDJkWBi6GO6uu88cvX7JaevPSZidrauSXJceD
ps3K9AbYtrj76696R/xa5Zz4aPGvtfv9mdCddVnuIWzjq1q7q3e8IwSm1XPSfP3r7/lJJ7x+EQSm
VfmNkNR773ZYNPPsYGqdnHQbz3uIl87J05O9K+us/9hJkNzLIUzNjIdevbR+Qkc9Lkl6g9fj2lzH
KVf315f08yOGTglSjQ3PyvZ+b8CszR7RP10GjI96uUJ0NB9Evur/HDL/rK2ZpPLLpAeeMxl+32y4
/8WP/g4/Yjnjs/rfVcoXevk6/8/Fi2zKrMbn7//S5qElrh/9DiH5LsHxAECIW102IQbxf0BIgfNB
2BbUQtNyIIc6ggf/XavMxJ3huMVrhQEDvtQen/odWRIf+L+iZMa0xzVROot/gizha/H+HSajEUwJ
XqAdwKr0xZ/fYb+YaDdKlRP/Bv5LUtragBM5BTXGxgt72vVDS74WGoAUEZhNyMqptoGqKWCZ10bY
wkK3EstUFbvGJVbvaJBKjh1ci+7TJGxOqNcKQ8/LOUbuwR5pXeNh7Jx6R8NzmW0UrWULWXAgELrc
jHkJZbAo2bXxwwguEdo2z7UK2ufWXCC3DDmIHlFbVnBJ3J3zAnhgXVdhZWCIVkPI2ujGDtqDXfqp
xN3dWD/yxpsq8oxkpq4PHzWUdfS67SqW6FUw3WE9ET5WmTXdSZhnp7hYKXKinXzYTHZdNMBVsgnO
EBHVqwqQQZZ1BQvoTRxNw7kKAQk7+ziXE0BYoUN+Rhs6kmraTqB7Iml7AGNEVrtyq5rG0EcxpOLT
MgZEAgsogUqYsP68SlnX3/Td7Crx4zexJaA1PD4/zJUCYF/Uay4xjfsuIMRk51nEEM43k5D834iH
gdtJjNXLnPA5vPu5ANcaudqx5NtMgaCYUD9OTS28dNl44cSvdlaaalAIGIQ5QfYbvHVQPWIbKq49
J6tQUfrptSiYQ1PJWBs5ZtNVTs7kSZBhdkJkzWe+iU8IMUM0RFQ5/QXrmjv87YGWZgLJkEld+Gjr
9QkP5Dp+5JEq9eTBVZ8uRzZbazvBiau2tEpFdmtUNj+hmXP+Foo6/gwUoQARVDBuOQNqrvEbI21E
vuqSgYOM+tDBshuObVGl5mdJirHYl9ViNNQ2y29pvMpGzaEOH8knuesX5e5ncCEnKuMsflxsld+C
TzK7JVjdiFqrsh9q3AefV7yRVVux0IuJvPI9aCR/0xLb/OmT+pxxJSyi3hRIzd+k2X4/sBqotHmy
oejRob/psSE2Qw5ErrfKuRLF4jNsyFjxYPPqwcvrXzmZmGVSm6P+BKMat8yIeMANSkdGDWGiGITk
LbVQnVMARkVYIoLFmIj1ZvFaXjbMVxzsBWNxMvIBJuU8Cq47WzSc0gpWyZ0wE0iJ9VixYmLGWq/T
tLJOavpRxCjrOplDBGB6fUR4c4lT5dIGB5biL+s7MzsgJUNW6qComIch3LWO1T5LavLHtyWcGUiR
Z/JtL5r1Zc/XRRp7SOlHobklbzznN6Y4ow84wSmMuf2qTwOMC7mRKwNNRG0ZsGA0JfxFyWSHFbC+
ErpsswM8D27eTL+E1IKNI7Oy7vmNWd25LSQ1T3uQBKEgPBpQKwGtVA7pLe+Sijm+z8vpNfCeFzsg
sjV1x2GDPJqfY8KH/KZq75hl8j6YJgvMEDggqGLg/mDnaT0Mds+vhg1KSiNVEcrHJrwcCX24XDpv
FR28ybya1oJZU4J3BJH2FZHzYLcwMQypZvZTdOhbE7L4ERYiacUl/gounhFbMaaGpOco+L0CV9Zx
v6hZp7uQlwKAUBJlvwFVnu4quxnTu1lN7RUkmxBRPPmzYuZdXh17TkFdIIaurJK/x6HfPDHxRKnY
0x2aZmw9ELiruYOVM921LHRoOWB2z4UZd8fQUskB0gUK+VV/7BVU71AmcIO9V9DLneOk2SLFwg8m
4JQVRSAfD6q0DeshNpelPSeNDxAn6gqpfRXn2SE3l+ygHRty5DDCfy+zVZJAzLTcYcrGmorh3w8b
SNM8VqkwSTCZUqK0ri3rAaUnsnMX1G1byEpgUQXgR6OpevSDq0xxBLDwwNc76zpbxehVZXE9edWu
A81wXTm+Rarv2cklf72dxOo1KQhZyFKX1Q1k9CDWtSdpk/ILB8eno7bW8frbmndshw+ZPb85sun1
BU/TA3TNBgjmiJ/5neZ6jAyj1fW3AxOaCcRCsb9JRe5KmYp1PYYzzFHMbRDoi1Vm9W1Lw4Eiq7bo
C1hK+NFIfcoDxVy1A0SUu9YyrI+Ox9tFyEmYR3rk9pI+v39746ohcB7HGiZuNHWuTPdvOyt6SsjC
Yxp0j1Ym6vqRMN65+Oy+WSyUzrpLWUQXHZy0d1/CVYGZ6666tVJtozmvX+H5hCfZtuthAEDB4cw4
BViEtu96XFw2spL6QUdBQwbHZkqZAKTMltP5yPYjqnFrJZoSYpM0dWNhRbGEF1WterAQP55wSlBZ
WN4ueQn5LCt9rPF7I3nkKIUT37sVj6g2eWsKPbHX8k7KbcoW06CfsN08Ep30Xpu6emwSS57DeNLm
uJmDcaIOEfKBYC1g9fUgUl5dPmCn0V5wxgQfrZoEXN7dQQAmCzwwLKu/dk0sH5Quk2gIkvRT5nek
KkDI/6XrbaQKTXep4FVGkrRG0weTJ261sipjJPJtRrGq2ws/D2UVrz4dTQQJ7jMMpz2m+d3e8Pzw
Y+sMG1J27mLbcc3Ps1e2xmpXwBToBLWoYlfNecNxA9suuGPa29aE/gIBbqmjNfOMnN7OySPYd9XR
YnRNGr3TBpHhFGJf1DaRrGgF9lBBxrObp0URGf44D+RIt+m8nz0cxY4hyxKbUKVhldl+Gl70wllu
gqn3zyoPOeayifilyWh7mIvWJ1gyQGx00jfZUgRn345ZvRaWFV4aNLuEbCCodcQkbuAR6gs5DeaV
j0OM2Cji3F9Kp8k/zX71Cb5zV16WnXJuuwI3f6NXYxA5iwz3wSCG39Qsw18ha5bQJQBvFhbZrnP9
bBvIWe5nwKmjOXTDdp76alcF7ZRGjgOzU8PIvwpkms9X3C/vFeZ1vSexLeYcJ3ApycZPuIm2+4IB
FGFx4y9DPOEFkvu/go7Md6k711ur7Oy9WMOK7N6Vt4quifKn9nbuVE1fcm0/GFDFAMSUugqydLll
UOdGja+rPb4FziEOB/+yDTNnl3TqoQs1DGnpURntVNU1V/DV2aIQgeCXk7a7hLrhrCtpnW0YU0xN
G3UqQu1cNgK4kptW74aic+8nj3TlqeuCnRFipZCzY21YIcVHB84OKuWzsRTWDYcAZBNnqPdIFrxT
CSXsNmlEJGpRH20Dx95gPSHE3A5ATKE+MioGqUGH96xiBnY5hIOrJXdviSO3t8zizLtC5sFlg0Pj
J3uyjUusyAgQNAK81jcjteuv/UCMxDa27eXcT4R/5witnvIV4mCWAa2W9W0XD7aMg6M/CuPaZBCK
OMHyQXedvfZduD1kKZ9GpMMvRlE9TUZXMFrwy9UqRqq94bNsINKN5mpppg9EWKeRGxRdxOafbBcw
vUOcpP1pqN3XFuL9zmYWGlmtWa67lXWacyleYmlC8I0bNT1hqYGk3JBUgplZb+fCLHZ9BxYWd+wo
7PySXKjGyvCrsP2jqSZxqNJy3ip7xht5LK3xMtUGrsyt0JgzsJEEknvXu+Yd3jolSdBuKSEm+t3C
NJRUTXJzrLxyyqO/qCF5ZfNP9mlud1tEfu02BlVvQSljfDLIBI8PJFAZbExkJ2CWrMdHo1B2wLGH
cBGaiJVuZQs5L0+7ne/J5gqH/mybiX58bPEHPC1Mlwl9nYs9VMxlx8SL/5r72d6zS/PTmEwBSxwV
i2OcM3ct/NhI8Xv4go93cpl01XU69OqzAeHwopLBlVfUOHBQDdxX2jafwlF5coNON+7PRdfN2Wfl
tdo8VYUX9mejsxZbH9m1wr0Ihe7GXY5x1bBJaNzim7jHmClqB6KzJjdrgue4K9nU4zwf25nte2aw
h1WIXMTBz2EvuJFdOoa5SRTsyyRKXFOL5yCtOHVxGmHcFWSBINBrjN0Kwqfkfy+YlQN0uBWSi0Ha
mMa4cNuwJlz10/WoKEQ8JBSawLW2nM+mtUx3sz1aBL2g+a86KAjMzajPfuj4/wP89RMwY2EUicaS
Btr2aaPXf/4D9qbTuMzaPsuPcYMDxLZqGtxUFmfR6smZFxSlDkHVEj2Ui0h+MxYcvn99AT+DVUg8
heWEFlo09JDv1bZj6pH+bffJ0Z3CINnEtUqyrQ6tmFBogMqEYjNuD5nI0uSib0mY3rWeiq+Tuif9
xNTWtdMUVJV/fVX/4bZA54LXT9mOFvA9XlULHTdp7iTH2qD0Y1o1JTtiw6hJB5pjKAU2lY+u0F1t
jSFpn//6299rpdebwddj8oauCBnD++C4evYLxkwL92RG9n6EoTYz1FToB3IeSDq7kNfEGIiHwo+N
k7WW39/M1QboEfaN481DgdgNQUx67NcOuu2SOv/tzbForFdvob+5YPsnBMYF2nN9ZPLw9ICq/7yM
hjDJDEFk4LGOB4i1xHJqFaVe0VI0uSEE4rqtaoyOVPdSOcV81/VgFW/mYFkzybuq7v5GZPuTKykE
BGogB7KR4wuLY/jPV2S4EDQ1dQP+yQjFUFageeuBpB4VEI/aBMgPgRRs5OSgluLUDvQXNYqEEm94
juRIqXbtwbizf32rxApG/Sj3XC8Mew3U/gFKlTcLvx/fOH8wGUXJLj22XkKFmjT0Xkwlx1H6E1WR
UPV9m5aBc5obylZ4JI0qzoNjD3faGSAnpcMYPprmTLcMvYP+2eppY9/8R3BdpnzPEkXNHTNLgoMN
1lOHJm+2UcWgJYUvkV1Bm+pfvzWlWYUzll5WFKCeWwS/cQb3asiX6eNax71kqxaa+PYAPqCLZdDy
N8/Jfmd8wFLHu4VBHAo0IMSfDFVSy+gyrPmMg0hd9kC7WVDTBXptdeqJq2fjDy9nOxiM+9peAE+m
KuWyZuhd91PocbcSsQrk3cVYrXwc/iM3iz8nv8Rs7Q0eEna7PmyZg9LAikS82kCFrqLMb/HASwbM
D74ZZCH2A7zxinlghdAQvL49+3+R6L9FopFS//Ca/KQDu/46/s/5q1Rf5z+j0G8f+x2FFh9CtmMf
+j3OvmSPgwJ/F4MBUMMtxDUBfRfbpc0/+d0w0/oAlO2jcnYJzfLF6s/6OwgdfFhZjaRlsGc57BDe
PwGhCXV8/16bDHJdfDvxzPdx8XhnWGB3uAEK7cpjOBhQAWop+h2zHVlc4LToXkxEmA73iavgDppZ
qkGL6/42bY2hOhS5BdNCygELXmbCDK5jLTaxhgNotxP1RRI72S0wgXlYeQibJOzyaIHufZ0UFgNP
JFXxw2TX7pNXDy8lOpuEv+qBCAz3vi+a5VbJ8AG1DbaUhKpBcfDKWK3WZ6hVRL5c6XFlMAZ5YN0p
D5ZB3/YUVNit4YZHqXlX12NxVnKA4lEFsIrWEeDo+caO2mK6rqZGbWn2rbt4wW67wsbuN2XLxmSc
KEDBhwp2By54nAvQZCBJDhgQLiMRlItD9tfbjXpzOFktmXn+GcpexadHa5Anl6F2cAgsm0ylvNKn
hfCRyBdQcCA0j4imaBnnHOQ5rMLPbFtdEtVlYD75FXRPrx3CCKQPuhl6CZKvlTwNBiljiwWnc1Pn
DOtV1ofYCyKg2KRYEblrookNvUkJPKLzQK8y6sR41lpA3ugx59t4wO+X5P6E5mF0rRKgECiA6aq2
nmS1WmsWExgDU+B0ugna0vhtwTg5mgRBukU6pa9GqXAuY3ZyeLs+tV4VK5tczpw/T3bZ8zBqkLKI
WIt63JtS1wcUGkMEarHss4abjASlB+4cVgIoxchlEiD+STe6L4rxEh1xmuLqZxXL0VNwhPapi4ni
QSyCVi2PF2NTG01xXpzmNEinx9gvH/S+zxL7qTVMkrKsdg7MA0tlgdBesRYCHI1zrdSWb8+Yiis3
Q7XjuvdYU5aPEnfNe7xf56euTdVlUIvwIccuZJ8KW3pbHIPEGUFLchF3yNKIz0CgC5Z8YdCMRgFU
IQDh3s2ioeFH5otr7FyQ7PoAnw4iotv1I31u722mvIXjXo/zIXBUeChLW/w2egItOJ1R1eAPh3XV
NrGReuzD3OzT66Js+LtCUNe913g2uhxHMMUH75KNn1NaFuoursL5KlvGIhI4mW6X3oyvKg+7W0xv
x+BAnJe1lwBhj6UOSDsLUIBD5E9xaZvw2A7IzjDVfd84T25f6kvirj7XwTTn0Tx0Y7rJ9WLgoYfL
XpXES4+Lhkd8aLDEEZrXNmKgDUMA/BDbSh3Im2Upm4/KW6pbZQhYwfMMrTBzrLNO6hB4vEt2FQa0
x8X3+h0W0csZ+hVdaQEhKxpLV3yaqDo2gFEwTTCF5UVFn7hxcEaLmHllLCqUGPsaj4ud3fQOgvM4
x71gVMaha4W60pBvbpDfFBe1MbofgXJsZBUDgIfpKxPCA56dOeVT6FySnpLp7TiZ/tOwGNlVbFnJ
l1nmOYNGPFWpULZLu3KhcaAgNcWiot7MOeYCkclnXhascAPCaeVUH5Om6u670Gzz3ThYKc3hANJl
FERBQ2gzd0vepUT1tAQEmW2DTag7H+zON+F1Q4/rNzJhGLar8Yptwf97Z2vjrbfDDxbqyMhGYWEV
NZrbwfPmixGz7NsUs8fPIb9fIF2nGz6RDuyrrbck8qxhQsEp9lbR+xgU4EurEn9jdhqueuqDDPp1
KyNZ2umDB6OcmqSENg26nV8MyHhnGrwMtCm3PTAyr1WRDIfpkDK0iIh0fcGLodvJbLaRvHb+dTNr
4wEaCZu/ttNlH45TLviKskeDQgTHRzwlkIfUFKjUisstuhJ2JeXp+PltZ+mKPv4tZHh5LhveUJx+
LYSx61tEbws+g47rUY448HsGklnUdQ1UTHjxsMkarz5MCdtzW5PDyusw2ndog/giyGLTFhIVV1LS
S1yNJjavm3Q0wvqa6eN8rSQ0g23T4OLPDHW5koH1PVfz33Lpb8olgf3XX5ZLn+cGl/fkx1rp+2e+
10ooPj6YLh29Z9JAUkXR/XyvldDH848IHGFgvhJufqiV3A9r/jA9J9wRb01i+6NWcswPYYgUxDSx
6yPmlm7qH5iLv+PB4PfH0N9h9G/ZuIGFYh3n/4A5xHpErRx347WuXvFpxr7i1x+Kx/8AarwrxX76
gnecHjmRCc9YaLwOqGCIg9zo8CUbrjPSKb6X9P89P2vtI39o5+DXELdNzQl/ieHRT7Zms6UsAh0c
6yp38WvJWxJI8PpBWRcGNvDoLyqfkuBL2mBxax7M1lbGEjW4uWT1GT8qRnqvTdcEfoLtiIPWwz9A
czcPc1BrMkrMIKsutXSU4VyYHhEipQrzWD4goZgvPAc7vIe56/e5nblnMqMshnQNuPycxx2yT/yN
cfoQ0u3hcnrGyFkwiLDfuuTlpgXbrZ0MMvKcevCbLRdRYTjrzTZmVNo+48CTfZqnUl+UcadXS2kG
zntg01KgZujdfOtO3nINM9gdf4GJyREOMZkJd29LRg6uI26QK7bLBVzB1LgfQfOdeieGJA5RbPZF
3k/xqvPOvhuH/btr/M2uYWNIyuL873Sftcm6+jplX5ofN47vH/tj4xCrTwY+UOSZkn9k/h/VxzKx
4nCJHYBV9i2y4I8uS/h8iI6IJU2v9ecuiwaMKDsPiA9NL5YZ/0hE5r7fOtbcLcvFeZLZJHEH74Gx
LndKrJLq/FLaOptfnMYhwKR2/N7ZmcCjlEhilGM+EybYqMo4NZASXBmFOEMfmciZBwio86uEyVtF
htm60ZTPw3Ix1Z7/tZOlv83waJRLxzwvwQeLRV1CzbgHh1wCDbVA23arXksUP9QDcwLJb4c1d56G
N2Zm9P7t0OjBEhy8vWzne1HLGMbkiPrqGd+ZMps3CzblmPekjVlX5wyZejQFPqrroSL4utgkCxh8
eolytGuD+9T2l2bMo3VXtndW5fQg8fC8K/WgoFFauwClWml+zjq/X/ShbofAriJlVrV5AaegQJlv
dl9Spit7v2vnj65d1rzJ85jzUdJml18IBfGzq39RjrrP+vlvX0D0c3/9Ag4vr+94dm8f+f3lszi1
gSiICgX7BfX94eWzgRN+xzRs3jbcnH2P2Stn+5rg9zumwRGOlSfEDhoGorf+GabBIfbucFuhE74G
6iZmjBCH3x2kae9MA/FV4sqPlf84AxOcZmHB8HCX0tzOadV126ltzvBqO2vTWN2wMxfy8LBhKw/a
Vt2lGzMdfiK7obhu2O2xv5gG4UR2203ulpNtxhTDGZ76gmF5n8zLJm2xAI3CIRiIX+jzfgvFuR4O
epytO4aoUOmGeLhhHst8NDBqeptikT6+c0gT9hng8tGXOeQwWQx642O0cAACbJtNm+ZTAZKCo9XW
mCE5OfPskwk9IZ88wqRdNNSt3Pw11wgWNuVcFK8dyoGbLHGHCgVZNd3EDOnILCFIy9xWbYXIkFyF
wj81s3QW7BL01B7UzDALqwK3tc/41M5oFd1uPpFYwIlZVfOE9pMLhDVEG46RXFdV4ha+X3MbOnly
t+QFUdZM69vcL/vtmFZBEsWqwYMHfPhYhSVIee40jAbwq0L3Guii3hqOxNn7ShT2p75te39pEVSa
Td8dY8vN9KGK7UT4BxjVBUMpiamtuSVnQNZmVNCrXgus4Um+7OfBODnKanSxaZMuRbUF57Oui10W
wHibPhMR6ChxNxT46Un2H1jubhYP03UB5SPEcr/MZAjqk8hq36I/TDZ6ReiTyDXSnCmbNRv7IW4s
NUYu+UxUJ50e/B6qgjHQt8OF8hvGmqMVX9gyLeNt56hhXTg+ga/oIVD2TfmIvqDyxnI4973WrXlt
zVXeC7mRSkGRq+jZ7FFZTwlkZnt5njISG+VrP0KrqzYuu3UZ3/674f2/NjyGhmxL/73iuEEX9Kda
49sHvm93gfnBZc61msn6mC9QRP/RpEArDtjYGChxjH3fCX/f/awPEH1tZmMWOxM1AHvW77tf8AES
MHanDr69fBwD7H/QpfwUiOmjVl8jhHw4zHQq77NF49FIkIe77mmYzDbe2vlSoAXGRd/FICYi3A4A
AfQUhTJUFjTO8TmgZX8OUZN+cuugfSYTTX02Ra2IYub8/uFO/oce5/2EkquzTX4+F2hj4Pl+vhUC
FmFoGDqnfHCaFxc1+0echerL+k2Y3rHqD2FrDpFqGxDfv/5uxrJ/PhiY2AqgbupEj27Qe6N9/6mF
S20YzzrrsNuJn6ouhlY26iy8KkIwha3Xuv4l0oTa4zZ5/sXkhNknC9rvL9NCBL2vFQyZdpnFOSk5
LQrCcQ6EeehiJ7vGu/XTAP8fxLXuKR6r/tJqRbt3zNbZLFLHbLpVuPpyquomtWcTCwxrwO4jYOgP
Zuz7W62Xat4QT2d0G9F7E+Msz35O4BQi7svTDdOs5sJXDv4hjN7uQIpqCDK0QRujFySZJl0Ypnj7
pHC2CFX5bEhp7ILCf9DoFEvIQB3TJN9r62tUWsnOSFcigWzEcJyZskWFsYhNDiGEas8fh25DwmYa
tSl69Mqe5qcaPaO7MVRoXRJMFeNdNfefgzEGVM9MUKqNSeARemQ3gGYhink/pqWHIxzAq+GwtW3o
+bu7lb1za6oss7Y5O+dzSQvGmN435TaABbcbtZDZfhATZkXo0bw7rFwTIMGu80qq0LR/sHST7ure
H/Vpld0nwD11fzcBQ6aRJUaF95BnmXvYiGTN1XEPu3rjetD6MAxexEU9SfhrSZLZI04FsE1gWDo8
1txwji7RK8g6kd9tRtd98vM5wDjGqz8WtZzw/elwONMUBTiTYDWD0myy9gQryb3swRxnuJgH2K3J
a0fI6x7jyT2mR8OWNzU8UaZUd4s9D4wpGp2flzzIt4Hb+y8pXlHHpTKXXVi2PS77uJDte5gFC+E9
NqQMDqmpjwZsVA8g+dZFbATIFwMrfsRPDnLImK5yOt9NvzqjOdxYjTW5m6z2q68MfIqGrBR8Vzs3
qyuEurDTN7QOrth4vvTyLe/efZoYubjWRabdFpydU+rekgDJ7abz62aIYpjuSZRPcW1tgrYvXuuc
eStBfjI/2GYzvsJyrazNUGBrlm5wM4WkprpQZi+03SU2oTWjzRulkMgselnN2kU+PJFsmDAide3m
ZTEEwtE41JPkreiM/ksd67zcyrDv0sgDpM52vZa1sQOPmK+G2apn+gW/t3Z6gOlwPwu0Q0eQa5oU
I65XqmctqwTj2DRpf4HXTd+DL80qoCVseU3xLswjQ5eUo6CvL2VKtNC2g5v4ohqm6usonaU+mc0J
OnVxZ/lsmskE7ZKqLatv8kUjjNbYK5PVFfJtcv1tc8rcCoc8a4Rap5hUpYOjPveZlzsbSbAcwvuE
iqBrmOlgdNrCEHOb53GwmY6H7gCDLB15kXfA1ZOxwc1V/2rmUptXeJy6OCrEIzSb1m6bF7i6obuF
Lgrqum7lIb8cwl6u7V2fv41yjH64njJ7eSwVuVxNVIxiwR95ivFqxePOcaz5xdUaDtc5GDKTfysS
UgxYR1hxOAT9WMs4PNXJVGaKYZpbv+C1CEwyS+y3G7l4152yuGKoR42xHzVUnA2pLC3OrnZ5A7Wf
+DyvyQBlMCubYL8l0DsIMJKbLA7KG+mWXRUhG2ncbQCxFtdun3mOOfRpdUkIFFzBkStg7VYtohfc
WYZrp5NTDn/EjfWW/D3/F2heI8OnTGJ8WCZLbWG1583mBspeIDdp54/PjWU0RDnNIeYAXt5s4sDE
UwLe3a4YVfOrsvpPjPq80wCJ0V1HJuPt/7J3Jst1I1m2/Zc3Rxj6ZvAmaG7Hy54iRU1gIiWiBxyd
w4Gvfwt6GWmVNSirnOcsLSOkoHQvHMf32Xvt2a2tOtbATMmjj6MXQBdqFh7PLmD34ZTpwWD5cZtb
MsW2p63tNacE4cXEPUvbVj47n5CIgDdIy8gP3VIlpdmhndWGo652zQSd5jK/0og1jOHU4y9TvS+c
xFeDcWNpNSgKxj8PBFWKus57Bhy1FayxHVBHA1ym8czIdcbR3/M2AMrWyWvXY7tYoAUN6ZZDzDnO
5Jo5NtwvDvyxsca3/wyO/8vBMWCi+B8Gx6r+SYTnX+/KNtdQpsmf4/R//w/rpb9IkHFeoF9xO4UQ
+8/hEQc3t2AXYBFb011x4h/9nUnbhardEfQPmOzfg6MFN3avKuJGjSWAqfPfGRyRov51OkIpQwsz
GR/5CchG/fcilkFWfqtco7/Yk6Ziy64PExu0g4X379FhDujOTsCNMKRIbENAGmAtf8PRXiIsuSbm
JMUBgJG6aYIiPWqQhIaXee3rGz8LivJhIi38gw2T9+5sbnvJjay+mZbSjIMdg066pWguJl/Zg1sF
Mp5k2V5L0WvcnHPRcebPAnTzahyzhRVztuWmQNZdhuBdFqvln3w9x7Q19av7XS4K//lqOh5G3iK/
8gQitFmoU2AIM8ghP+WOO5v/kM+6oeN2KXbK7BXHaT5lB61udMjOVAjlCpM2nsjlDlwETN+D39eb
uGNfxR83V5xCLLxWcMwngsvWoJKm63WtYWtMUREAfjOlnyWuZuzxd74JCmoJU4ToiRD62sx4N1Mn
0ImLSwoJIwO+uP65LPVIprzKC4eZCrOog3jWll1aRc08AP9jkY/5OAQTp9HuCI2ByAwd0dA/YsgI
9hZVrswwwLJbNHOvwh8Blqb8hUt6HZ0qmmA3OKz9u8IOPdOW2dGsVDrc4TzQzvrSDg+w9NOQ4D/A
Jmkj3I15e841TR4z1IHnSmOADq1Rp+PQaJdHo16cgxuI9acnyipZyIhFa7XmrNwx5Uu/qa4DxpJj
N9rNmVzSfKxaCb2kbzs3hA06n32pwMHl1aFp2i4mHZfdY35oI5nXKnbtrIrtiXmldLOOimqQSUOz
NG9pq0FRqCgBDDdNivu6dL9VXZM9WrjEH5Zceo81WJx3pAgFucYgmy1y9cj3oSPK0RW8GVX6UJvd
+lZhZ6E0YJ4ZdTDgx+x5vLsgqNLXXCjrpHJXu9fwUk4hjvLgIL3BuqZuWh/pTiu22PCGan0lZgL4
IK3db71rtM/EjSooyGme4Ycve0tF5Co8FXW4U8/tQOw0DKaxSQCNTueFAf241FX2auE9uQk2D8Os
IZzlBR8aso4vhrSM52qov4zFZhBG+SBeQNyjhWXf0SaJ9g1MDG7jsDgvZe/FYznbVmhbyrsaZOaA
TBRbDe5rmOU94UTzxlCqO7HmmnFRrHzW6EfDIxN7+zqMihq81BMfi5m/GT202Kn2/QufdJNggrCj
dRSwk4ldPqbumF9aG/B8hovh+0zMptk3weZn2Q36jba1vMr73vIuS62Cg12K3zLo05PhsEvOFW7P
KvXK56Dy5+8gj+q3lQHrzVqmwomc3q/eesTxeOFtfHK1aThi4jSTwFumQyHcm6Ur3QhrT33EkQ4V
k5bwy6LGAI8MwGWKG+FlAQUtKgpAUbu5BujFQ0tJwYX8BbMmJEOLbzHOwdzxVR0WkzbGtkY7YbfM
8DlTjBD8vUyh59V5lGl6JJxxwQgVtDEXafPVhnp/P2nDt2Ibnkuheb+U08En1QOpYzxc2GOiGW7l
C9qZfdMQb7vqE1MWN+w09orsHNijd7suQ8+jMY/PG5Cp2Bn07tOddT8Uy9Y9WGmwffQ7dBo8UK3A
8y7iJisz+xvVjE7k9qzAd7TaCkg2yG5t05jfJ0eL246UDZFaPSLIYMDHV1gECpH9HOlX+V0vjMqj
7K/mnC6J4y4qzuVsfTeZ7E+W5mGQV1B8rn+auOzK5f42TabGE8e67w4uvnYYmK6wwoOZeazKEXSx
mAwcnDOefzkWBB3JdhIvy6GIqpOZT+qpW3afY5Ut1rOcqOiolga351zsKa8/xXRpmq9PtpYSkCB8
8BNbGgWx7l4SvE57SHneY56Z0aYkbP2clo0FpIu3Z8lozBjvPBIYa5jNQHUNi8wAQYz8jPeL0IQA
W3ClSKa7A6SJzQa2VzTp6rPnnfdkLO6udaZjxG+Kb61MRxxcIjiSYlBXbdq9Q+iCn3Y3OF+dZv8q
RG9eDU+OU7T2XNrroEx6HLs85Fp1u6jcvw2sqrrmOpRULtWfuW72Ya8zwtlKfev04Rmiph75xpBD
meEGUeCDOhRIS0cdrtFjbwxdorlmbkU2TqtTpuV3dSWzgz0XaUzZosH2xLGPJR7+A8/7Z7m1/lNv
IlHmDIovmYfKaeSDuCxl1STDkDr1LZQ3JsOxlbcdzZonjapcHMYNGCybcNQj39wmbvVgeShw2v7q
FSkBjHxGfQ+M3X/N3NS+8BOusbkIQt+O4LZYV07z0KSac6jNtTsb7QR9CiUpXke9uGqgz4ANtt1x
mtUc21D23k1gMHHtd0BPvOrHNBofZS8qHCPmdpVLk82hOy75g+33TdiOHRSWJjcjlO/xy7BklczG
Oj+Xuuskf+J6XYbyYROMi61BS59hu4x3iD/TcQmsnp+iGO5lVloGiLhgAE9lNsS5hlw7L6SpCpvg
S7t8DLpd/4DjPR9wTlW/Gh9g7LoBmOPY+5H79e8BLtHZ4l7CiriqYpJ/Hq9uLwhXSu1Ospj0s46J
NyZKbx4IqhrXjR6Hz6D0IQXXuXbEG6fhZkrrx3KqgV/BeTywJujPMwNJMvd1cLJAZ0FUZ/LSqAw7
VmYubwrKUXiOFEmbydC0WCewE7EWkInlje3nRONXxM9OoS0YnnnN3ROr8j4qnNvNpp+jtZuK9Fhg
HjrD+ex18ThDhA/boi25LdIwM+hauFrad6OAG5/nbkETysaEUetuUundnSeGR4+OLBC0oGubOdSb
atk1gydfm7DWIegfWLT4IR4ouuyKlnBunl/Grc4OqV3fWo2mPQUjZLnanYMTHDryRVbziEPqgTxO
fsClB7u3AyLg1itW0dmIq6Kqj+MEKW7aRBvbWeeHTj4bx1ZaG4ewZ91T9GqGnO3ey2SbxWmj/JRd
qfEbtA4evLVswoKoVEiK3eFFVuW8D6z5cTGN4LNoVmI+Gl8/gFknlz0RcB/p8zIGVyidHcAbiPms
miE4lW2m0XO1+ZdmWh/rwvkBav/bf+5S/7u7lONy//gf7lKUJnTtv8rwf37JP7eO7l8Y7wNMQoDu
XGuPAP3tFTLtv0DJUFbm2AE3epdN498yvPsXac6AX+f903P9j9uUjUKPxIEP4G8n0b9zm0K6/9fb
lI5VxOFSZhLGQfNkW8A//y92oWqcKXmfg+KhrBBpgoi0h+px/FXufZAK23603Z4qnK7WoSilacCq
gYG7cCHDym5Rd/2fTZVX9VU4wgKdrCdOon2d5RAqqPTIJZYdgvqoTmgf+vIw1b3+q9EFlreQw6Hw
o8HIfU7w2ehIXHa5Wfny2AU2Vsy8Ly9N2RpfVsa1LuTx9j80k1CGcimp9Cq7p206wyA4efWTg8h7
zDa6ESzaMIB4F2iCreXOMxecgRMGQBoG5M2ytW+ern34rD7jhigcT13g3bk5ZMECtwG5dbs4ezxk
P5ZdqkIaD9xwaN38aQDQnsdjp9YHOW9pEAtzaYbEEvyJUcS3CVWsrwU1SzmrWO6IIL93AtfifhTY
FL6N0s3LO8ckyg+lxLsvONEJKUMSLKLaJU06eXlOBUmgAtjrOqyAZ8+Zpjbmk1i/pyvHgcbMBtpR
pdkzhYdpEI4dLT3Ryo9/Ltw0v9kWRdQR4do5urbSz1lrySTAbYEvlDSicfDIGSKwF5Z4o+UKkTHr
SyYKTzYXbWwBuWgOrU1Rk24+mKbFm0Or3nsDgJci5HgqH7cYoutIbXntre8I8b37wJ/E1CMTgVXF
lAepGPS2hUTISNRoZf7lDbWd5FlRncbCng9LZtFAv/tbUcm9x35D6Q/pYs9ic52Y09xmuKwdFDC9
6Y1HzQkWOG2Ne0ltKMThMDjurwWaeKx4aO5QCTbMk7j6ciweK5LzoW81cbVBrK23ejvrnriYlb34
guMXVgxAPWKZcL5YQIkHu+qRDLa2MOxQtwiGt9xTCyTAuRntK3ZeOLYhmqrvs7fFeGfHDfR463Ee
Mz6rzZDecyNaaGqepgLxWg/S62nfGPcNPkNhOOg7TsVSajfAwnHreB+lQ3B1RZb/anpvFQRrvMrj
Lb5CDJcOCSOQB4oRUPOLq2whE7tpu/w0m9xlsB2XmetN26xnldFTE40wnOHj1q6en9aSmyLZbrs2
wgmkoxFBntKmkz403qHNioLCqpUhO+8lbuFuSBue7NQn1myJtZhiVufzEomUvNZ12wqAfKZmW1GX
82nGQjb7JqjVhi0subNkD24LzCAaeIl5t2prkB9GRz/CxprjHOzyyjfO1vCce8Bya80r4Ip2tWRJ
ndbccgzdJRJZ+8t3sxiZvSAHZxdbH58oGCi3R1Ywn9oWtDxTmtthR3DK1bmbOmtk79DnzXTI5rX7
rmi9sUOfBPTLxnTWHe1UDO2R/xNYCZ4lumI4idZnuw9UdzYdl+gTcj8tNbWem8v5DwjF6sTwtWj2
N2d2/atVOOP2LCtTitNS5QZu63RVsS80tM8R4NuWluajTZ6Nm6odlE1SZpxmzgw/v1r78rgpy7+U
Gi0Qsb9oSl3VXnrsET6j+04M1dH30zGpjSxlFOez6g4Zt6/Y3GzrUQNLLA/WnNexG5TmDSbiIKFg
nHCkVuz4Ejun40xsdgFAh773kHa9rPwYeq/8iSlf+2YNtXxntpUDCzjb5lnDZoIRfLMgfnA7PQ9Z
BtCGDPOYuNwjhhv+BZuosraDHdgNixW+gE/48oIz0sHytJJFEHpYrjUbKMUNIDJHV6etxh0yK2xZ
CZy0frC6JJ2ahX6Jzmlg2HStmP3Qpw79hZY+6xX3wBvpShcb5KhQfINWN0+uv3iPrsOaLZvIx09m
3p+9gD0b8QtQC7Xm0JLUKVJ0bTrad3VjzjJEoWiM22Xouluizm559PvO+t5P6nsG+T8IJ7cg2mcU
iC6RlPo0hrMsCebhKqHiBk/pE4z0kns176/s0VC0dAIusOt1W0+NBU0WnAS3OzrPARUs/p3tV8bh
P/PU/2aesojb/o8urpff1fhz/K/z1D9+yd/KtPUXuRTIZrAE/zZD/j1P6e5fDFh7ATiBJXJijFp/
K9MMYVisTHrObFtH6sbT/I95ynT+IolM6zWUNd/zKWf/d+Ypzvv/ZlmGDeYQ9A4QJTnALP5b/zpQ
8Qhqsu+o4loYO96kZnvhWK+fvjLru408ZpJrBiJ001VP3uLfkoRlySjL/ll02jNp9vEy8zYPaWXZ
bu1u1s5rarnpUXYUNFKRpP2cPY9ZyO30/mT7qcdJ6vBaeWhBKliPtl1UZoOkVBveeTMG37wjxqJ3
30bwFuCcNUrFLLJHOJlu0eugl0S0bW5KhcjZU0PvT0oGDIZApnsSZWcY+m+1D3+F9CzIHuOSB8ql
NxPJeEq8XAfvmte2KS6TDceex6it8M+FCmYC2KGm3IyL161IUGs2MiJundEx5tjUlh0J+q3OGcK8
o6ecm4VXvqSrpvGAG14l+zgnSvyzbFP/V+aWeyGkOZJwTnZ3p4QBAP5AJ34xlCKe+BHGY6U68wZa
3kbRlhvkN2lpIMEvPM7jgRbNUiYbqGc/9rsSMnAn3hXARsrJWms6lQCNk0X3nfdVOrxOLKLdxVg8
ZyyG+bDm8rY32+5Umstr2SETl6wEQoOixhPFQmza+ybL3wpVgIFamSOhit529nCTo9a+UcTTRuhz
D1ajmLxaGZCiydxPLNpLOMzLO+CNEXxQEFXKOmeqelW0qYZrYJQX37c/sqJjxgRb+oxLFj8uzrbj
zF8p6Ck6YDyxHEcvR/M32yNbE9q1ile3Nr/AEk4329gtYVBRYcCiEWV+eu+a8dLIrj3RXyYQ96yY
NzeNDitCpRA6Yax+e8gz8l6VWb0KjOUYCbUugXD/m5uzS3iL5s0lQBbnJaMBfMY0MlppXK1zdbSl
Dflnk/cmSaRYSjTzDEUsshe2iTRMDbf+tJgJBnb9zNKjOLRqc8JZy/Jo26d7NDZ5bJiBPmiIQv8c
1jURvaM9ZWK12S9kv9nyd/eONj07U6GeGYPqI3AcmtIKUZxaILsIddjl2bQT4ycWd5i4fp05F/ID
fTbBgVYksLy5Fhylu/zuHBAkUz51MZI6fuRsLtooVcVHh84RSYdeHAL+vKz0ZiSOA6V/bCdoIJvm
ho4u6wQ9D1e+qV4Mp9XDoa5eqUA9b8TowmYUDIKT9gYzXAcvr8pL3jvs4oVdfO1Z1h/z5kWlMQHN
WWyuT7J3bejlenVtZDXfuO7EEz8Pfs+Sa9O+OlZT6MBQIZ0Q/jUI/KGU2wqnS2knenDmJ5rlFu+5
tivxAJS1oQMhHYo7QUnxwaLnJ9k7C8fIqOfyZXSbCWXR2LJjUXbmpZ2xFaJfTfzX+GKheAN1/6QL
3Yr0VMoHjIHg6yVfiyyQTJe+UuuvXnCoJplnrxdW6+3JnKj0Qo7kq6X2iJeuop6fdjcGLdOXAayu
CDMCYgdXzXP+tZZjwLO2BD1WFZ3SjTtMt+M7CGDcBmFuk9YyZKPf5G3QHNlvCeZWzTzqJnNXXzG6
rSVldnnHKaHIHnZ6hqxicT2yqLVDUOqtBFF6L29PQZj523eFYe7VKwQtCaX2k0fqzdwKnd62iva+
frrQVGXTvk6HAOmzkohe8YsqhyEuTFG8NkOJLor5qrg1h1WyNcEkEm9GYzz0TfoNfbtCn6GB/irs
ursYAStJz5JXiZr9ZFuB9lyhojPFO0WcVUFPMUtABHnOgI4TIzTNJAVYdljJudy63PWSKZ1GxqJp
YqzOu4TfByOVpq/HYX9q94IpEERgq9IenppGkRqBD/nABrCA9zaeFoP5FvI8glHvb4BkUrd9ZAH/
TimVc7JlE3wO5vjoKRvhaazwV1n+9N39I0vpxP1MS56ZTX32goaFHcgQ01fKQJmU2qTdrBiMDv4u
hLX6BuKvU7guMn/X0wzOA3+9K9Ao7zdNl7drQY9iu874/1sUMTWWPFqeOSfIYtkxD2wV6ovpR0FZ
ziGI2uOqZQNn8HQbzJxam7WS92F9HemQhs7Mu1SpLFzlM2N5mn3qaCq/gy26q4j82YJTr9RRW3tY
ZRS+RPiMdPxkQfO57oqkjoknmneVEiA55KM/0iXRi/GF7W8Q41BbMcbWQTxO/ZkeE7a1mvhSvfet
Kbwu2QLkV30UACbXYMMyZndJ3qr8MM+NumhV/2vP89V0lbG6qvGCLeA5atNr70lrUYSl+GBbfYV/
vqux267LartC2wv8c2x+SexmBE65O8Bor8oaa0nFede7P7Zd6W13zTevph9mV1U3jkgBUq1tHaYW
HhOi2saV78B45JJNhWNVfWETCQ5KbD8yscdY/4jLXKNS2kVAwGDd4+gHCfhBI+gS6fU0PKSVmUb5
rk8vti95uZvsgfQMj4rzJYL+tz0V9aF2GBikst8arEtRU439a+3zW20Dm1iBfv41zLYZlWPJVpRD
FKUHsRysa/kYmJ04639k9GrirwF1fW5SPeYw7Ti1C/nmg+aI7Mna+0FYr2ZglErlc667Rf2Bic7E
6IeIP9uNeygpyomQWNvDWG7N1TTMJZlWwOvSWj/GPKV8BUtCuAT8DAsktEQnFfs66ub2UGF35y90
A/cc5t6sSI9Wgh9fkp5657Gvpttpaf2X3nP4tZa+PmOPPLuQZyOtDjLu//Xy4Exp+e6V7rPjugvJ
s+zOxmJwsjCnU7GXlyLBIcNfND119rfAqQikcGtiTeQn9pa6ZtRTBsQnLeEXbvuKpnAl9susM385
tB858crnvG83untpbFzkNwX5Xzn+j6Ua9XfcV5+lSKf7Tbe0MpFEiU+lmKx7p3FlYmwlcHr0q0ki
TdP5CBkOdclx+EbozRPAQecJ+NKoR5yaGiOGKczIscf6axws394f1IzPFMjDzuEa3KMQhsMj02J1
Ow1jsM0RKzE35nb3LIp1jrxJv/q+Xn4f3UD/aLP+Ui/wreKyy7Ooz6xftTs6z61bmJ9sM/EFbIii
FbytWZ3Fn9VhUeUlUQFnVZ/6vmSkt4N14754TPcVpMw1ekha9wFrxg0FORPlpbwO1Iki+pKvsyu9
X2nmUQNkjt59MDnFmyMGm+7OwonZx9eJg+4FOI+2hJgrc5PQ+dQ9DZZNgSTVfOMdgFkIhXrasSWf
xMweYPCnJpZqZHG7r3ChC5aHdF/t4pE2E8HPdZwGVztSlps2x96rizdOs+qNV9z8vSa//UwaLz3p
sLjOurMw8aa9e+lbifJYaCMV2yt++9fMLMr1Rmor9scth2AI95Uqbh1rFsT04AIBgzLWRlEOo+yW
TlKZEdzW2YZP6CVvur/NvxyxyBMlHsFNV5bTvQ33+1tnOQN9TWNH2MPq3bhqHLb2TFfbazBMTVdy
fRipbjQ4YSPuSXMQb4GwwN/UYpVJUfI83JB1bZrE320DS+pv7vcMBOkWS1/xZvVnO+BBJCSB787F
smtXtnvnWlX+Lr0FXh2MvOd6a1cjxqOh3datKt7TxmkPwOGaXU5T9RmDgQ4Mv8z8kI4FKgzH3T2h
U5r5SHirPamG43Vogmcsyy1DWD9/tLsPQ8u98uBOW3Yz/HFq/DFtTI1sXuhZykNL98zjsrs7yt3n
sTZTHoOgriOhbTWQjkE4h2X3h9S2Mwy06tIFW8qigiNtQBtoN8L9ZkktiaeyB1NY6frke+XQ3asM
oG8cYD3vXXoGcBYxLDQi31me4fz/g2yMm8Wea6u8frGfIeP9ybwhWvneMJ7KIG8C8Md7Qq5Wtha5
I8ExfDvtQMIl5xxVPnv0DsfOacpd5w0gbTPHBPQAww4Vz+IH/d1prGtlml0LKQuqFVd9KBO8vQtS
4yxFVEF+5PSZhu6KmUicZnzRT6qHW9lgYD1uDhq4nKho7ZdBnAe+k/E8WcVVlAAjUnP2vhpEpE+9
BVaBOxQ/8VE14mWsgrR4NwwbnRjbKnBDqrP8cduc2EVf/Q1KIzu5M+o6jShUYPf0q75u5aInRGA3
OwkAOB9Gc9x+6gzWN8sqnLDmftx5Qj92/LaXzewnGqwK8T1XdvO0LIZzoUdgiUyU29jJDezSRt5Y
SVZhfOh0PPJ6v1tHKzTKAR3zzrb7JsbkZn+jzId6S6VAorRGmWS86xjOsU8oc6D1pvbOmmhl3HFx
f5qyIjgMlW7+dFDFTsBHBZXgmBpqAMuo5l1+LDJLxkMHsdwqaDlGkc2XjzrAeYTF4d5SefCLXcm9
5CfB6UWfsTDN9UQlZM8oNWfXiiutCqkxWBK+N/1BBMpJ/tTxgUOrdZiBRZ4saQPXt+Y1niqt+jEy
04c7v/SkFanF6pU3Sbu4LQJbPdF8omsrq1LLOnSpzUKatrv7ydrWJ7Hkp1mBx1Agz7BbtiR5skWr
k3rN89+CLvXbNC0KDto+A1KH+bwaOfgpUInWOq8jHPms5atJ8tJZ1sd80oM7qTLsoi2YwsotnIRE
Fgfm2HWXQjcefB8T6jiOlLjOu4nDa0ssHuu0a+e9f1chFMKYgrxo0JsWljX1cLiePIKlI8iopsib
d02M71hxKozJ/tF2lKEDt5a/dMWL1SdddV7B0fP3N2Pwkg4tIQrGOmYuerhLLyMfsdU/4RnlieTT
AnqqvoPGvskzP163HlN4/X0s5f59m/UumScA7qGyrITcH/W+RZBeymJ0flb4rsIm092ImRnkw15x
VycEYyN6r1R/xTHR8m0ZvaNBc3lkDnZxrbOsekB/0PV4tjH3JZKMyN04MW9Dmjbjfpd/KCMX56Dv
ayg9kpbb0td/Ly1XNPp15IkUKtAPrTfZwHsoAmKgWUhNF4+65lAnJkEvHup6vlIvLdyeF7BWXTDt
y8etyjM4v/0H9zVGMeqNsONuZXNuZyHJ5tFz84adhYCDXG4tKHWvjFIvNAv1kQfI9iZ3rSXq1cbg
2OVEQ7Ye7+CsDXEr5x+B0d8uxmqF8CtfW40jj2CMfRAuAOvFsfw3ROmGSpqBXZXuywi7jvOydZVD
lrEyb9o1vxZa+z4JbzytY/48uCz1OElBsDAdtZnA3t+Z71Zu1GdLtvYvKr4GiisG1g5a86pIMn0J
0WjbIWt9JGRUD4ZvJSD0bG7zBK8HPbrLSiOehJ/+kPpcAZuUkqLzYF2eepxFHQuWNEV2mpbl4IwU
uDH8NwZ3HIWNATDLU8uBNYXCcjqyeTjLZppb84mKcJ4BV6+Gi9kySm4FQY81S2M+KkGheOmIe+na
iAQGDVfEGKqCVkpgahBc/doYk1nPxR01D/6Z/8E/IhT4ZWbmk112HB6gZC9EiarL6vByJRnySRfT
3B+pJAKK6M7YHz2oaU6tLlvhgfLVjdeBVxJWbYyFs7lrgaLNojWYPVDWrtyfCaa8fQFoOkzC2Why
JLhqkMuJ9c7Jk/2PzN8u7FD1CDylTo+idpsGI7NO7fQJNp2LMDDUgr/zEq9y64twkP/wToxRy6iP
F0WZUWr31yGTjxQP/NKbgm98ujpJoNrH3sYPgTDj0VSIyczTpvzI3QUBcWu0+8W031i1jTdTqhGk
HKiKy2qrhd8iMvCrjXFSIAXjwZnHMzFxHeVi6oAtwnhd0uBxhrJyKlMMJXm3/qgyA+VsWq2DV1ET
RlDxI3Wk8bz49CK5CsdahK10+e2Mnnzm7MP84RJY94DNXIYeMYqVaGSkGsT9wdfQWaBTJYNeVafA
bW+pSGMTt1n2HJvFQhO7lxmNF5Z6Xl0IqkRGsHUghVfxk1Rn9+6QnGt2X/v2iSuGAC3YMe1nxy7z
nn5K7VTywqMN2vMUfNdyuLK/NiNS/2UekzG5DBorb6tZ1w/mLB6tTDQ/i9Lw77vFogl6yudPrXC/
sgGjJHVLGl1myNCPm7IphCu8pY1EoS/ffOXMD6aZ29vdoPyOLgyv6Y6ooA0muMkSu/0OBFVHagkU
X6HYYRdETYptFZgVTeqM9VS7M4rBkZHDy+BEBPVlzZxvTAjOc59mLKv6dTrxHKyJO4wQgAL/daEX
jRBwaz5ngOsjiPb3Ps3lPxsFHh/0ME2nnmkWcc0lXbtZ2B9ZV2hpY9jTW3PDDDGpQ+YOHZWwhTtD
+ub8Cd0JYtExSxe1i0SsDBe0MGaaxjXClssN4x11XuB83W54HYTd3/S972Pl67yAfIWOxrfuTWAr
58I7K8TAulsKR39hk2y4sd/P29u8F/bxGFOXaCFQwyZv1/HWmsV89Xa/Y4RRAZNW3xZYpYQAZI/A
Q6JozpiY1oXCN3MC7DFM+yTEKfMOENf7YQ+5z6M9l9NJ+BgXek31DK0+cV+qYGsZkQBUz84sJsQn
vaIKj2uYzyehBa+1OYIKznFOxnRuZypGU1uf1kqSr7Z40JINYjXQ+pGLtzJ5RTOCNiKWlvhaGK8T
VgSPe6chOTxXv4jKhUgi5uUIAb5/VJk038qSCZxwDQf2NjjGw9jv0OO6l/7T6Ay8TznLuocau/Kb
ZhfzxcKGMf9pW7kdVm16q6CY3enNAiNKAOzj8jpajyOVTE8BlVhNOBhpcKNpufkB6bO6TKMvn03T
QgxV5sxT2rUcq2Hj+Niw/DHHgu2MbOO8xeaNRRK9HEOL/uvyDoV/9z4Eg1XflIa5OofJXRw+6aZk
1ThkJZny8YFEPEkgdxUmRoxOvdAYml1Km6OyrfP1q2bp907nLoPa5sLcR+kY7vIgoNAuK4v+bXad
7rBovHWzzuZlxlcq5rJTJHo2Us6pLXhTkEZvhlR5Z7noUyJGt7oKo21HJntDv3ZQJL4RtKP9lrBY
E+caTWDuYKccJ5P2KKpe3FFQ4J8awgTJKDdxXEac+5agIS/UhmW69evG+o56CwWexNWLznx3Hbp+
OcwT0z9ypodKo9HokJeSoviMNSy7jCgTY3M7T8GnJg3w00aD/Th3JhL4m3EbSB4Nond5UvTWGfS/
/0BsQp2X1ZEXV/M2sG9pjWmdW8fMxBihNw+XkazhLQ7C6gpE4YP4upHIdMW86a8/s7Vh9Wvjv0n9
ElnRSBu0smF9xTifHjx8PIkwWTNrfNH/H3tnths5km3ZX2ncdwbMaBwbuC/u9ElyyeUKjfFCKEMK
zvPMb+u3/rFeVGTejFBWRVb1cyGBnAAF5XTS7Ng5e6+9C3vIXH0NhoukD3o2RZJPOtie2QvVKD1L
CntFziu1rJjr54hAVVCr4bxHk2JhKZRNd+PYBX1gSYCJl5t6n96OZhihqmCzic2kwKk+98lRsytv
MBnf0GOVVBpFuJWJQyJdMV9jSOf/C//cqHE6DaBcYYEkD26jP6mAxdrU8k1kqNmjU/LiklW2wjkS
ecMQBh4pDcLL0eBtdZkY+4GwOAbtt7ODnwwwirl2O8wFQTCfECqD3Iurx7Kp4hsr6Pa+pjMSr9pd
j2nzizYyBtHRLyoIUVsxUyGPpGrsSnxkq9HpXjJyKM9DV50xS6XTShQOW7tcDoJhqp0cjFVrX+jh
oWJkfjR67RX2T3f1rvuoWf9XEWMwGj2u8dQO5gKRG499WY6HOq3+46kCl/cv0EdMa3Fp/3Md4M1b
3kQEtObTz7aq7z/3+/DaNj4BH3PwAzvs6wyokRb+Prx+t+u7ki7Ld9v94jj/QwyoIwbkKI+V/3c3
1v8Mr5X7yZYmHUzpSBgiixnr3/Dk69Yi9vsBt2U49oJ/ZdHSDfgA1kdTPqtQM2elmPYQfeiDI8lD
mWGmg7rWfZK0l6AZqXBORSAohtaq3BUlTX1A2MyDPVewgdZhyr5LW7NNTS+kt6oxWwg6PLJfedz9
07AwAvFHCY+tZZSrOYOzgkasIR1bTgQKM7rEEaEajNA2NQlwLfxGFGVxOO8WYTy+jwlx2EIsBFUg
Njb11r2vawANDUK9NrVL0bBBclV9JlIK+KF4ByEyBICJyFAyXyfvqMTCUmAT0fYlXtaNvteF+T6y
5+gN1GrwdViIiyM/82ROBR1JBgHGkZxH4IzyHdRok2SP0H/hNxYLyRG4enoJ/ys+cehsr/qF+CgX
9qMvUBivihYiJALFZMsRlTXc5KasR6TcrP9QJFPMaCN1PHPCfqFMOjW3WWo2PXughWKJ1Cap1IZM
qS+MSt3lzhsLt5Js1+ymXViW7UK1JDC+uIkX0mX4Dr3E3pFfYKNDYrYwMZOBObHu6sQP1052lduS
HiKcFhplNJTmeJ2b4hGPf3vsAG42ZtB+lk2Tc2aqfYCcOvlPENgWTmded+phTBN9G3fK2ZGmEwP0
JM8XyQKUz0kJfGAF4ELT7JtbCjQn3liWb14obRDfEHTlGyOTt3Z/s0BXvGYwSPAOxI3Bob5YJG1q
wdN3z4sp6L7O1Hjqm5glN7M2WuO0a5MyEhsruZkqH9ML4Pr+0S3j/GyK1riisH6McCB5xAIkHqjJ
iSTewP/M0KraWJqZ7QdBLmgh23WSxPGt31XiRKyp7fkkXR3w+wINxuKcGQNGBdoEnj/DDFy5feHT
t/PNbWdlyTeo4l+pdbQtUzGfXm2bylsecsys41gdGkaDaE5dtZGOOXi0JwzPys1zwdNGNUyPVhAD
nDn0ZLWweZrJwFvR3de2IfiNlTk5/JYN+r6gCxjydDK6SGl/P6EMDg4laa+3ZoqGYzJM98J2Gtry
WjhtatRM65T681r1Fc8Nj+2wGsHO7Up836suZwONhYFiFMAEdl7svreUsSaChIgAaSSj2RTIe04g
Y7SlVzgsVAJJm77zYjbF0LkdrDG1yvWkuU5HWQef7rNJpYlowiTSRT5Ig2dhI8w4urSQl5wJ/PHD
x9GYKZM7GaeEtbqFRr1JTBfX76Nr15l0WB8l9Mw0lnS5a18RzmfIQjOfKNrz+DAspDFacLQQwdSK
2ch3NUke/ec+iowBCnO0MAGCd0BAokQfPydJW8+5R4GQgy8KzQZzRmm59KwbZnAej1kQPGcyonMU
hxL1Jmf3jMdzKOChjtRPaJFlNPLxnWGyAy+Nc3SjVabaJNgzvjGeuyJnQm4nrkysZ+6Ri3Al7Vra
YG2uOC/nPmJo/mH5ySEWBaUG3fyu9e/ypLOQRlZotTm71jj5CMcavwNM/sPpu5vKt//+r5dXEJ1e
BF45+tr+pBaTyK5+tVHv/u//yf9JLifatOVn/9isnU+cgYRtWZaQbOPI1v7Yq9UnNPPmj1bnP3Rm
5ied0AHTAVhpGTh3/4R8KrhihiNMm5EuWzYgsn9nq4ai/mGrBtMjTAFL1OH3kEp80O13YLRzDsvF
fsSUO2zcMKF9x/zY3YXQ7bZWrnMkzekunt1IkeDBKT+65uUtvD4NHcerVUdwmh+pR7yR0w345vxz
31j+F2hdJC/OCmOOPczmvqyXRAuXe3QZaX3hwUhHjTuMiLQ9DNic1kL82uqIBh4iNC9tAprEVBfd
XKXVpuKgxeRgmgZJ9KWFMnzGMv2tyVBFkFo5GdtEa4xTCH7hJiGreK0VI7NIUWnqAtXtMjq2THrI
mgopgBnDoZ0qJutK12of0KVOimGXKcVG6KiDOxLssxk5yj4LhJyuhzCjfeMqEoKMkTNY9bu8URhV
KwjCNl6e76GLIEOsGkNyi4wgYjffRwKB34YkpuxbxBe+N33C4Fi8kXfJOfJfZ8usqlVCFtRjORMJ
tAbT1Twa2C4f80Ekt24ixhtkROFp6Pz8rgSJc2qbup8ux2oMTCxmOk1zP2ThZu9PpY9SumL9m8PS
OdOunzaVVXIjY+kzkEKV7o8rIx7t8xzN5RcZOM6Nn4IrRmpVC+n5LmGL6O6HYms7GWMtHLZjmZWn
RFbujUkeNe5yAKt7BHTltgcIcmT5xSsVhkumEcarMewzEhvMvPhMoJhz1gyelhhSytqdHHOfScIR
M78mww/e0YHcKHVBZLdxGDu7ODEeIT9iZuvYWHYskQ2zbRLx0xkc7XWz2aNYa/nMUm1VToMajFj1
XHPWeaTURF7uzpVpLSyI5lVqmbOpEWRZy7rrnkdE8ky1DPezXkfBeVQz80V3xN+8Nnv1haq0IUsC
mTCpVZy7XxzSydZJIxHhlMoOtqip0JSPTCv2vl21M3PGSZ92kd9pR50EpmE90DzfKEE8EoFY1G/t
ITTZ1JiSlN2tjdsFe6Qa3ZvS0aRaydqy7nMK1asQ2yHhROo9qcj5HltkvWcYBeN7oJEWf483es86
mt5zj6qeCCQNfEe1DsslGSl5T0kC4tsRmYQ61dnS3puh5fhFraFHes9YSkEvRY962ZC0BGbBxGe/
RDLZfqB9pkdFAzTxr+wsw4e3RDiFZDn5S6hT+p7vFH8Pe9K/Rz8FmbBzz14ioUwF+Ye2H8ObJTDK
X6KjIOuGq1aJ9FDNwfAQYSn1NDcsrgA7VZumbG/jJYgqSkvEcmB/pAOcKBweKO0Ca8/rrd3lAVFW
RV3PC4NIZSXoKMKuopjYK2sJwMKmujS4cn6H/SQixB1gPztvYj53qaEdOBSdQPbg5rfF7BxbHMgw
uOjyuk4xXgxRTBcW6NzGaDFfwKjZodrXXs2ZlSb1a1Lr593oyHg3RUjjOT7Y11jcP5PkGnh2MND8
j80HWS9pAIznV/PUFSc6PLconJAP1DNJ9A2xZoFRLUmn+HcZsqBpIguL8jO/FLQs3+LJvhaz7j+T
9T3sx6FKkTT0zinui4YxFINSI236G9n5alstOTFDFE47A5xvVDnTLjUov8OwSbeTxHsP7x5JXkJC
RVTXRUk62vxc+BiySek7zWWNCCXxGSGG/TohC3hX+fiwYmDjV7hlh5PVQBbAPvEb4JVqh4nF2UT+
5G/JoKGc9xGWFmDt93NRYDHqe+0iJsj4EpEZ+b128GVh33iBxH+U2GTg6W7HmKQt6schroa9yIL2
PiYthgdj0HZBPX7raivd0YaaNm09yLte6v4XlZjAFsclvhmIUIbI2NHFobPAyuxVZpiXOVnDW/p4
lH0lRIdd2SXGheMTKTNqmn3uGJvvopmtiYj6CBOqgYWzt2b7emqqHAcuZvt441RRi0mz8h/cyuSV
NTN/wywsvCYGuvotL5aG0Awx8qkkQg76TV8zBNGdbda07q6Y+/KZAYJ4xF6rbdqeaWgx5PM1fIri
cqK3jfI/c86oB/Orxhq1U+MED3ZQ4UuHvonjtgEmRK0mx1U3tom8MMc4OLpJ5rj0jBeNVxvBcU50
JEyrCgOCZwzIecx2kZHqUl0rTOOcdsMRrw52oZ2N72Znl3Zygf0YMUqJpbjSOu2hLUUDNgKJgxd1
eOiFqm8tPy7O49yKaxVDpHTaJXI+5TEwCLAY9WY9ynA5G9b+qm8MDb+KHb8pUBZvXVYTuUPOKOGq
rT+Y7IMW0cA2O/Y6nirm9Zgv7ouw629D8AavtKOCDTov51j5+hfN7b5FsNKfaFqMKyhCYt0Y5n1u
mBoz/wYqv2LO1hNowatU+fdBbexGFX/xre6ro1fmbi6MlhhkdNg4q56mfnK9Ni10z7brlypLkbwp
5k8QFji56OVb4CM6T2Kt8HTC5Pa93uXFWp8nYzNbvrxJG6veYIBKzrm0rvMAJhbpJ90ma3W0cfC2
o3Y9hPVQbhqZzdfB1PqbMmteuzi8m2jrYsJco1tRzCxUTywfIbweCFU87+6yuCbmMvJUlYNAHezR
yC6Hts+PXvQkudN0C+rHUIkvoW4TcRQ59lst61uIxN/8rGJUGJFMqNnPKO8F1mtigMdE2Bfu5M/H
UixzPFU941YstxwVLoY8QfQeluUGGDE2oaBX+3icMqaf5YFMBmbZlryPhik5pjzzyJstuZWIrnZ6
3MK7E/Gu7tPyomjHz8YcNls5h/kq7c11F8bza0v9uW5VV3xGa9CvI6zOycrP1OTB6+w3pkWqw5Q3
2XbsCjr2mvPVJ56EKFH/WVSmOuGIJBbPMXH4tzxX5tdMZ1RKRnSzKcOovEQvUVx2lf5mZwPxIPIV
vVwVQohh+CPzZtg7Ja2SxigNus9YzXrHCndULPat1KaAtuYQb3FKjCdGqv5N7ReMvwqvSOtdBLch
nBo02nbJIyqdgI7vqHu1jOW1KuP7kXnJrT+G3a5kmgOFFmH+bRd2JNg09AR6AjtBsDDGGiEpVI3l
kffx0JIzvBSblcxPyMYCBOnuJYyyb7jt9pWewabRxMkfmtOccjYN0VTUDaO+MvtSp27OMGW8G2hJ
l7IFpJFfUa0RYmahvkbqOSId6xJqwI4xLOnpK6A6IUA9fGT+arQN8wiU0DlaWZWvQ9R/+mTD1Sbz
cr7R6zy5/I+16F9p0SolljPaP2/R3r3l+VvTvL39dF78/lO/n/kc+ckybZIaGdUu2Q2/H/hc8UlJ
UyHionervvdt/zjx4TlyMPo4xveYKxN/9e/OImV8Igdi8XC7jkmT/t9rzpKr9+HE5+DeAPVsCKnI
j6B//LOxyJ5qpYWDmR+0ngq33PVUgJhafG1A4gWhwJGrJQ1uOLY6gaWLwMmTDSGmBKPb+yozIqSf
Piwfjq3yuqkM644FKtlYSxhqEKDMXA81HsHAGp8yGlhgKZSpXtwlSlVfQlU716SsX4JWsRG8dnlJ
9KoiDdxkg/CsJZhVLhGtM2xOct8FomsXE8Vqdsdma1KVEo/l0NCMMW0aYIhe8rrJDh0BKURiW9uu
gS0q2l6s+zgKTnIJjs2nKL3TYdgh9GkMGmu0TIqnUCKP0HttvmjeM2gD3bJ+w8RKMi3aNFJqMxyO
V0U9tfcoL53jGM/ithtq3ctTGPKddK9EDHXDyYLgSxo2zMXZxcj86XqoDqy1fixqRPZ+vh8iY53U
hOkWZQG0CITn1tISNjtW/VNuuxdBnnhmMSY3GuUMXCWyrSSjvg3g1QL9NgG+NYjazVAZYk3byji6
8dgcumbWmBHhjTKSULtIm7wEkFThy8WmCRNJFFeExdPMrhwNlegwdHcyYinVQaIdA6STO6OU2Vav
lMmf2sznstebKzvS2FI6/c4aCSyeOG1vmoEhuW8nDeog1uOBpOmt1RWwO8oRgs0SgNyxfJX59IXR
crOTJbtu1wf6jtgB/6F3omIbx771iiE6ma44O8VXAb1XpDQl2cvjSAyzk6W9F9FS2LM719vK4sww
CVr2Dr60VbCEORNW5P7m1PnwLeBQt51FTip35ZNZyXsDYWAamvQ4xeU9/IwYBUMxvWgMCPGWzqa4
Ikyrv3Q0tsQCbgBZ1y75yWXA0ZkoLscDfu5c+IJoaiUJqU4HeR/CTWoZIhjV3umK5DwWFWBwjPAn
HWDGpVFFVDPQtpk6R5w47X2nkXewrZsl6tTtDBKz5yU8mzJuG7/nac/jkvO1hGzrbJLLyYPo7alz
qLERkAcrmi0CSY5OdJAC/KZ7cYVjjSokYug9ZzeaZu4J6kTTxnz+qrb0lyKtbP9YEdkeXgKvebSQ
SN5mEFXgpkrt0ESd4eu7tKXgs1e9O+Tu19mYqmgT+NN8muk33DSd7mRf3VxRYRh5hzmg7e7NclQL
uDykLkoT+87wm3jj1h3z4TR3L4bCxh7o+lgSvTK0ytty1LJ4WEdTH+xLpub1vZ7iRkIgwOwAtSzZ
DYV9Ad/NaTRwCbEuTiyU3PesJy7NRwVHTVYEviAuqRpaBBNacF1NdmY/CvpkVb1pzEme89Ht/FeS
UxrEKrOLpcBdhbjDSZagSOHJxSXkuMDmVm5tyGQ99kiTVqJ1499sVAXa3sl7OKdmkQ4Iip2uS7y+
q7ERL5WAcTUEmfuQISN9SRZZNoJQAKEHiV6xX+XVMN5A4jVeaTa0yY6mAcZue4Ia6xEmiAAdaJPv
bnIz4ZIwYWqgBaOQdwqaREY3IYW8JYYy2rH2ccU2wb++0t0GM3YWRDGerMjNi5NNHxvl2NRVoWov
ibYwBZaxHjaLPdoBCRq5dRp7a9zib+I/RdoTEG5yj9eW9Ke7dHD0S4TkaIQSKFrwsDJ32BFBYV3l
rlEdksjlvR9N3zMBHZE/0wGd76Qe7nIboWQR1slNrqfH+V1PWUuzOI6hiQ2yLG0In60R0pdz7MWw
DRfK6/IO7zjo5oWYv6M7HS/vKlnqMrCiDQoQpW1JrxCf7ZR5moVWV67VgKDX0vL8GoJocev0tnXN
FLB/RvquU4Ar9xLGIbPwqgaQMxrBrq05JqzmuUPXmjXz9LWaqt/Yo2r04QYBbATsriPIrs5KF5X4
HMzS346Q/e5NI2jOBi5sNoc8PaSB3ZyK1tG2qTaJiz4X/tdZt8ybyUdVblvBgaXT3xOgI54QZURe
k7nOcw8ArFi1+Br2sVmNl/a8eGpNoGFBNSZeidaEal5xmKsKyK3BuKW2Q/7aCmZhLWJEOMPkKWxi
avgb3PjMFRN31yBcup/toj1MZIXtZJ3PO1IMTBAZksbX3IA8GNIiPNm03GKvHnXnMlIs8S4EFo92
ar4auP7n0cXIpEs6kQGRgjfY7gdGaGGyMWKXSQwfAN5j0iN1HYyQpXE2nhQKy0X06pYvhJG0V9Ke
5Rv9k2JrtggvEunLvdVU6lEbuR6pjoFXyibYxhEHjTpv0+tEDNVDx3t4xbG+voG+6R7xFOVEr5H7
wkmMPGYV9tdJYZJUr6fWPp37L5WDunWCmfTo05659n3p8oc0FpUACYWrzinEusiUuG5GwAzriDf/
xoztcce4u35x7JyBsJV4iiPsuW7MMVsZmWMdMo5dwD7C+VLGSfHbALoa1XsmNsmEf5pEt0cf7goH
Ck7hZKvYC8hWbeh8185KSO1pzH2xQa1UXplRJODSMqJfdn9iMzSUbgaH4ng1yvaeVBikPxA76BYa
9rhxYVfhtxwtJtWmwGLGDAoLaaC36yrDl2whOLQkhmbee2dWDi913bde4Ufmiz5Sy2Oai1GpiJiV
oK4TF811T+/M/qxItQzY8ghrCkJcllMZnf9T3/9L9T2EIoYg/7y+f3irGSn/PA36/jN/THTkJ6pq
dBLobN6zDf6UX9gK4K1hM+0x5Pdxz5/yiyW4zdR1vvb/ORf8XuEb+iewTmTSIvfhEGAa9r8z0wGc
+6P4QneXl821+Q05fCyYgp/re2ah3RwVdNsdB0tDFobOCva8Wv1wT/6FZAPHkorPCHGKIBzuxIdT
hN9BH1fs1/suzgGF98LFQwBE5csSWnmTWXDFUxD8hNLPxC38+trL9/XjRzSWi0OvdCA4IOrnZv/8
EUMrTUeVOO4+MNwiQTLWDF4/Mm/KqDZu0fgVL4GblVCNciyu7BfR26i14EOt2lJeSm98NXUc5VuU
1WtVadVFl7DQNk68yExTH7TAVNP9QZV1xYHCv82sdPD+Pz6EDddBAr01eZA+3EFRGyVs3Bmf6Qyh
eyQuZptpGVMRe5juK0UqhC8TGxlcRt4qNK3yGe2wwzEhWAhPkbtMkvTxpsAogxZ/pjHh4nTuORsd
4D4luGpprGZR124nICh0UzPahb/+DBxl//I94C1xgRY54Jo/Qr8aQzEHsQeXIK9y8GpkI4jl64mm
ZPzt11f6gBd7/8ax/CkAGwSL/eXQatK6X7yl7r5XgWBwXvHlWU51UbeqOguTsdKvr/fhJXq/nktq
hoGjf/EEL0/gDzgzXTZ5Dq2T6wVRfWZFofroAPj/+ir/4P5xDDcUA17aAepjUJpbs1xQiDr7Wh+i
HUCJb6Vyo33SOHe/vtDCLPn4TZm6JJGKF4+e3cdFIQ5AnQw8g3t9xhox242+CV2emWnii5syYD/Y
oFAQgSxObmFXOMcyZac1mBzectaYLzPTrM71ZNF7t3raTqWMqIl7MLj7YIlbKVLA7BHP5n0fAIle
M/Q0KFnjgQGOEXCRsTR0JCwADBvdah4Ha472v/6QyvmL7gxxm2RpsHUbWalrgmf58VtbcP9dONfj
foCBieumwNwfQDfFLZRsi6RBt6+Kb+TAakvxy2RpsuN9msXdlt5zu8UlU1+XSQReAO2FV1k5MiY4
cdcmPb8v9pBlj2Zl0WIe9M/SzSr27CHFJob+9U4XibsNiUuA5R2O92GQ0ycIomkHblvGffCF5SzZ
W61pkiGpm1A0i+KS3SXcZ6WP5JhqeQ8Ma4I0GmWbECrMrlGFcwfKND7EGtaNXFYhIOnA/xqiM6Ax
kwQHo4SRUaZyqFb9bBtHZEApDEhwoRzlUQ8bENgsJijpupXwpBPo3w8tCLe0wuyNt0I7UQNOr9M0
LePPsMUG16qd6RuM42Mr1IHpluiK7Nk4m6ESd2XXZI92ECbfShkWwF6ES4/IrWlvr4aCk3aRh+OT
TYiLZ2d6vTddNz3EUzweyRG2TlaaOF7rREsCYBYNJ1xTjFzi1HwRVbOBe4buz0/eNIybV6BnNA8Y
DNEtdn2RZSjuUktWNDjcw9hr+XXhl/5KH1HPIKzGoKPZOQiP+LjcT1rAcbmml4ZssADmKzP1bIYI
9YwxhGWXZNkRvtd0r6VJizSYOJJr2WkUYVMf6hvB/oLbYFA7YhCcAxWzeqlhP9/E3CfIAaKj3rMb
dZcYW3DtPBE9bfGuUuqlqGq8HKGueQrfJdFhQNXu8QJ0CJfhgvY+oQ6Y2oL9MHXbMFRn3c+6DWtb
f2CgMa0mbWydVR3qr1SAmYe/qTxPdXoV+SZpx0PPcTVIwd3hJQQ13BJSKFDn6zDKRGBghHPH4DN4
kyvmqF9CBsj7sG3FrS/naRPX1iMGOsgReY5hponXWmy5D63pO1tV11j+x26A5Z64q6Kfx3UmFNFg
caWt6Kb5dOG0kCUKrpvM3oGqxTJoDdwdDrccHZfj47gLJ36Z0Ud7lhhrpCQkmdei6nm4+sH22IaS
bRQ4Vo4KLAIIE1j6rm4a7dJksHhsCShd15i2X2KE7aRoNDaRNhOn/5XQ4/I0o3RjmWpkdTlN0jjA
S0j3UkVibxe8LpZGtZ+s3ArrVLfRoXnjxw+r1dyG/prDYP617o3gKfZl92rZzfSk+nq4yHB6HJLe
bZGulcYRRCypHhzN1wx0+kMH+uekTZgmu3TCn77Cft3IA/IYe648WVnZJhMBQ0ttHu+NXuRb+sTh
QSRgbqF3GMzGwNowl4920qryY4T5EKsGGjaz4D/jvEsYaltj9e7d8qyim3aaRUuqakSy9eN++tYz
IC2uxcRwz8cGuES8AogpgIuU0H29KGDnkDPhP7royg2mPH3DJ64vbAvw2cA0npRtcmgZ+jWPUCeM
k86Lej1FeJe8xAfiiHi16N8IfhqQfgiU80T8fA0xKhPGHtkP75ExOb3eO01QX+BfDYFiDlQnPSUf
7DOxsgKX+Bq0fohZOkmI1iis5DZl+v0UxyrxEjEPHqKf8UYzSybXiVSHgUB0zElu91C0DToBzBuv
sxaKfRobrD01H7IqKb+stCBHB/bUfppUea3C2b+wm5qda1AIZsjOTuACLKfiuueTE2JwArIzeGan
9A1KDcCb9ABOs11iWWSozs/obkq+DQ6udVcrfpOkc8Wu71s+Eu1CGjPw5sFt4sjbKDc0T5KFAcsv
I+Wy1Wcc+Fa6du3Ov6BWMaEcWi5zqbS+6C2eV6kwi1AD9w9RX7OuF3p1EU+Q/1fUNvpOQqLcAfM3
L/FSa7cTFwg9oIuUFwhL+LVBMX4ZfBMboG+F7a2wS/4N5fNtzXzRq+1QPgnHvGwSxAlY8IpdE+vz
sKJeVJfmKGB4syhIZLXXoJGxf4XVeMgSJIJ9GpPQovxwU+T0gbEWwLRqI8L2BnNDg4bpWQ4uFPdn
v6vLfgp33H47+VobThUe6bFXEBgnjI3AU8COt1ktEH8xKj66dJJLVtaJ3EXm4EZ4DUZnzObD+/b+
Hyni30kRMfxxwvznB9bHF5RXTKl/5gdD4V1+7PczKyr8T+5yaLJMhyzv5Yj5x1RKwg/+jhQGOffn
cZUcYeT7hkvNbRkI7fiz/jiumigaTYwCBGpzwETt+O8cV3+ugXlFsCRIV5KjyvjrPXr4p5oN0G6F
ZLqzzlmfoi7IkfKca1IILIj8VfPlhxvzt6fW94vBUIaGLFzD4uN+KOsDc1zE/a1xDrWpfM6NQr+b
2t59SCLYG8wBRPkcCNt4cfu4/pvq9OcK/PdLo68UjkM6MTf159o00hI5tjAJzgyyuDQqFnfTTwNd
JLuzaBJjkQKfJmrCARpSR6O/Oa//fIBaLm/rhCEgOHSAR1Eg/nx5XUVBziqtzinMfuhAWg/AVLTd
XF5ExXK5kZ3wb443Os/ID6eO3y/Ko2LQLLcYeX643XlJsFkAkP1sknJ+l9PTPehw36ot7RD3oWw5
ZhiR4uKd7IBDh23XvlolC21KGIBaV2xAuxKjw7hvULf4m3mejRfLIbIWHn0v5GVf+uBAIpDq6aph
loUFFg6f+pvD4HJs+NPO8v1jWAxyTdS7jIs+HtOcwVHdaIf6mRqRZ6VLESymXTJunWaUdwRGF5dj
wv7162d1ATz+5aour4eNNJcw7w/fGNIsOx7NWp5j2cs7mA60VO08/CbisTpD3x1vTaOU11CfAAdO
ISXGr6//1xfTVpJzqc0Mhefm47vSu24OjXuUEOOt8TZaXhjM4QRS9JW8/vWl5D94UJTkvI10hgua
H2fS/mS3uRCdPBv0NW6pI/NkS7oA5Z6vVPMKStt46YW1vJ0CgWlpD7wsGp1hcONwQX792/yjD66E
wWopbab1H59a3dAKtxI+FSibabU2iLkpjvhzOe9GefJ3PYB/9JIsHUHeS/6yTX1pRfzQapBlTCq5
6nU62jSXQRyk85oZAroYWxSX4OIMxDxNcVlVEU+5m87yOuup89GIIPsE8zEXl5rVj7cBALeAIAMd
vSMV7Ua21ngThj1lBalNvGVYZZlGutgH0u2vbxmR1X95WG2d749uhomo5/1k/sOHiNPA7xxQk2ef
qXe1ne26JsKG54bRbvlc15m2htDMujdxAzNs2BuSBlK0L5Nb7cspYx4WJQaH13mYITZIXzSvTi3G
21//nv/o16T94dAA4Zc1xQe1u4ZzuCfYQ56RNnND3m+zLOvyWQpf3lV0Bv/myV520J/eYiwrPNXs
uTR/kU58vGLWBnoskqk5D6UqLs02M1/gsi9/UxzaOqGIh1YWGfZ+5Ps19XuM/mpgvP05IqKyXKl8
al9VQe2MXyXaCY2XIFIGC+fyTLzfIlDSbF4MgNxj09vIEInKPWoasmrd5gMt4tTv2qCv4/8O3oqb
74vQ/wJTcVNEedv893/xCT5+LD4J3zMltoHH7y8Ov9lJXLsCcn6GxE0DoJzm2ottLT4xicbVn0MQ
GwB299CidJP6lukc6VBbF3Z7vEr5s8V6Gkt3rcc6LL2stbf9O2GcHhShFLkMYIQwzAX6JRQ5PysR
Dto9CI+g9YRdFCSWvkPLDdcOG0/ogjcjXojmbAEL3HxBLBpOmZ/JmwovnSaLjxyWius+psqG3FoL
CIF6ShTIZCdkiE7pV4EYxoN1iqdcJ7UKa9LYh6+TiUvgop1CXCQt+/eFcM2MfFEVlzck+TLXhdMD
nZ00E0H0KQmKBL3YWvnQ5Wk8eMq37c+uW4WcZmKyEFa13leQp80A+Dm5DVO95pjm/FZpgCPWORrT
hAztmZ5E1XVGfdCRbGsH35HGUQ86vEtl718IWl8otnsJKY1Es/qsDVhSVrHZ5iYDMh3xTBYGZXlj
B1kKJsc1Qt9z4sF9CBDpP5QJz4iN0gw8dwFdt8pC5siUBu7Gli3KBdQD5gtITcqE3GG1oQRkIe5L
3uYmmvixyW7S0PMVzXKHkBcmnRiy7CNUmaRjZ5ahhLE5fwfm066Fnk/brTrS34GpH0zvgP0yGp0D
7Z3wuk/c9isdIwsmKEdVEoGIdXRVFqCTNQibdbH6V2B2ByHmJ9k40YUOMMxzqAN+g/JfIASomp3t
6v4W13jxhWmg+cTY2UQ/W4avPCjjW9D5MQJSunKe6Ph6aDO1eL+C0vQyafdrHqz3doefjyOIS+aD
K6doX40Kbs+Itq+800wnSi773GnQHOd56mZ3NinpwuUBSKfC9jI7c7BatFDOF4gFfjpf55+SRoQJ
bMKINInmZAJnSjpnIt3ySQt7S/HrJjEO7amaMmerkRW8S2fcdPD6uNM5TplLEdA7ZrXXjJcKzjl5
COmAUjYj4v5+1Bq+sclv2RQ4IHcAMd0FWF+wVkT/j71z620bWbbwXwnOuwTeL8DZA2zLiuXEcRLH
8Yz3i6DYCsWLSIoXkdSv31+TVCLJjic5HezNh0MMgklkt8hmd1V11VqrGlYlTQhUnKkRU66ZUEyh
9TX4FB+swI6XimbraKIomXNeuRXLK/aQLKJYjMn2De9jaTt04Nk1lrGYmxVkBl8hXqU9GtZoXZmL
er5z7yqS44/5TqC2S1TvRwZ2yDbW7nSdrQDCbtihDlxfneEBCotMFco4bwnr5neltUUXtFknb2lW
r91uFKEph2yje1UUQCoordooU0aGS3NbVS34Fw94dw5QgsBHQ12Ubjo2gO3XjsnkZBqe+oyGQ/xE
BhPoGowMJsY1uStvs3avXDupb7ROur/NRggbSQznXM1JQL21g00GY8LJHzeumEqBILnN81L0oRV3
u0Z1K0CcyKDoQtipQUzwmw+bNhYJI6R73sfofM08b6telzveyNYgMmy0Ft+OuCkNTJub0ue4oUeB
BmmK6g19wkQCXkSPjcbcq+RkAX6zfwOO4tv8EVnr+iYQ/0dhBaETj8ZL5Je25qJtIeaK8CiN8LYb
19vc0/2K6Lf28+amDRR24SZu3qA4ZXX15iCPeLUbbgY0QfBo6JFNGwNKBpdAm1DjWLGlrWROAR4J
4uSKZcS708TdxskGx5Mn2Yw+vvWNEigE4QkUoKmphuk9msx48yaETzWday5ROgxwUOSJhcTmJs+4
c7SziaBIGDX11WaUIdPVBjgoLLnTcBcUj93hRxehTxPQDuE8MhsDCU/UUGkYAtEUfA58VvjTprFY
2dQsLnA73CApR6roziiuAnDa6vwLFDK+PG63kEoCvX69rTMRBuF56E5RfXSMKn+M3Jx3lNJ+DcHh
/NFFYTqbgknHtiXiqAJtidRaoxIYUAG9tHjT19C+7EseJ3mL1KV1g1olAqujVcTdIqybzaoKj4si
NnE5AO5rBXlK9FKNkpHRGK0/GA4ZwXdpRYczdDzmnAFVi9YGdPGFeDalzMbN0CeZ9nMotfGn6rjI
ePv2bRCS2p8WNA69AFPHGkFWzVzQbY45haPF87dGIIx0mLg+3UkmEUifK7rB6Jcblx2WWuLr11Xh
TGAZEY6hxHsfIDj01vV4q4T7mxkt4nmrcDnos4EjZx4qQlA39ud3sILrD3XjWQuELNmvClzzqeYj
YH3umez4LMu5k3YlwpNSEePzMQGmSow+VZFBprObt/HyDy5NmatLJxEvKNgYmCYtmW9m6wwoiI8E
Jao4HEdzgPoFQZHmCH6fBizrU6ME5kIPAvVWGzmcAdC6wDVB0rmt6IVGek0T9DzsvEsW33fTe8tL
id43alV/aJ8QT0SMnKMBT/qUBGJ74N1Vo/R+R3vYW7qIImOG6VbOKo60t6Tz1VsUgHgthYjSdtDu
oy5ibN1ms1NYUWk00i91Z8Wz78zUvYo1Sg5BqZG6L0tOMmLWyKbVLhlvlV7U1I7Y9BZPEfpzY5GW
Bfs1XlFZjMKYbbVrkEC39Z0OkBXRZBoje5gjeoT5E81wsI6rPKM76IolD1AvnNc3K39u6dOKbjE0
UzeRGDPdMjJv6ozmpmj7GSECZ5liLsjPsWr4afcuFqi0KCqNyxBiUTIFJFxFqLlb/DYFNG3ziSRu
xRKhnyLiqsK5QJgStq/WgtFF4qkYeUIRTxzJUbcCcLpmTbQT0NkicXDfBhp2QRjWzLPxOO3aRYkI
t1YXaTarbb/5Qil+/rFdnwZabxfQwsoLmAxG+M4uHZaIo5TZzDDD7ZuV1wDX6RYEmp7O19RGGnGy
zrbZbBTQ3CQSsD3SuuptuyqsOmRToEKsXluwEC/UTaxeB6bINoS5aBJOpz6V7r4mhd5JswtHE3uj
kYTIoJzv6KjGA42qNasPCatokhlUTC4aAqHsnLOneg0/PZux5NRb6koJHRgjj51lzzd4GFsTCoop
i6YMEqy97qvvqVnuPnJSZ1Er6E+Uk6LCaLcW0AgLWhFC1mKyUTMT7hsAHShlu2LbCAeEir+nN3TU
2RYYhcTLtvPXm5HjYq6AMdBGpyzYZvqm4Xu9tKlv1o2RWWcpR7U7t24I/Ez0aCh3blEhqjQaHp8H
RoZsRkYstPu0ped3PSvKbbx6rwrY8GWMGb1G9pq7MJ2Cb6B5AKtdUee77LYwS4IQbxS6dy2cMQYq
yvPaboXugmZ/Kp16/R6M2sNqNB9NQpTdZjRAB8edYdmr0Au+emgmQ7gAI63TCyCcbBOdDVzjHkGY
4ZEaH1m+gpSnS4TSWHdh0DDPfsoLTcxqhyx3GeivlZhm6kDw4KCstvX6EnBa8E43clWd4DXXl5zs
61mM/g3sijSN0aqm+OvWEfGCpdUYQ4JM0cxeQ0W5rvNCebMRxv8NOqgkIknME1OVRsIJJgI6OEo0
sjBk2Uo4qfNq9MkLNF5Ptk75c+OqTJJu7uoPZACrM0eHCUYFD7u02RLjrEVIt1k59U3oweihUjKa
lHQ5fdselMMIK1vpLlvVXW0opSoZtzff2SSbkLmuzo15xZ3WrTOZAye838EDDek64GKSQjd1p4Hw
4SrYxbu5M2cFtQdDT6Ez8puIUqjoFY1NS6zantNNtc5m6N27V77rGZdV6qrXXm26d+qoyB+hSTnn
qO4al5zBeK+xpeE/oYizWtce1mqH7vLtlm+etHbTDUKMo4vDnDabmD0RiXgznbvO1TpDapaqFemr
qjbS+xDRayRMsHvZhi1URGBh/TnCk6OEpsqiOwcQT/R1J5ztVjMNlaalsbWUHIHykh1XCOy2GcI6
HnURxoYcyQjPvEYK0bi07Z1iX3Jgq4tZzvnmDHRvdkF1qXxNZxF04YFDUWgOd+otvQ9I2ZkuVok8
D1NiByPcBgrbnCTWFo7F2jbW7YqMNXLaQJlSs2Y/7DxhDtqQ2YTSbXkaYisuqMLXVJRtZ2o1hfaa
b17dgpquP9NJeXe1QiDyMwLQ4XnODsE6c9rZvcYhCplFa42sa2Okow9Z25uKcJo+VXqm1zPNM0cP
Zaqbj4Fb7pZIgm5pxVHnhNtVhLwXWhxv1TRXrlSCsotItL9ChYBOWGXbFWuziQO4rAmVRVOv/Wtf
9M7yAsv/c50W3ieLGL+elGvQ26HotQU5u7l29XT+eYVazEOyaRjJbNtyobdJi65d264rUrxKFfLc
NBzI3K3V4br+v8LzNxUeCjMkon61wNP91h6TSHlHIWGAJJqlQy/SyEP1rCPbHqsqHYlsBTGJttDy
rcijOzSBNHDvVARaBBf5sj3ryBkDryOUdB2oTBrcl18p8gjZqYM0mEkZSUFlgrqDRn7QgmPF5wf5
wQaboBILKTO660zW3tfIG72vGzjZSEjEVTxD+fNNrsyn7rz8C/3Ts0DPzw+m7JmclXucsupuQcf9
6zrPDOxOfH5wCwm1sdRxQI9B6QF7bPzVuCkJs3Aar9m/qEUpBSVxN6VxnxHN36Xoz1xQU4F1o90b
W6AwkBggJbxTdqMz8JWvCxD/KRSozUrkf0zaDaXoS2xhdSjpgwE2WcgGo5QDQ+9faHYijocEARgN
5Ak/57vkwkdhIR9NG5NOsQmd6M7ID11tlG0ML0gpEiHplOv6uRKW9FOJ7xr6BmasiRmCq2droBmG
pr/1ysrGIu0+GgWKFo7gcDsjxJIC50wv9Hyah1fGqPwYreJyirzxmTZyi4+We6/qI9CNKFkBvpiu
A5VcFAG6hZw3ilB0nZyWSQSicj3JyvCmHs1psl4Jyux6SgTyL5QelAs/Kj94uY2iYvxl5xHPBCEF
myq6QDfZOaO0jEeP44d1bSioIDlAW5TqITa8c88q8yu4nUgnK2joWyjbAn30Q/29tw68Lpf/3zEp
f/pkXJeP/uJ/xfc/JClNe71V8cfxX/Pu72RSzxfF4ugv0xag/LFcZs3NMi+j/lf7H33yKSN1KVkx
UJuLvaWrh5CZOxjip37o5YFeLdtB/8ZKUZsV2/rITLU31d7MS2NEC+65fERvx7DGuoENAnlFHMRF
IShKwMF1HyMjNQYGDVahh2j37/ml53/50fbT/NI8vnTr3cxcPv7jf2BMYlOlnh4mp4CSYp6xueKi
0Hj49KoKb9QiM2gBbu5nhy8c0iSg56dLzoJhjHX642E6gamLC0N8PAvIGyKsThGpm/D//PM/JGVc
iD3KseakKTPVuZ9ZAycjfN8BSC2aJDhtsPntK1aYzsOnd8FdUHW1dOGXxdV94X9+Dn4ojaXpili4
PzMLJ2N8nwVDh+5swkLWqcGJ62QWbHUMf5rW1QqBg7g6wzOgWVCpIEpOgoWxMwzYIho07P5VHy4F
gqWxRoIJpArYgIEZArLrP7kVfrgIkDKzDFjwOITuJZ84AwcyDTqiFJV7Z9FZnkEtArFwpXYCk2Bj
8zVNO3EGjjWmTI1ekEIM3l6DWwO8Pdk9oNtjk3wYZ4z+KU+cgYMSniMatHJEaq//lks4WcWHcYHJ
upVbA8YYUBbQF6hA7XUyCa4GqwyeEOywgU6CkDzkpqVmgbjA0C3wI4gGtdfJhsBIjPE9WAvB9xqW
OTR5cZKPz07QTMPihN67vBNriKbzGAydYA/2cdPQJsFxBEhUag0QHQGQxPHr/U5gVg9dom2ODcux
SCSwYcQ1OHMAtJMkitwkiKwM0HEFLZj2Ol0JigDgQhmzhucQAdVKrwFnDEALBKjdR8gnj+86nB+I
kYmiuzXQBaMDCgswYNLGUATAKMDq+wD5ZBJswoZWQUgk+oZlC1UgsrJ5Ag3RXMFjJvLtr2M74OAR
0ZgwNHIF7TW8naBziJc0BK3FxxwqwqQcmkFCARE2Cftg7C3EsBaBhruSfXwCAhoJ2KBJn08UEBva
4iwqEP3t1X3hgAwBeR5H+qiM4LNtkIOHtbtf6odrwdVJKCiCPdF/PrhZoOogDjdSPhGJBF6xRUW1
f0oszOEsqAoHCYgGAtPbLYbBmUUOS9JeQRnD1hHpoT45dBIeOS4ZBQpAgiI/zFlA3U56R4iqFdYP
93+8BmxrbKPIQeesfnaG5xRAgsu6RkJkYe9gpXzPihzuBPIGQl4Qkk8fPQ4uQNB0S5Ac5OyBTW7I
QnYEGtp+pR/Ogjgs0vSZZPs+ghicPaCDj3TySEEakkelqvnsLLgqiQU0FTRKue01uIMzqveG7Czg
GzgXk08nW9xeJ+kTksmwMEil9ZZnSAEC2V3ZFJphUlMTZaOD89DhVrDcMV1BIViiEzbQRUCpWnoW
2O+ExYLb+ewi4MTAJ7C5yLfvw6ihhcyoAEmaRVyjbsGfg73WPeVJmCQyiSRTbU7p3SwNzzlAk5Ke
BaGnxbnpWxR0EigQJnE4IxTRehc5uJAZsUDpMzTVZgi/gqHVFZNPa2ygwcbwOpHvEv3jhrYXACxJ
7gXDHmPzhUV4/uCkKiwDkNwaEpFDe36yPk9E6n4Za2FwcDThuJs42EOHQO7IQmgf3n0fOw3PCFAH
kE4jkiJBogAGb+8QTsoJNmclh5biltVvj+EZAcpi0puAPCIlA7pB90956hDcMQEk+L59nnF4s6CD
XpQ1BZybsXMuKhbPukXRUBNvoSn7MHqABoEzv+QsiFqrSi9vIoRnQyTboa0ooBuwOd3ngzs/Eybq
nbE6wXP9AgSN83OvaPJ8oCiUUiwTw0CbpHaxDM856oTzkmtB5NN0V6NLax8CnfoIc0yApADR6Q8N
w7MLAjYhOwucDBFkddHEeX5HYD0BRisCk9dew9sRIJm7m5LYEXhK9PHJMXfG8QkoE7tBnIh4ZG8X
Oqc0oGM0nN0nbZV/OVxSyJVQfu+zak+gqcDoEUMBRn9wwBxY0GywXWV3hI5dgDpPFbvfEsexo6op
5NkJGVoFqWE9f694xU393/cChwajVRB1+rV+EjV2zy+AT/0Je3Deoe8+KjULOqsAeQ+Oj328dOId
6DLu0EDGAbDcrZLBeQeIHqLruNQsUH8EhkvQiABSdx3vBdIIUAgpUyPu0l6D8w7P9TL6Vbuom+AQ
AeehW9Y95ckJgnqDbuiagCZ1nw9vR7AlpKNGNN8tHXbVfkfwlIdnamDbkCEFZuU7jnFg1pF4Trb+
SHqxa0dMla29TqwjdgF+FT3rle92Y2CzYJD5kLQL4gRBuQGUWh8wneyIlsZhU3URpLmfTqz9RDj1
jeozWfnR41SQdvxl/hwX6Ec/sHeNTz/vSTCC6YLq4zeuX/uDghjUfXcHexV//+MIENtyVA4+3HNW
Dn+9f8CnX/3sTe3/ceYvswV6s037uE1/m9eLNWyif0aLL4v14rAPG+sOK/z9Tp60+P7mEf5m4Dw8
GVfUaaTHzZAijI8HbmlF8gOHizhf5Ptb7AhLApgsO/JkEflfkyz2j+66w7tKj51ESbZ4TPZ3Ke66
w0/Kj0yPvofCfyiLo8FbYJ7s4OfLaFEtsuXhyB32VXrkvhP9q+Trq0lCY+Uvx9PeU35/zNb7qdWN
RnPmPx69zx6zJ3v/F8sk845vmYBZEEVkR54x476/H6dd3h3ATnbgy8fF6mgBqh3FTXpc9I7ixD/e
kR0ESHroGArqiRXpgCXSIyfV8bLo8Guyw759aps6nLD0wAxQPoTN0broWCmyQ18l6Ms/meYOsyE7
9ruFHx9ZD9H65ze4l3eLrIkW8ePhdPSAK/lbzvPFw6rMl0VxtKZ7AIf0+P7DyvcWx2TLDkMqP7To
15oURyu7JzPLj53nPv+l6ZFtooGmKGL/jtGTMjsdWqAEpIemw9WJDdGESIT8yNfLLxkSgcez3VWy
ZG/6erldHPutviAgP3D1arZYp/nKP3brjC+4rr9j/DfLLF8eWSqK/KKy9TsGf7es/YcjN9YjCH7H
4PdJFu5vsz0fdPUH6aGTrFi9miyyBE95vFy68u/v+YLzRXi69zv8oezw71f+8Yx3KCbpYcOIiOT4
VINyu8jySw+dLb1TPnubMpYd+AMtsXOaWCxOjgl9Xl52+JtV8rh8dZk/8W1dCUh2+E9J+YOF2OdS
f88XPF2IPWtSdvgXG5JLnhVul/XxqVLvkmmy9/y5WKz2C1rYFBCMIi8jO+wLvRslJ+LO52Rzsrzp
Wy5KkLI3/XL/Dsn7/nOZF6+evfkuHyh9837+kND75ihy67Pv0mMjBU1jk/0Mt+uk45K8PPJzmaZv
MipP8097jZjnfu04uSZ+4iFaLrI//g0AAP//</cx:binary>
              </cx:geoCache>
            </cx:geography>
          </cx:layoutPr>
          <cx:valueColors>
            <cx:minColor>
              <a:srgbClr val="FF0000"/>
            </cx:minColor>
            <cx:maxColor>
              <a:srgbClr val="0070C0"/>
            </cx:maxColor>
          </cx:valueColors>
          <cx:valueColorPositions count="3"/>
        </cx:series>
      </cx:plotAreaRegion>
    </cx:plotArea>
  </cx:chart>
  <cx:spPr>
    <a:noFill/>
    <a:ln>
      <a:solidFill>
        <a:schemeClr val="bg1">
          <a:lumMod val="85000"/>
        </a:schemeClr>
      </a:solidFill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13" Type="http://schemas.openxmlformats.org/officeDocument/2006/relationships/image" Target="../media/image21.emf"/><Relationship Id="rId3" Type="http://schemas.openxmlformats.org/officeDocument/2006/relationships/image" Target="../media/image14.png"/><Relationship Id="rId7" Type="http://schemas.openxmlformats.org/officeDocument/2006/relationships/chart" Target="../charts/chart1.xml"/><Relationship Id="rId12" Type="http://schemas.openxmlformats.org/officeDocument/2006/relationships/image" Target="../media/image20.emf"/><Relationship Id="rId2" Type="http://schemas.openxmlformats.org/officeDocument/2006/relationships/image" Target="../media/image13.png"/><Relationship Id="rId16" Type="http://schemas.openxmlformats.org/officeDocument/2006/relationships/image" Target="../media/image22.emf"/><Relationship Id="rId1" Type="http://schemas.microsoft.com/office/2014/relationships/chartEx" Target="../charts/chartEx1.xml"/><Relationship Id="rId6" Type="http://schemas.openxmlformats.org/officeDocument/2006/relationships/image" Target="../media/image17.png"/><Relationship Id="rId11" Type="http://schemas.openxmlformats.org/officeDocument/2006/relationships/image" Target="../media/image19.emf"/><Relationship Id="rId5" Type="http://schemas.openxmlformats.org/officeDocument/2006/relationships/image" Target="../media/image16.png"/><Relationship Id="rId15" Type="http://schemas.openxmlformats.org/officeDocument/2006/relationships/chart" Target="../charts/chart4.xml"/><Relationship Id="rId10" Type="http://schemas.openxmlformats.org/officeDocument/2006/relationships/image" Target="../media/image18.emf"/><Relationship Id="rId4" Type="http://schemas.openxmlformats.org/officeDocument/2006/relationships/image" Target="../media/image15.png"/><Relationship Id="rId9" Type="http://schemas.openxmlformats.org/officeDocument/2006/relationships/chart" Target="../charts/chart2.xml"/><Relationship Id="rId1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1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jpeg"/><Relationship Id="rId18" Type="http://schemas.openxmlformats.org/officeDocument/2006/relationships/image" Target="../media/image50.jpeg"/><Relationship Id="rId26" Type="http://schemas.openxmlformats.org/officeDocument/2006/relationships/image" Target="../media/image58.jpeg"/><Relationship Id="rId39" Type="http://schemas.openxmlformats.org/officeDocument/2006/relationships/image" Target="../media/image71.jpeg"/><Relationship Id="rId21" Type="http://schemas.openxmlformats.org/officeDocument/2006/relationships/image" Target="../media/image53.jpeg"/><Relationship Id="rId34" Type="http://schemas.openxmlformats.org/officeDocument/2006/relationships/image" Target="../media/image66.jpeg"/><Relationship Id="rId42" Type="http://schemas.openxmlformats.org/officeDocument/2006/relationships/image" Target="../media/image74.jpeg"/><Relationship Id="rId47" Type="http://schemas.openxmlformats.org/officeDocument/2006/relationships/image" Target="../media/image79.jpeg"/><Relationship Id="rId50" Type="http://schemas.openxmlformats.org/officeDocument/2006/relationships/image" Target="../media/image82.jpeg"/><Relationship Id="rId55" Type="http://schemas.openxmlformats.org/officeDocument/2006/relationships/image" Target="../media/image87.jpeg"/><Relationship Id="rId7" Type="http://schemas.openxmlformats.org/officeDocument/2006/relationships/image" Target="../media/image39.jpeg"/><Relationship Id="rId2" Type="http://schemas.openxmlformats.org/officeDocument/2006/relationships/image" Target="../media/image34.jpeg"/><Relationship Id="rId16" Type="http://schemas.openxmlformats.org/officeDocument/2006/relationships/image" Target="../media/image48.jpeg"/><Relationship Id="rId29" Type="http://schemas.openxmlformats.org/officeDocument/2006/relationships/image" Target="../media/image61.jpeg"/><Relationship Id="rId11" Type="http://schemas.openxmlformats.org/officeDocument/2006/relationships/image" Target="../media/image43.jpeg"/><Relationship Id="rId24" Type="http://schemas.openxmlformats.org/officeDocument/2006/relationships/image" Target="../media/image56.jpeg"/><Relationship Id="rId32" Type="http://schemas.openxmlformats.org/officeDocument/2006/relationships/image" Target="../media/image64.jpeg"/><Relationship Id="rId37" Type="http://schemas.openxmlformats.org/officeDocument/2006/relationships/image" Target="../media/image69.jpeg"/><Relationship Id="rId40" Type="http://schemas.openxmlformats.org/officeDocument/2006/relationships/image" Target="../media/image72.jpeg"/><Relationship Id="rId45" Type="http://schemas.openxmlformats.org/officeDocument/2006/relationships/image" Target="../media/image77.jpeg"/><Relationship Id="rId53" Type="http://schemas.openxmlformats.org/officeDocument/2006/relationships/image" Target="../media/image85.jpeg"/><Relationship Id="rId58" Type="http://schemas.openxmlformats.org/officeDocument/2006/relationships/image" Target="../media/image90.jpeg"/><Relationship Id="rId5" Type="http://schemas.openxmlformats.org/officeDocument/2006/relationships/image" Target="../media/image37.jpeg"/><Relationship Id="rId19" Type="http://schemas.openxmlformats.org/officeDocument/2006/relationships/image" Target="../media/image51.jpeg"/><Relationship Id="rId4" Type="http://schemas.openxmlformats.org/officeDocument/2006/relationships/image" Target="../media/image36.jpeg"/><Relationship Id="rId9" Type="http://schemas.openxmlformats.org/officeDocument/2006/relationships/image" Target="../media/image41.jpeg"/><Relationship Id="rId14" Type="http://schemas.openxmlformats.org/officeDocument/2006/relationships/image" Target="../media/image46.jpeg"/><Relationship Id="rId22" Type="http://schemas.openxmlformats.org/officeDocument/2006/relationships/image" Target="../media/image54.jpeg"/><Relationship Id="rId27" Type="http://schemas.openxmlformats.org/officeDocument/2006/relationships/image" Target="../media/image59.jpeg"/><Relationship Id="rId30" Type="http://schemas.openxmlformats.org/officeDocument/2006/relationships/image" Target="../media/image62.jpeg"/><Relationship Id="rId35" Type="http://schemas.openxmlformats.org/officeDocument/2006/relationships/image" Target="../media/image67.jpeg"/><Relationship Id="rId43" Type="http://schemas.openxmlformats.org/officeDocument/2006/relationships/image" Target="../media/image75.jpeg"/><Relationship Id="rId48" Type="http://schemas.openxmlformats.org/officeDocument/2006/relationships/image" Target="../media/image80.jpeg"/><Relationship Id="rId56" Type="http://schemas.openxmlformats.org/officeDocument/2006/relationships/image" Target="../media/image88.jpeg"/><Relationship Id="rId8" Type="http://schemas.openxmlformats.org/officeDocument/2006/relationships/image" Target="../media/image40.jpeg"/><Relationship Id="rId51" Type="http://schemas.openxmlformats.org/officeDocument/2006/relationships/image" Target="../media/image83.jpeg"/><Relationship Id="rId3" Type="http://schemas.openxmlformats.org/officeDocument/2006/relationships/image" Target="../media/image35.jpeg"/><Relationship Id="rId12" Type="http://schemas.openxmlformats.org/officeDocument/2006/relationships/image" Target="../media/image44.jpeg"/><Relationship Id="rId17" Type="http://schemas.openxmlformats.org/officeDocument/2006/relationships/image" Target="../media/image49.jpeg"/><Relationship Id="rId25" Type="http://schemas.openxmlformats.org/officeDocument/2006/relationships/image" Target="../media/image57.jpeg"/><Relationship Id="rId33" Type="http://schemas.openxmlformats.org/officeDocument/2006/relationships/image" Target="../media/image65.jpeg"/><Relationship Id="rId38" Type="http://schemas.openxmlformats.org/officeDocument/2006/relationships/image" Target="../media/image70.jpeg"/><Relationship Id="rId46" Type="http://schemas.openxmlformats.org/officeDocument/2006/relationships/image" Target="../media/image78.jpeg"/><Relationship Id="rId59" Type="http://schemas.openxmlformats.org/officeDocument/2006/relationships/image" Target="../media/image91.jpeg"/><Relationship Id="rId20" Type="http://schemas.openxmlformats.org/officeDocument/2006/relationships/image" Target="../media/image52.jpeg"/><Relationship Id="rId41" Type="http://schemas.openxmlformats.org/officeDocument/2006/relationships/image" Target="../media/image73.jpeg"/><Relationship Id="rId54" Type="http://schemas.openxmlformats.org/officeDocument/2006/relationships/image" Target="../media/image86.jpeg"/><Relationship Id="rId1" Type="http://schemas.openxmlformats.org/officeDocument/2006/relationships/image" Target="../media/image33.jpeg"/><Relationship Id="rId6" Type="http://schemas.openxmlformats.org/officeDocument/2006/relationships/image" Target="../media/image38.jpeg"/><Relationship Id="rId15" Type="http://schemas.openxmlformats.org/officeDocument/2006/relationships/image" Target="../media/image47.jpeg"/><Relationship Id="rId23" Type="http://schemas.openxmlformats.org/officeDocument/2006/relationships/image" Target="../media/image55.jpeg"/><Relationship Id="rId28" Type="http://schemas.openxmlformats.org/officeDocument/2006/relationships/image" Target="../media/image60.jpeg"/><Relationship Id="rId36" Type="http://schemas.openxmlformats.org/officeDocument/2006/relationships/image" Target="../media/image68.jpeg"/><Relationship Id="rId49" Type="http://schemas.openxmlformats.org/officeDocument/2006/relationships/image" Target="../media/image81.jpeg"/><Relationship Id="rId57" Type="http://schemas.openxmlformats.org/officeDocument/2006/relationships/image" Target="../media/image89.jpeg"/><Relationship Id="rId10" Type="http://schemas.openxmlformats.org/officeDocument/2006/relationships/image" Target="../media/image42.jpeg"/><Relationship Id="rId31" Type="http://schemas.openxmlformats.org/officeDocument/2006/relationships/image" Target="../media/image63.jpeg"/><Relationship Id="rId44" Type="http://schemas.openxmlformats.org/officeDocument/2006/relationships/image" Target="../media/image76.jpeg"/><Relationship Id="rId52" Type="http://schemas.openxmlformats.org/officeDocument/2006/relationships/image" Target="../media/image84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0.emf"/><Relationship Id="rId7" Type="http://schemas.openxmlformats.org/officeDocument/2006/relationships/image" Target="../media/image23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7.emf"/><Relationship Id="rId11" Type="http://schemas.openxmlformats.org/officeDocument/2006/relationships/image" Target="../media/image27.emf"/><Relationship Id="rId5" Type="http://schemas.openxmlformats.org/officeDocument/2006/relationships/image" Target="../media/image12.emf"/><Relationship Id="rId10" Type="http://schemas.openxmlformats.org/officeDocument/2006/relationships/image" Target="../media/image26.emf"/><Relationship Id="rId4" Type="http://schemas.openxmlformats.org/officeDocument/2006/relationships/image" Target="../media/image11.emf"/><Relationship Id="rId9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176894</xdr:colOff>
      <xdr:row>44</xdr:row>
      <xdr:rowOff>163286</xdr:rowOff>
    </xdr:from>
    <xdr:to>
      <xdr:col>9</xdr:col>
      <xdr:colOff>688501</xdr:colOff>
      <xdr:row>51</xdr:row>
      <xdr:rowOff>66872</xdr:rowOff>
    </xdr:to>
    <xdr:pic>
      <xdr:nvPicPr>
        <xdr:cNvPr id="5" name="Picture 1">
          <a:extLst>
            <a:ext uri="{FF2B5EF4-FFF2-40B4-BE49-F238E27FC236}">
              <a16:creationId xmlns:a16="http://schemas.microsoft.com/office/drawing/2014/main" id="{8423C883-CA9D-4FD9-B8A0-ED2328A0D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4344" y="8545286"/>
          <a:ext cx="1254557" cy="1237086"/>
        </a:xfrm>
        <a:prstGeom prst="rect">
          <a:avLst/>
        </a:prstGeom>
      </xdr:spPr>
    </xdr:pic>
    <xdr:clientData/>
  </xdr:twoCellAnchor>
  <xdr:twoCellAnchor editAs="oneCell">
    <xdr:from>
      <xdr:col>14</xdr:col>
      <xdr:colOff>323168</xdr:colOff>
      <xdr:row>44</xdr:row>
      <xdr:rowOff>163286</xdr:rowOff>
    </xdr:from>
    <xdr:to>
      <xdr:col>16</xdr:col>
      <xdr:colOff>358526</xdr:colOff>
      <xdr:row>51</xdr:row>
      <xdr:rowOff>66872</xdr:rowOff>
    </xdr:to>
    <xdr:pic>
      <xdr:nvPicPr>
        <xdr:cNvPr id="6" name="Picture 1">
          <a:extLst>
            <a:ext uri="{FF2B5EF4-FFF2-40B4-BE49-F238E27FC236}">
              <a16:creationId xmlns:a16="http://schemas.microsoft.com/office/drawing/2014/main" id="{BA87B0EC-3A23-4607-BFC4-CDF34BFC5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86468" y="8545286"/>
          <a:ext cx="1254558" cy="1237086"/>
        </a:xfrm>
        <a:prstGeom prst="rect">
          <a:avLst/>
        </a:prstGeom>
      </xdr:spPr>
    </xdr:pic>
    <xdr:clientData/>
  </xdr:twoCellAnchor>
  <xdr:twoCellAnchor editAs="oneCell">
    <xdr:from>
      <xdr:col>12</xdr:col>
      <xdr:colOff>677804</xdr:colOff>
      <xdr:row>44</xdr:row>
      <xdr:rowOff>163286</xdr:rowOff>
    </xdr:from>
    <xdr:to>
      <xdr:col>14</xdr:col>
      <xdr:colOff>318554</xdr:colOff>
      <xdr:row>51</xdr:row>
      <xdr:rowOff>66872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69FEE851-FFE8-41A7-BFD6-CCC017505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35934" y="8545286"/>
          <a:ext cx="1255859" cy="1237086"/>
        </a:xfrm>
        <a:prstGeom prst="rect">
          <a:avLst/>
        </a:prstGeom>
      </xdr:spPr>
    </xdr:pic>
    <xdr:clientData/>
  </xdr:twoCellAnchor>
  <xdr:twoCellAnchor editAs="oneCell">
    <xdr:from>
      <xdr:col>11</xdr:col>
      <xdr:colOff>229620</xdr:colOff>
      <xdr:row>44</xdr:row>
      <xdr:rowOff>163287</xdr:rowOff>
    </xdr:from>
    <xdr:to>
      <xdr:col>12</xdr:col>
      <xdr:colOff>673191</xdr:colOff>
      <xdr:row>51</xdr:row>
      <xdr:rowOff>66872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FEFD0658-E8A3-458E-B11F-8CF88F3A6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6055" y="8545287"/>
          <a:ext cx="1255266" cy="1237085"/>
        </a:xfrm>
        <a:prstGeom prst="rect">
          <a:avLst/>
        </a:prstGeom>
      </xdr:spPr>
    </xdr:pic>
    <xdr:clientData/>
  </xdr:twoCellAnchor>
  <xdr:twoCellAnchor editAs="oneCell">
    <xdr:from>
      <xdr:col>9</xdr:col>
      <xdr:colOff>693114</xdr:colOff>
      <xdr:row>44</xdr:row>
      <xdr:rowOff>163286</xdr:rowOff>
    </xdr:from>
    <xdr:to>
      <xdr:col>11</xdr:col>
      <xdr:colOff>225007</xdr:colOff>
      <xdr:row>51</xdr:row>
      <xdr:rowOff>66872</xdr:rowOff>
    </xdr:to>
    <xdr:pic>
      <xdr:nvPicPr>
        <xdr:cNvPr id="9" name="Picture 1">
          <a:extLst>
            <a:ext uri="{FF2B5EF4-FFF2-40B4-BE49-F238E27FC236}">
              <a16:creationId xmlns:a16="http://schemas.microsoft.com/office/drawing/2014/main" id="{0991F6B5-11E0-4C75-94C6-C982E1EE2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16766" y="8545286"/>
          <a:ext cx="1254676" cy="1237086"/>
        </a:xfrm>
        <a:prstGeom prst="rect">
          <a:avLst/>
        </a:prstGeom>
      </xdr:spPr>
    </xdr:pic>
    <xdr:clientData/>
  </xdr:twoCellAnchor>
  <xdr:twoCellAnchor>
    <xdr:from>
      <xdr:col>8</xdr:col>
      <xdr:colOff>537185</xdr:colOff>
      <xdr:row>47</xdr:row>
      <xdr:rowOff>107539</xdr:rowOff>
    </xdr:from>
    <xdr:to>
      <xdr:col>9</xdr:col>
      <xdr:colOff>305301</xdr:colOff>
      <xdr:row>48</xdr:row>
      <xdr:rowOff>122618</xdr:rowOff>
    </xdr:to>
    <xdr:grpSp>
      <xdr:nvGrpSpPr>
        <xdr:cNvPr id="10" name="ibre1">
          <a:extLst>
            <a:ext uri="{FF2B5EF4-FFF2-40B4-BE49-F238E27FC236}">
              <a16:creationId xmlns:a16="http://schemas.microsoft.com/office/drawing/2014/main" id="{6F700668-422E-4715-ADE9-B8342FA4F0ED}"/>
            </a:ext>
          </a:extLst>
        </xdr:cNvPr>
        <xdr:cNvGrpSpPr/>
      </xdr:nvGrpSpPr>
      <xdr:grpSpPr>
        <a:xfrm rot="8544000">
          <a:off x="6804635" y="9061039"/>
          <a:ext cx="511066" cy="205579"/>
          <a:chOff x="15735300" y="2979964"/>
          <a:chExt cx="502103" cy="194582"/>
        </a:xfrm>
      </xdr:grpSpPr>
      <xdr:sp macro="" textlink="">
        <xdr:nvSpPr>
          <xdr:cNvPr id="11" name="Ok: Sağ 10">
            <a:extLst>
              <a:ext uri="{FF2B5EF4-FFF2-40B4-BE49-F238E27FC236}">
                <a16:creationId xmlns:a16="http://schemas.microsoft.com/office/drawing/2014/main" id="{22C21FC5-5F32-8762-5B10-1587CA913F11}"/>
              </a:ext>
            </a:extLst>
          </xdr:cNvPr>
          <xdr:cNvSpPr/>
        </xdr:nvSpPr>
        <xdr:spPr>
          <a:xfrm>
            <a:off x="15978867" y="2979964"/>
            <a:ext cx="258536" cy="190500"/>
          </a:xfrm>
          <a:prstGeom prst="right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2" name="Ok: Sağ 11">
            <a:extLst>
              <a:ext uri="{FF2B5EF4-FFF2-40B4-BE49-F238E27FC236}">
                <a16:creationId xmlns:a16="http://schemas.microsoft.com/office/drawing/2014/main" id="{680B55C3-4879-1BF0-12F3-625DDFC71B2B}"/>
              </a:ext>
            </a:extLst>
          </xdr:cNvPr>
          <xdr:cNvSpPr/>
        </xdr:nvSpPr>
        <xdr:spPr>
          <a:xfrm rot="10800000">
            <a:off x="15735300" y="2984046"/>
            <a:ext cx="258536" cy="190500"/>
          </a:xfrm>
          <a:prstGeom prst="right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3" name="Oval 12">
            <a:extLst>
              <a:ext uri="{FF2B5EF4-FFF2-40B4-BE49-F238E27FC236}">
                <a16:creationId xmlns:a16="http://schemas.microsoft.com/office/drawing/2014/main" id="{E9DB6F07-BC31-D33B-86FA-AE8044410445}"/>
              </a:ext>
            </a:extLst>
          </xdr:cNvPr>
          <xdr:cNvSpPr/>
        </xdr:nvSpPr>
        <xdr:spPr>
          <a:xfrm>
            <a:off x="15897225" y="3000374"/>
            <a:ext cx="161925" cy="1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10</xdr:col>
      <xdr:colOff>294152</xdr:colOff>
      <xdr:row>47</xdr:row>
      <xdr:rowOff>105929</xdr:rowOff>
    </xdr:from>
    <xdr:to>
      <xdr:col>10</xdr:col>
      <xdr:colOff>805352</xdr:colOff>
      <xdr:row>48</xdr:row>
      <xdr:rowOff>124229</xdr:rowOff>
    </xdr:to>
    <xdr:grpSp>
      <xdr:nvGrpSpPr>
        <xdr:cNvPr id="14" name="ibre2">
          <a:extLst>
            <a:ext uri="{FF2B5EF4-FFF2-40B4-BE49-F238E27FC236}">
              <a16:creationId xmlns:a16="http://schemas.microsoft.com/office/drawing/2014/main" id="{2D7932C1-B7F4-4994-9B89-65E1E3E8F9BE}"/>
            </a:ext>
          </a:extLst>
        </xdr:cNvPr>
        <xdr:cNvGrpSpPr/>
      </xdr:nvGrpSpPr>
      <xdr:grpSpPr>
        <a:xfrm rot="9988941">
          <a:off x="8076077" y="9059429"/>
          <a:ext cx="511200" cy="208800"/>
          <a:chOff x="15735300" y="2979964"/>
          <a:chExt cx="502103" cy="194582"/>
        </a:xfrm>
      </xdr:grpSpPr>
      <xdr:sp macro="" textlink="">
        <xdr:nvSpPr>
          <xdr:cNvPr id="15" name="Ok: Sağ 14">
            <a:extLst>
              <a:ext uri="{FF2B5EF4-FFF2-40B4-BE49-F238E27FC236}">
                <a16:creationId xmlns:a16="http://schemas.microsoft.com/office/drawing/2014/main" id="{F4B6D544-4759-44EC-BAD4-B043666B7C67}"/>
              </a:ext>
            </a:extLst>
          </xdr:cNvPr>
          <xdr:cNvSpPr/>
        </xdr:nvSpPr>
        <xdr:spPr>
          <a:xfrm>
            <a:off x="15978867" y="2979964"/>
            <a:ext cx="258536" cy="190500"/>
          </a:xfrm>
          <a:prstGeom prst="right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6" name="Ok: Sağ 15">
            <a:extLst>
              <a:ext uri="{FF2B5EF4-FFF2-40B4-BE49-F238E27FC236}">
                <a16:creationId xmlns:a16="http://schemas.microsoft.com/office/drawing/2014/main" id="{3E236ADA-A60E-4963-BA01-BE67112B847A}"/>
              </a:ext>
            </a:extLst>
          </xdr:cNvPr>
          <xdr:cNvSpPr/>
        </xdr:nvSpPr>
        <xdr:spPr>
          <a:xfrm rot="10800000">
            <a:off x="15735300" y="2984046"/>
            <a:ext cx="258536" cy="190500"/>
          </a:xfrm>
          <a:prstGeom prst="right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17" name="Oval 16">
            <a:extLst>
              <a:ext uri="{FF2B5EF4-FFF2-40B4-BE49-F238E27FC236}">
                <a16:creationId xmlns:a16="http://schemas.microsoft.com/office/drawing/2014/main" id="{2665C32F-D158-7C54-1542-27BF18BA93E8}"/>
              </a:ext>
            </a:extLst>
          </xdr:cNvPr>
          <xdr:cNvSpPr/>
        </xdr:nvSpPr>
        <xdr:spPr>
          <a:xfrm>
            <a:off x="15897225" y="3000374"/>
            <a:ext cx="161925" cy="1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11</xdr:col>
      <xdr:colOff>581240</xdr:colOff>
      <xdr:row>47</xdr:row>
      <xdr:rowOff>106964</xdr:rowOff>
    </xdr:from>
    <xdr:to>
      <xdr:col>12</xdr:col>
      <xdr:colOff>282815</xdr:colOff>
      <xdr:row>48</xdr:row>
      <xdr:rowOff>123194</xdr:rowOff>
    </xdr:to>
    <xdr:grpSp>
      <xdr:nvGrpSpPr>
        <xdr:cNvPr id="18" name="ibre3">
          <a:extLst>
            <a:ext uri="{FF2B5EF4-FFF2-40B4-BE49-F238E27FC236}">
              <a16:creationId xmlns:a16="http://schemas.microsoft.com/office/drawing/2014/main" id="{7BC0FCEB-404A-4C8A-B067-850F25F59ADB}"/>
            </a:ext>
          </a:extLst>
        </xdr:cNvPr>
        <xdr:cNvGrpSpPr/>
      </xdr:nvGrpSpPr>
      <xdr:grpSpPr>
        <a:xfrm rot="13227523">
          <a:off x="9315665" y="9060464"/>
          <a:ext cx="511200" cy="206730"/>
          <a:chOff x="15735300" y="2979964"/>
          <a:chExt cx="502103" cy="194582"/>
        </a:xfrm>
      </xdr:grpSpPr>
      <xdr:sp macro="" textlink="">
        <xdr:nvSpPr>
          <xdr:cNvPr id="19" name="Ok: Sağ 18">
            <a:extLst>
              <a:ext uri="{FF2B5EF4-FFF2-40B4-BE49-F238E27FC236}">
                <a16:creationId xmlns:a16="http://schemas.microsoft.com/office/drawing/2014/main" id="{5B7F9C6C-7647-5736-B58F-FD495AD23300}"/>
              </a:ext>
            </a:extLst>
          </xdr:cNvPr>
          <xdr:cNvSpPr/>
        </xdr:nvSpPr>
        <xdr:spPr>
          <a:xfrm>
            <a:off x="15978867" y="2979964"/>
            <a:ext cx="258536" cy="190500"/>
          </a:xfrm>
          <a:prstGeom prst="right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0" name="Ok: Sağ 19">
            <a:extLst>
              <a:ext uri="{FF2B5EF4-FFF2-40B4-BE49-F238E27FC236}">
                <a16:creationId xmlns:a16="http://schemas.microsoft.com/office/drawing/2014/main" id="{84DF505F-33B9-0ED7-9BF7-D8A806BE9885}"/>
              </a:ext>
            </a:extLst>
          </xdr:cNvPr>
          <xdr:cNvSpPr/>
        </xdr:nvSpPr>
        <xdr:spPr>
          <a:xfrm rot="10800000">
            <a:off x="15735300" y="2984046"/>
            <a:ext cx="258536" cy="190500"/>
          </a:xfrm>
          <a:prstGeom prst="right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1" name="Oval 20">
            <a:extLst>
              <a:ext uri="{FF2B5EF4-FFF2-40B4-BE49-F238E27FC236}">
                <a16:creationId xmlns:a16="http://schemas.microsoft.com/office/drawing/2014/main" id="{31E90386-3FFC-6BA3-4B21-CD699276AB08}"/>
              </a:ext>
            </a:extLst>
          </xdr:cNvPr>
          <xdr:cNvSpPr/>
        </xdr:nvSpPr>
        <xdr:spPr>
          <a:xfrm>
            <a:off x="15897225" y="3000374"/>
            <a:ext cx="161925" cy="1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13</xdr:col>
      <xdr:colOff>333045</xdr:colOff>
      <xdr:row>46</xdr:row>
      <xdr:rowOff>145229</xdr:rowOff>
    </xdr:from>
    <xdr:to>
      <xdr:col>13</xdr:col>
      <xdr:colOff>541845</xdr:colOff>
      <xdr:row>49</xdr:row>
      <xdr:rowOff>84929</xdr:rowOff>
    </xdr:to>
    <xdr:grpSp>
      <xdr:nvGrpSpPr>
        <xdr:cNvPr id="22" name="ibre4">
          <a:extLst>
            <a:ext uri="{FF2B5EF4-FFF2-40B4-BE49-F238E27FC236}">
              <a16:creationId xmlns:a16="http://schemas.microsoft.com/office/drawing/2014/main" id="{B99CA5AA-F65A-40DC-BA9F-1A3C626E0C37}"/>
            </a:ext>
          </a:extLst>
        </xdr:cNvPr>
        <xdr:cNvGrpSpPr/>
      </xdr:nvGrpSpPr>
      <xdr:grpSpPr>
        <a:xfrm rot="7930693">
          <a:off x="10573620" y="9059429"/>
          <a:ext cx="511200" cy="208800"/>
          <a:chOff x="15735300" y="2979964"/>
          <a:chExt cx="502103" cy="194582"/>
        </a:xfrm>
      </xdr:grpSpPr>
      <xdr:sp macro="" textlink="">
        <xdr:nvSpPr>
          <xdr:cNvPr id="23" name="Ok: Sağ 22">
            <a:extLst>
              <a:ext uri="{FF2B5EF4-FFF2-40B4-BE49-F238E27FC236}">
                <a16:creationId xmlns:a16="http://schemas.microsoft.com/office/drawing/2014/main" id="{7C4D0A0E-38E9-BF04-65A9-D9F0E9658A8C}"/>
              </a:ext>
            </a:extLst>
          </xdr:cNvPr>
          <xdr:cNvSpPr/>
        </xdr:nvSpPr>
        <xdr:spPr>
          <a:xfrm>
            <a:off x="15978867" y="2979964"/>
            <a:ext cx="258536" cy="190500"/>
          </a:xfrm>
          <a:prstGeom prst="right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4" name="Ok: Sağ 23">
            <a:extLst>
              <a:ext uri="{FF2B5EF4-FFF2-40B4-BE49-F238E27FC236}">
                <a16:creationId xmlns:a16="http://schemas.microsoft.com/office/drawing/2014/main" id="{B0A6EFA2-9073-8B95-FD18-D7A00DC29AA5}"/>
              </a:ext>
            </a:extLst>
          </xdr:cNvPr>
          <xdr:cNvSpPr/>
        </xdr:nvSpPr>
        <xdr:spPr>
          <a:xfrm rot="10800000">
            <a:off x="15735300" y="2984046"/>
            <a:ext cx="258536" cy="190500"/>
          </a:xfrm>
          <a:prstGeom prst="right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5" name="Oval 24">
            <a:extLst>
              <a:ext uri="{FF2B5EF4-FFF2-40B4-BE49-F238E27FC236}">
                <a16:creationId xmlns:a16="http://schemas.microsoft.com/office/drawing/2014/main" id="{84EDA51C-937A-6AD0-96A9-EC6C0EB0893B}"/>
              </a:ext>
            </a:extLst>
          </xdr:cNvPr>
          <xdr:cNvSpPr/>
        </xdr:nvSpPr>
        <xdr:spPr>
          <a:xfrm>
            <a:off x="15897225" y="3000374"/>
            <a:ext cx="161925" cy="1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15</xdr:col>
      <xdr:colOff>191689</xdr:colOff>
      <xdr:row>46</xdr:row>
      <xdr:rowOff>136946</xdr:rowOff>
    </xdr:from>
    <xdr:to>
      <xdr:col>15</xdr:col>
      <xdr:colOff>400489</xdr:colOff>
      <xdr:row>49</xdr:row>
      <xdr:rowOff>76646</xdr:rowOff>
    </xdr:to>
    <xdr:grpSp>
      <xdr:nvGrpSpPr>
        <xdr:cNvPr id="26" name="ibre5">
          <a:extLst>
            <a:ext uri="{FF2B5EF4-FFF2-40B4-BE49-F238E27FC236}">
              <a16:creationId xmlns:a16="http://schemas.microsoft.com/office/drawing/2014/main" id="{1DEB2F03-E2ED-411B-A0DB-EDAE5C960819}"/>
            </a:ext>
          </a:extLst>
        </xdr:cNvPr>
        <xdr:cNvGrpSpPr/>
      </xdr:nvGrpSpPr>
      <xdr:grpSpPr>
        <a:xfrm rot="7073766">
          <a:off x="11813389" y="9051146"/>
          <a:ext cx="511200" cy="208800"/>
          <a:chOff x="15735300" y="2979964"/>
          <a:chExt cx="502103" cy="194582"/>
        </a:xfrm>
      </xdr:grpSpPr>
      <xdr:sp macro="" textlink="">
        <xdr:nvSpPr>
          <xdr:cNvPr id="27" name="Ok: Sağ 26">
            <a:extLst>
              <a:ext uri="{FF2B5EF4-FFF2-40B4-BE49-F238E27FC236}">
                <a16:creationId xmlns:a16="http://schemas.microsoft.com/office/drawing/2014/main" id="{3A9A7B69-E487-81E8-E5D4-95AF984DEC1B}"/>
              </a:ext>
            </a:extLst>
          </xdr:cNvPr>
          <xdr:cNvSpPr/>
        </xdr:nvSpPr>
        <xdr:spPr>
          <a:xfrm>
            <a:off x="15978867" y="2979964"/>
            <a:ext cx="258536" cy="190500"/>
          </a:xfrm>
          <a:prstGeom prst="right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8" name="Ok: Sağ 27">
            <a:extLst>
              <a:ext uri="{FF2B5EF4-FFF2-40B4-BE49-F238E27FC236}">
                <a16:creationId xmlns:a16="http://schemas.microsoft.com/office/drawing/2014/main" id="{CD2D077B-E710-DE51-D1B8-C227373F9E27}"/>
              </a:ext>
            </a:extLst>
          </xdr:cNvPr>
          <xdr:cNvSpPr/>
        </xdr:nvSpPr>
        <xdr:spPr>
          <a:xfrm rot="10800000">
            <a:off x="15735300" y="2984046"/>
            <a:ext cx="258536" cy="190500"/>
          </a:xfrm>
          <a:prstGeom prst="right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9" name="Oval 28">
            <a:extLst>
              <a:ext uri="{FF2B5EF4-FFF2-40B4-BE49-F238E27FC236}">
                <a16:creationId xmlns:a16="http://schemas.microsoft.com/office/drawing/2014/main" id="{AB901616-5E0F-E726-BE5E-FBF1725E8F80}"/>
              </a:ext>
            </a:extLst>
          </xdr:cNvPr>
          <xdr:cNvSpPr/>
        </xdr:nvSpPr>
        <xdr:spPr>
          <a:xfrm>
            <a:off x="15897225" y="3000374"/>
            <a:ext cx="161925" cy="1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 editAs="oneCell">
    <xdr:from>
      <xdr:col>8</xdr:col>
      <xdr:colOff>637762</xdr:colOff>
      <xdr:row>45</xdr:row>
      <xdr:rowOff>189794</xdr:rowOff>
    </xdr:from>
    <xdr:to>
      <xdr:col>9</xdr:col>
      <xdr:colOff>208620</xdr:colOff>
      <xdr:row>46</xdr:row>
      <xdr:rowOff>185682</xdr:rowOff>
    </xdr:to>
    <xdr:pic>
      <xdr:nvPicPr>
        <xdr:cNvPr id="30" name="Picture 6">
          <a:extLst>
            <a:ext uri="{FF2B5EF4-FFF2-40B4-BE49-F238E27FC236}">
              <a16:creationId xmlns:a16="http://schemas.microsoft.com/office/drawing/2014/main" id="{47585F64-DD6D-4C8A-93E5-6A1DCB21C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5979" y="8762294"/>
          <a:ext cx="316293" cy="186388"/>
        </a:xfrm>
        <a:prstGeom prst="rect">
          <a:avLst/>
        </a:prstGeom>
      </xdr:spPr>
    </xdr:pic>
    <xdr:clientData/>
  </xdr:twoCellAnchor>
  <xdr:twoCellAnchor editAs="oneCell">
    <xdr:from>
      <xdr:col>10</xdr:col>
      <xdr:colOff>437845</xdr:colOff>
      <xdr:row>46</xdr:row>
      <xdr:rowOff>16565</xdr:rowOff>
    </xdr:from>
    <xdr:to>
      <xdr:col>10</xdr:col>
      <xdr:colOff>653555</xdr:colOff>
      <xdr:row>47</xdr:row>
      <xdr:rowOff>33382</xdr:rowOff>
    </xdr:to>
    <xdr:pic>
      <xdr:nvPicPr>
        <xdr:cNvPr id="31" name="Picture 4">
          <a:extLst>
            <a:ext uri="{FF2B5EF4-FFF2-40B4-BE49-F238E27FC236}">
              <a16:creationId xmlns:a16="http://schemas.microsoft.com/office/drawing/2014/main" id="{289BE5F4-8329-4943-BE3B-D90B68EF8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31780" y="8779565"/>
          <a:ext cx="215710" cy="207317"/>
        </a:xfrm>
        <a:prstGeom prst="rect">
          <a:avLst/>
        </a:prstGeom>
      </xdr:spPr>
    </xdr:pic>
    <xdr:clientData/>
  </xdr:twoCellAnchor>
  <xdr:twoCellAnchor editAs="oneCell">
    <xdr:from>
      <xdr:col>15</xdr:col>
      <xdr:colOff>197286</xdr:colOff>
      <xdr:row>46</xdr:row>
      <xdr:rowOff>431</xdr:rowOff>
    </xdr:from>
    <xdr:to>
      <xdr:col>15</xdr:col>
      <xdr:colOff>492638</xdr:colOff>
      <xdr:row>46</xdr:row>
      <xdr:rowOff>159691</xdr:rowOff>
    </xdr:to>
    <xdr:pic>
      <xdr:nvPicPr>
        <xdr:cNvPr id="32" name="Picture 2">
          <a:extLst>
            <a:ext uri="{FF2B5EF4-FFF2-40B4-BE49-F238E27FC236}">
              <a16:creationId xmlns:a16="http://schemas.microsoft.com/office/drawing/2014/main" id="{1CA7B95B-8519-412F-B7CB-23035E0C2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83438" y="8763431"/>
          <a:ext cx="295352" cy="159260"/>
        </a:xfrm>
        <a:prstGeom prst="rect">
          <a:avLst/>
        </a:prstGeom>
      </xdr:spPr>
    </xdr:pic>
    <xdr:clientData/>
  </xdr:twoCellAnchor>
  <xdr:twoCellAnchor editAs="oneCell">
    <xdr:from>
      <xdr:col>13</xdr:col>
      <xdr:colOff>357338</xdr:colOff>
      <xdr:row>46</xdr:row>
      <xdr:rowOff>15254</xdr:rowOff>
    </xdr:from>
    <xdr:to>
      <xdr:col>13</xdr:col>
      <xdr:colOff>574115</xdr:colOff>
      <xdr:row>46</xdr:row>
      <xdr:rowOff>181534</xdr:rowOff>
    </xdr:to>
    <xdr:pic>
      <xdr:nvPicPr>
        <xdr:cNvPr id="33" name="Picture 3">
          <a:extLst>
            <a:ext uri="{FF2B5EF4-FFF2-40B4-BE49-F238E27FC236}">
              <a16:creationId xmlns:a16="http://schemas.microsoft.com/office/drawing/2014/main" id="{47D8E8F6-AB41-4F7D-ABCA-3367E4E9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60295" y="8778254"/>
          <a:ext cx="216777" cy="166280"/>
        </a:xfrm>
        <a:prstGeom prst="rect">
          <a:avLst/>
        </a:prstGeom>
      </xdr:spPr>
    </xdr:pic>
    <xdr:clientData/>
  </xdr:twoCellAnchor>
  <xdr:twoCellAnchor editAs="oneCell">
    <xdr:from>
      <xdr:col>11</xdr:col>
      <xdr:colOff>633686</xdr:colOff>
      <xdr:row>45</xdr:row>
      <xdr:rowOff>145477</xdr:rowOff>
    </xdr:from>
    <xdr:to>
      <xdr:col>12</xdr:col>
      <xdr:colOff>261131</xdr:colOff>
      <xdr:row>47</xdr:row>
      <xdr:rowOff>6832</xdr:rowOff>
    </xdr:to>
    <xdr:pic>
      <xdr:nvPicPr>
        <xdr:cNvPr id="34" name="Picture 5">
          <a:extLst>
            <a:ext uri="{FF2B5EF4-FFF2-40B4-BE49-F238E27FC236}">
              <a16:creationId xmlns:a16="http://schemas.microsoft.com/office/drawing/2014/main" id="{316E9C69-5C61-44C0-8061-548BEC4F2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0121" y="8717977"/>
          <a:ext cx="439140" cy="242355"/>
        </a:xfrm>
        <a:prstGeom prst="rect">
          <a:avLst/>
        </a:prstGeom>
      </xdr:spPr>
    </xdr:pic>
    <xdr:clientData/>
  </xdr:twoCellAnchor>
  <xdr:twoCellAnchor>
    <xdr:from>
      <xdr:col>8</xdr:col>
      <xdr:colOff>521805</xdr:colOff>
      <xdr:row>49</xdr:row>
      <xdr:rowOff>99391</xdr:rowOff>
    </xdr:from>
    <xdr:to>
      <xdr:col>9</xdr:col>
      <xdr:colOff>323022</xdr:colOff>
      <xdr:row>50</xdr:row>
      <xdr:rowOff>49697</xdr:rowOff>
    </xdr:to>
    <xdr:sp macro="" textlink="$M$34">
      <xdr:nvSpPr>
        <xdr:cNvPr id="35" name="Dikdörtgen: Köşeleri Yuvarlatılmış 34">
          <a:extLst>
            <a:ext uri="{FF2B5EF4-FFF2-40B4-BE49-F238E27FC236}">
              <a16:creationId xmlns:a16="http://schemas.microsoft.com/office/drawing/2014/main" id="{FCB4ADC5-405D-53C8-A277-020CB17E9F65}"/>
            </a:ext>
          </a:extLst>
        </xdr:cNvPr>
        <xdr:cNvSpPr/>
      </xdr:nvSpPr>
      <xdr:spPr>
        <a:xfrm>
          <a:off x="6800022" y="9433891"/>
          <a:ext cx="546652" cy="14080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0B34C23-6057-4D34-A58D-ADC40E9C822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53%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244337</xdr:colOff>
      <xdr:row>49</xdr:row>
      <xdr:rowOff>99392</xdr:rowOff>
    </xdr:from>
    <xdr:to>
      <xdr:col>10</xdr:col>
      <xdr:colOff>807554</xdr:colOff>
      <xdr:row>50</xdr:row>
      <xdr:rowOff>41414</xdr:rowOff>
    </xdr:to>
    <xdr:sp macro="" textlink="$M$35">
      <xdr:nvSpPr>
        <xdr:cNvPr id="40" name="Dikdörtgen: Köşeleri Yuvarlatılmış 39">
          <a:extLst>
            <a:ext uri="{FF2B5EF4-FFF2-40B4-BE49-F238E27FC236}">
              <a16:creationId xmlns:a16="http://schemas.microsoft.com/office/drawing/2014/main" id="{38D84872-3ABC-4B74-811E-8297F138DBAE}"/>
            </a:ext>
          </a:extLst>
        </xdr:cNvPr>
        <xdr:cNvSpPr/>
      </xdr:nvSpPr>
      <xdr:spPr>
        <a:xfrm>
          <a:off x="8038272" y="9433892"/>
          <a:ext cx="563217" cy="13252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36B946-8C79-4635-B5F6-15B7965BFA0B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62%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546652</xdr:colOff>
      <xdr:row>49</xdr:row>
      <xdr:rowOff>91110</xdr:rowOff>
    </xdr:from>
    <xdr:to>
      <xdr:col>12</xdr:col>
      <xdr:colOff>323022</xdr:colOff>
      <xdr:row>50</xdr:row>
      <xdr:rowOff>57978</xdr:rowOff>
    </xdr:to>
    <xdr:sp macro="" textlink="$M$36">
      <xdr:nvSpPr>
        <xdr:cNvPr id="41" name="Dikdörtgen: Köşeleri Yuvarlatılmış 40">
          <a:extLst>
            <a:ext uri="{FF2B5EF4-FFF2-40B4-BE49-F238E27FC236}">
              <a16:creationId xmlns:a16="http://schemas.microsoft.com/office/drawing/2014/main" id="{1242558A-A3B9-4D85-9FA8-7F4A1EC61534}"/>
            </a:ext>
          </a:extLst>
        </xdr:cNvPr>
        <xdr:cNvSpPr/>
      </xdr:nvSpPr>
      <xdr:spPr>
        <a:xfrm>
          <a:off x="9293087" y="9425610"/>
          <a:ext cx="588065" cy="157368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923FCF2-4B11-42D7-85DA-FF3AA0DA8C57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83%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169793</xdr:colOff>
      <xdr:row>49</xdr:row>
      <xdr:rowOff>82827</xdr:rowOff>
    </xdr:from>
    <xdr:to>
      <xdr:col>13</xdr:col>
      <xdr:colOff>733011</xdr:colOff>
      <xdr:row>50</xdr:row>
      <xdr:rowOff>41414</xdr:rowOff>
    </xdr:to>
    <xdr:sp macro="" textlink="$M$37">
      <xdr:nvSpPr>
        <xdr:cNvPr id="42" name="Dikdörtgen: Köşeleri Yuvarlatılmış 41">
          <a:extLst>
            <a:ext uri="{FF2B5EF4-FFF2-40B4-BE49-F238E27FC236}">
              <a16:creationId xmlns:a16="http://schemas.microsoft.com/office/drawing/2014/main" id="{A5AE0B3B-22F3-4E81-BAD6-20D723EE0AC3}"/>
            </a:ext>
          </a:extLst>
        </xdr:cNvPr>
        <xdr:cNvSpPr/>
      </xdr:nvSpPr>
      <xdr:spPr>
        <a:xfrm>
          <a:off x="10572750" y="9417327"/>
          <a:ext cx="563218" cy="149087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2BB613C-9784-4900-9D9A-0048587CBF86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50%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41414</xdr:colOff>
      <xdr:row>49</xdr:row>
      <xdr:rowOff>74544</xdr:rowOff>
    </xdr:from>
    <xdr:to>
      <xdr:col>16</xdr:col>
      <xdr:colOff>16566</xdr:colOff>
      <xdr:row>50</xdr:row>
      <xdr:rowOff>16565</xdr:rowOff>
    </xdr:to>
    <xdr:sp macro="" textlink="$M$38">
      <xdr:nvSpPr>
        <xdr:cNvPr id="43" name="Dikdörtgen: Köşeleri Yuvarlatılmış 42">
          <a:extLst>
            <a:ext uri="{FF2B5EF4-FFF2-40B4-BE49-F238E27FC236}">
              <a16:creationId xmlns:a16="http://schemas.microsoft.com/office/drawing/2014/main" id="{A5AB8684-EB5B-4DD4-98AE-98C7706CA72A}"/>
            </a:ext>
          </a:extLst>
        </xdr:cNvPr>
        <xdr:cNvSpPr/>
      </xdr:nvSpPr>
      <xdr:spPr>
        <a:xfrm>
          <a:off x="11827566" y="9409044"/>
          <a:ext cx="588065" cy="132521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B19CA4-BC24-4720-A483-19D3A3058268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44%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361950</xdr:colOff>
          <xdr:row>5</xdr:row>
          <xdr:rowOff>142875</xdr:rowOff>
        </xdr:to>
        <xdr:sp macro="" textlink="">
          <xdr:nvSpPr>
            <xdr:cNvPr id="3078" name="ListBox1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22411</xdr:colOff>
      <xdr:row>5</xdr:row>
      <xdr:rowOff>171808</xdr:rowOff>
    </xdr:from>
    <xdr:to>
      <xdr:col>14</xdr:col>
      <xdr:colOff>408214</xdr:colOff>
      <xdr:row>31</xdr:row>
      <xdr:rowOff>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afik 1">
              <a:extLst>
                <a:ext uri="{FF2B5EF4-FFF2-40B4-BE49-F238E27FC236}">
                  <a16:creationId xmlns:a16="http://schemas.microsoft.com/office/drawing/2014/main" id="{E9DABC95-A807-C8FD-1EDF-993A204BBA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411" y="1124308"/>
              <a:ext cx="8920203" cy="478119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>
    <xdr:from>
      <xdr:col>1</xdr:col>
      <xdr:colOff>367393</xdr:colOff>
      <xdr:row>2</xdr:row>
      <xdr:rowOff>13607</xdr:rowOff>
    </xdr:from>
    <xdr:to>
      <xdr:col>4</xdr:col>
      <xdr:colOff>123264</xdr:colOff>
      <xdr:row>5</xdr:row>
      <xdr:rowOff>162107</xdr:rowOff>
    </xdr:to>
    <xdr:sp macro="" textlink="Parametreler!H1">
      <xdr:nvSpPr>
        <xdr:cNvPr id="3" name="Dikdörtgen 2">
          <a:extLst>
            <a:ext uri="{FF2B5EF4-FFF2-40B4-BE49-F238E27FC236}">
              <a16:creationId xmlns:a16="http://schemas.microsoft.com/office/drawing/2014/main" id="{235749F9-AED5-54BD-4763-D55E650CC8F7}"/>
            </a:ext>
          </a:extLst>
        </xdr:cNvPr>
        <xdr:cNvSpPr/>
      </xdr:nvSpPr>
      <xdr:spPr>
        <a:xfrm>
          <a:off x="972511" y="394607"/>
          <a:ext cx="1571224" cy="72000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E291053F-1503-416F-A8E5-97C2000DF8AB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11.651.495 </a:t>
          </a:fld>
          <a:endParaRPr lang="tr-T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4</xdr:col>
      <xdr:colOff>133188</xdr:colOff>
      <xdr:row>2</xdr:row>
      <xdr:rowOff>13607</xdr:rowOff>
    </xdr:from>
    <xdr:to>
      <xdr:col>6</xdr:col>
      <xdr:colOff>496153</xdr:colOff>
      <xdr:row>5</xdr:row>
      <xdr:rowOff>162107</xdr:rowOff>
    </xdr:to>
    <xdr:sp macro="" textlink="Parametreler!H2">
      <xdr:nvSpPr>
        <xdr:cNvPr id="4" name="Dikdörtgen 3">
          <a:extLst>
            <a:ext uri="{FF2B5EF4-FFF2-40B4-BE49-F238E27FC236}">
              <a16:creationId xmlns:a16="http://schemas.microsoft.com/office/drawing/2014/main" id="{41DED173-DFB6-4EA8-9EF5-B557DB6018F0}"/>
            </a:ext>
          </a:extLst>
        </xdr:cNvPr>
        <xdr:cNvSpPr/>
      </xdr:nvSpPr>
      <xdr:spPr>
        <a:xfrm>
          <a:off x="2553659" y="394607"/>
          <a:ext cx="1573200" cy="72000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fld id="{72BE27BF-90CA-4AC0-AC58-A3C2F191CA9A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7.830.347 </a:t>
          </a:fld>
          <a:endParaRPr lang="tr-T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506077</xdr:colOff>
      <xdr:row>2</xdr:row>
      <xdr:rowOff>13607</xdr:rowOff>
    </xdr:from>
    <xdr:to>
      <xdr:col>9</xdr:col>
      <xdr:colOff>263924</xdr:colOff>
      <xdr:row>5</xdr:row>
      <xdr:rowOff>162107</xdr:rowOff>
    </xdr:to>
    <xdr:sp macro="" textlink="Parametreler!H3">
      <xdr:nvSpPr>
        <xdr:cNvPr id="5" name="Dikdörtgen 4">
          <a:extLst>
            <a:ext uri="{FF2B5EF4-FFF2-40B4-BE49-F238E27FC236}">
              <a16:creationId xmlns:a16="http://schemas.microsoft.com/office/drawing/2014/main" id="{0FDB6995-5648-4CEB-B341-AADF05F5E460}"/>
            </a:ext>
          </a:extLst>
        </xdr:cNvPr>
        <xdr:cNvSpPr/>
      </xdr:nvSpPr>
      <xdr:spPr>
        <a:xfrm>
          <a:off x="4136783" y="394607"/>
          <a:ext cx="1573200" cy="72000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fld id="{13FEC313-9339-4B80-A836-52987F9F6E79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16.905.079 </a:t>
          </a:fld>
          <a:endParaRPr lang="tr-T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273848</xdr:colOff>
      <xdr:row>2</xdr:row>
      <xdr:rowOff>13607</xdr:rowOff>
    </xdr:from>
    <xdr:to>
      <xdr:col>12</xdr:col>
      <xdr:colOff>31695</xdr:colOff>
      <xdr:row>5</xdr:row>
      <xdr:rowOff>162107</xdr:rowOff>
    </xdr:to>
    <xdr:sp macro="" textlink="Parametreler!H4">
      <xdr:nvSpPr>
        <xdr:cNvPr id="6" name="Dikdörtgen 5">
          <a:extLst>
            <a:ext uri="{FF2B5EF4-FFF2-40B4-BE49-F238E27FC236}">
              <a16:creationId xmlns:a16="http://schemas.microsoft.com/office/drawing/2014/main" id="{553AC55E-C1DC-4B53-8A84-557F046B78F2}"/>
            </a:ext>
          </a:extLst>
        </xdr:cNvPr>
        <xdr:cNvSpPr/>
      </xdr:nvSpPr>
      <xdr:spPr>
        <a:xfrm>
          <a:off x="5719907" y="394607"/>
          <a:ext cx="1573200" cy="72000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fld id="{938CBB72-8CFE-4451-BFC1-A22403C953B4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10.361.173 </a:t>
          </a:fld>
          <a:endParaRPr lang="tr-T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12</xdr:col>
      <xdr:colOff>41621</xdr:colOff>
      <xdr:row>2</xdr:row>
      <xdr:rowOff>13607</xdr:rowOff>
    </xdr:from>
    <xdr:to>
      <xdr:col>14</xdr:col>
      <xdr:colOff>404586</xdr:colOff>
      <xdr:row>5</xdr:row>
      <xdr:rowOff>162107</xdr:rowOff>
    </xdr:to>
    <xdr:sp macro="" textlink="Parametreler!H5">
      <xdr:nvSpPr>
        <xdr:cNvPr id="7" name="Dikdörtgen 6">
          <a:extLst>
            <a:ext uri="{FF2B5EF4-FFF2-40B4-BE49-F238E27FC236}">
              <a16:creationId xmlns:a16="http://schemas.microsoft.com/office/drawing/2014/main" id="{C4D5227A-087B-48B5-A100-73F50FE8A7A8}"/>
            </a:ext>
          </a:extLst>
        </xdr:cNvPr>
        <xdr:cNvSpPr/>
      </xdr:nvSpPr>
      <xdr:spPr>
        <a:xfrm>
          <a:off x="7303033" y="394607"/>
          <a:ext cx="1573200" cy="720000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fld id="{46A19537-2E41-44E2-86AF-26764DFA3F83}" type="TxLink">
            <a:rPr lang="en-US" sz="16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r"/>
            <a:t> 15.846.811 </a:t>
          </a:fld>
          <a:endParaRPr lang="tr-TR" sz="16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22</xdr:col>
      <xdr:colOff>723900</xdr:colOff>
      <xdr:row>2</xdr:row>
      <xdr:rowOff>13607</xdr:rowOff>
    </xdr:to>
    <xdr:sp macro="" textlink="">
      <xdr:nvSpPr>
        <xdr:cNvPr id="8" name="Dikdörtgen 7">
          <a:extLst>
            <a:ext uri="{FF2B5EF4-FFF2-40B4-BE49-F238E27FC236}">
              <a16:creationId xmlns:a16="http://schemas.microsoft.com/office/drawing/2014/main" id="{AA65E89B-A9F8-D767-AB76-009059621CED}"/>
            </a:ext>
          </a:extLst>
        </xdr:cNvPr>
        <xdr:cNvSpPr/>
      </xdr:nvSpPr>
      <xdr:spPr>
        <a:xfrm>
          <a:off x="0" y="0"/>
          <a:ext cx="14135100" cy="394607"/>
        </a:xfrm>
        <a:prstGeom prst="rect">
          <a:avLst/>
        </a:prstGeom>
        <a:solidFill>
          <a:schemeClr val="accent5">
            <a:lumMod val="75000"/>
          </a:schemeClr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tr-TR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t>ŞİRKET SATIŞ RAPORU</a:t>
          </a:r>
        </a:p>
      </xdr:txBody>
    </xdr:sp>
    <xdr:clientData/>
  </xdr:twoCellAnchor>
  <xdr:twoCellAnchor editAs="oneCell">
    <xdr:from>
      <xdr:col>1</xdr:col>
      <xdr:colOff>381001</xdr:colOff>
      <xdr:row>2</xdr:row>
      <xdr:rowOff>180087</xdr:rowOff>
    </xdr:from>
    <xdr:to>
      <xdr:col>2</xdr:col>
      <xdr:colOff>347240</xdr:colOff>
      <xdr:row>4</xdr:row>
      <xdr:rowOff>163568</xdr:rowOff>
    </xdr:to>
    <xdr:pic>
      <xdr:nvPicPr>
        <xdr:cNvPr id="9" name="Picture 6">
          <a:extLst>
            <a:ext uri="{FF2B5EF4-FFF2-40B4-BE49-F238E27FC236}">
              <a16:creationId xmlns:a16="http://schemas.microsoft.com/office/drawing/2014/main" id="{42C73FCD-6862-437F-A9CA-B4B1DA46E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6119" y="561087"/>
          <a:ext cx="571356" cy="364481"/>
        </a:xfrm>
        <a:prstGeom prst="rect">
          <a:avLst/>
        </a:prstGeom>
      </xdr:spPr>
    </xdr:pic>
    <xdr:clientData/>
  </xdr:twoCellAnchor>
  <xdr:twoCellAnchor editAs="oneCell">
    <xdr:from>
      <xdr:col>4</xdr:col>
      <xdr:colOff>285153</xdr:colOff>
      <xdr:row>2</xdr:row>
      <xdr:rowOff>179565</xdr:rowOff>
    </xdr:from>
    <xdr:to>
      <xdr:col>5</xdr:col>
      <xdr:colOff>53158</xdr:colOff>
      <xdr:row>4</xdr:row>
      <xdr:rowOff>164089</xdr:rowOff>
    </xdr:to>
    <xdr:pic>
      <xdr:nvPicPr>
        <xdr:cNvPr id="10" name="Picture 4">
          <a:extLst>
            <a:ext uri="{FF2B5EF4-FFF2-40B4-BE49-F238E27FC236}">
              <a16:creationId xmlns:a16="http://schemas.microsoft.com/office/drawing/2014/main" id="{D568B525-CBBD-41B9-BA0D-69C3A9AB63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624" y="560565"/>
          <a:ext cx="373122" cy="365524"/>
        </a:xfrm>
        <a:prstGeom prst="rect">
          <a:avLst/>
        </a:prstGeom>
      </xdr:spPr>
    </xdr:pic>
    <xdr:clientData/>
  </xdr:twoCellAnchor>
  <xdr:twoCellAnchor editAs="oneCell">
    <xdr:from>
      <xdr:col>6</xdr:col>
      <xdr:colOff>551364</xdr:colOff>
      <xdr:row>3</xdr:row>
      <xdr:rowOff>9432</xdr:rowOff>
    </xdr:from>
    <xdr:to>
      <xdr:col>7</xdr:col>
      <xdr:colOff>479613</xdr:colOff>
      <xdr:row>4</xdr:row>
      <xdr:rowOff>143722</xdr:rowOff>
    </xdr:to>
    <xdr:pic>
      <xdr:nvPicPr>
        <xdr:cNvPr id="11" name="Picture 5">
          <a:extLst>
            <a:ext uri="{FF2B5EF4-FFF2-40B4-BE49-F238E27FC236}">
              <a16:creationId xmlns:a16="http://schemas.microsoft.com/office/drawing/2014/main" id="{333A116C-8F41-4FFF-8CE1-69199F20C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2070" y="580932"/>
          <a:ext cx="533367" cy="324790"/>
        </a:xfrm>
        <a:prstGeom prst="rect">
          <a:avLst/>
        </a:prstGeom>
      </xdr:spPr>
    </xdr:pic>
    <xdr:clientData/>
  </xdr:twoCellAnchor>
  <xdr:twoCellAnchor editAs="oneCell">
    <xdr:from>
      <xdr:col>9</xdr:col>
      <xdr:colOff>395115</xdr:colOff>
      <xdr:row>3</xdr:row>
      <xdr:rowOff>52825</xdr:rowOff>
    </xdr:from>
    <xdr:to>
      <xdr:col>10</xdr:col>
      <xdr:colOff>95705</xdr:colOff>
      <xdr:row>4</xdr:row>
      <xdr:rowOff>100330</xdr:rowOff>
    </xdr:to>
    <xdr:pic>
      <xdr:nvPicPr>
        <xdr:cNvPr id="12" name="Picture 3">
          <a:extLst>
            <a:ext uri="{FF2B5EF4-FFF2-40B4-BE49-F238E27FC236}">
              <a16:creationId xmlns:a16="http://schemas.microsoft.com/office/drawing/2014/main" id="{2AB6A94C-B5FD-4414-A5BC-18831D9E3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41174" y="624325"/>
          <a:ext cx="305707" cy="238005"/>
        </a:xfrm>
        <a:prstGeom prst="rect">
          <a:avLst/>
        </a:prstGeom>
      </xdr:spPr>
    </xdr:pic>
    <xdr:clientData/>
  </xdr:twoCellAnchor>
  <xdr:twoCellAnchor editAs="oneCell">
    <xdr:from>
      <xdr:col>12</xdr:col>
      <xdr:colOff>134470</xdr:colOff>
      <xdr:row>3</xdr:row>
      <xdr:rowOff>62283</xdr:rowOff>
    </xdr:from>
    <xdr:to>
      <xdr:col>12</xdr:col>
      <xdr:colOff>546651</xdr:colOff>
      <xdr:row>4</xdr:row>
      <xdr:rowOff>90871</xdr:rowOff>
    </xdr:to>
    <xdr:pic>
      <xdr:nvPicPr>
        <xdr:cNvPr id="13" name="Picture 2">
          <a:extLst>
            <a:ext uri="{FF2B5EF4-FFF2-40B4-BE49-F238E27FC236}">
              <a16:creationId xmlns:a16="http://schemas.microsoft.com/office/drawing/2014/main" id="{499FEC3E-881E-4701-911C-F774FAA67D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5882" y="633783"/>
          <a:ext cx="412181" cy="219088"/>
        </a:xfrm>
        <a:prstGeom prst="rect">
          <a:avLst/>
        </a:prstGeom>
        <a:solidFill>
          <a:schemeClr val="accent5">
            <a:lumMod val="75000"/>
          </a:schemeClr>
        </a:solidFill>
      </xdr:spPr>
    </xdr:pic>
    <xdr:clientData/>
  </xdr:twoCellAnchor>
  <xdr:twoCellAnchor>
    <xdr:from>
      <xdr:col>14</xdr:col>
      <xdr:colOff>427503</xdr:colOff>
      <xdr:row>2</xdr:row>
      <xdr:rowOff>35580</xdr:rowOff>
    </xdr:from>
    <xdr:to>
      <xdr:col>22</xdr:col>
      <xdr:colOff>733424</xdr:colOff>
      <xdr:row>5</xdr:row>
      <xdr:rowOff>156882</xdr:rowOff>
    </xdr:to>
    <xdr:graphicFrame macro="">
      <xdr:nvGraphicFramePr>
        <xdr:cNvPr id="14" name="Grafik 7">
          <a:extLst>
            <a:ext uri="{FF2B5EF4-FFF2-40B4-BE49-F238E27FC236}">
              <a16:creationId xmlns:a16="http://schemas.microsoft.com/office/drawing/2014/main" id="{B2DD41D6-4689-81FC-C297-19531B746E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70509</xdr:colOff>
      <xdr:row>6</xdr:row>
      <xdr:rowOff>54429</xdr:rowOff>
    </xdr:from>
    <xdr:to>
      <xdr:col>21</xdr:col>
      <xdr:colOff>488785</xdr:colOff>
      <xdr:row>8</xdr:row>
      <xdr:rowOff>27775</xdr:rowOff>
    </xdr:to>
    <xdr:sp macro="" textlink="Parametreler!G13">
      <xdr:nvSpPr>
        <xdr:cNvPr id="15" name="Dikdörtgen 14">
          <a:extLst>
            <a:ext uri="{FF2B5EF4-FFF2-40B4-BE49-F238E27FC236}">
              <a16:creationId xmlns:a16="http://schemas.microsoft.com/office/drawing/2014/main" id="{479A2B07-C991-C072-D2AD-FBF1E6AE42CB}"/>
            </a:ext>
          </a:extLst>
        </xdr:cNvPr>
        <xdr:cNvSpPr/>
      </xdr:nvSpPr>
      <xdr:spPr>
        <a:xfrm>
          <a:off x="9768691" y="1197429"/>
          <a:ext cx="3448958" cy="354346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147296DC-035D-4D4D-AE95-D9348D8ECDE8}" type="TxLink">
            <a:rPr lang="en-US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Toplam Satış</a:t>
          </a:fld>
          <a:endParaRPr lang="tr-T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17</xdr:col>
      <xdr:colOff>338501</xdr:colOff>
      <xdr:row>8</xdr:row>
      <xdr:rowOff>120216</xdr:rowOff>
    </xdr:from>
    <xdr:to>
      <xdr:col>20</xdr:col>
      <xdr:colOff>277085</xdr:colOff>
      <xdr:row>10</xdr:row>
      <xdr:rowOff>93562</xdr:rowOff>
    </xdr:to>
    <xdr:sp macro="" textlink="Parametreler!H13">
      <xdr:nvSpPr>
        <xdr:cNvPr id="16" name="Dikdörtgen 15">
          <a:extLst>
            <a:ext uri="{FF2B5EF4-FFF2-40B4-BE49-F238E27FC236}">
              <a16:creationId xmlns:a16="http://schemas.microsoft.com/office/drawing/2014/main" id="{6668088F-99DC-435B-B400-89FC72AFB3EB}"/>
            </a:ext>
          </a:extLst>
        </xdr:cNvPr>
        <xdr:cNvSpPr/>
      </xdr:nvSpPr>
      <xdr:spPr>
        <a:xfrm>
          <a:off x="10642819" y="1644216"/>
          <a:ext cx="1756993" cy="354346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9A5DB91-B6F6-418C-95BB-0641051B5991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62.594.905 </a:t>
          </a:fld>
          <a:endParaRPr lang="tr-T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118587</xdr:colOff>
      <xdr:row>10</xdr:row>
      <xdr:rowOff>186002</xdr:rowOff>
    </xdr:from>
    <xdr:to>
      <xdr:col>21</xdr:col>
      <xdr:colOff>536863</xdr:colOff>
      <xdr:row>12</xdr:row>
      <xdr:rowOff>159348</xdr:rowOff>
    </xdr:to>
    <xdr:sp macro="" textlink="Parametreler!G14">
      <xdr:nvSpPr>
        <xdr:cNvPr id="17" name="Dikdörtgen 16">
          <a:extLst>
            <a:ext uri="{FF2B5EF4-FFF2-40B4-BE49-F238E27FC236}">
              <a16:creationId xmlns:a16="http://schemas.microsoft.com/office/drawing/2014/main" id="{08261A24-062E-4331-BF73-E889B7644C66}"/>
            </a:ext>
          </a:extLst>
        </xdr:cNvPr>
        <xdr:cNvSpPr/>
      </xdr:nvSpPr>
      <xdr:spPr>
        <a:xfrm>
          <a:off x="9816769" y="2091002"/>
          <a:ext cx="3448958" cy="354346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9C3876BA-8C96-4E2D-8977-D21F873704A8}" type="TxLink">
            <a:rPr lang="en-US" sz="2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Toplam Hedef</a:t>
          </a:fld>
          <a:endParaRPr lang="tr-TR" sz="2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17</xdr:col>
      <xdr:colOff>386579</xdr:colOff>
      <xdr:row>13</xdr:row>
      <xdr:rowOff>61290</xdr:rowOff>
    </xdr:from>
    <xdr:to>
      <xdr:col>20</xdr:col>
      <xdr:colOff>325163</xdr:colOff>
      <xdr:row>15</xdr:row>
      <xdr:rowOff>34636</xdr:rowOff>
    </xdr:to>
    <xdr:sp macro="" textlink="Parametreler!H14">
      <xdr:nvSpPr>
        <xdr:cNvPr id="18" name="Dikdörtgen 17">
          <a:extLst>
            <a:ext uri="{FF2B5EF4-FFF2-40B4-BE49-F238E27FC236}">
              <a16:creationId xmlns:a16="http://schemas.microsoft.com/office/drawing/2014/main" id="{FBD2CBAE-B447-4BDD-951F-85564749FE63}"/>
            </a:ext>
          </a:extLst>
        </xdr:cNvPr>
        <xdr:cNvSpPr/>
      </xdr:nvSpPr>
      <xdr:spPr>
        <a:xfrm>
          <a:off x="10690897" y="2537790"/>
          <a:ext cx="1756993" cy="354346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A2289325-948B-47B1-AC6C-E960873C2644}" type="TxLink">
            <a:rPr lang="en-US" sz="11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 70.419.511 </a:t>
          </a:fld>
          <a:endParaRPr lang="tr-TR" sz="11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 editAs="oneCell">
    <xdr:from>
      <xdr:col>16</xdr:col>
      <xdr:colOff>544285</xdr:colOff>
      <xdr:row>15</xdr:row>
      <xdr:rowOff>93731</xdr:rowOff>
    </xdr:from>
    <xdr:to>
      <xdr:col>21</xdr:col>
      <xdr:colOff>244929</xdr:colOff>
      <xdr:row>29</xdr:row>
      <xdr:rowOff>173608</xdr:rowOff>
    </xdr:to>
    <xdr:pic>
      <xdr:nvPicPr>
        <xdr:cNvPr id="26" name="Picture 1">
          <a:extLst>
            <a:ext uri="{FF2B5EF4-FFF2-40B4-BE49-F238E27FC236}">
              <a16:creationId xmlns:a16="http://schemas.microsoft.com/office/drawing/2014/main" id="{50F6A542-B2A2-499F-B414-473E52C60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341428" y="2951231"/>
          <a:ext cx="2762251" cy="2746877"/>
        </a:xfrm>
        <a:prstGeom prst="rect">
          <a:avLst/>
        </a:prstGeom>
      </xdr:spPr>
    </xdr:pic>
    <xdr:clientData/>
  </xdr:twoCellAnchor>
  <xdr:twoCellAnchor>
    <xdr:from>
      <xdr:col>18</xdr:col>
      <xdr:colOff>139152</xdr:colOff>
      <xdr:row>21</xdr:row>
      <xdr:rowOff>146597</xdr:rowOff>
    </xdr:from>
    <xdr:to>
      <xdr:col>20</xdr:col>
      <xdr:colOff>51346</xdr:colOff>
      <xdr:row>23</xdr:row>
      <xdr:rowOff>119382</xdr:rowOff>
    </xdr:to>
    <xdr:grpSp>
      <xdr:nvGrpSpPr>
        <xdr:cNvPr id="30" name="ibre">
          <a:extLst>
            <a:ext uri="{FF2B5EF4-FFF2-40B4-BE49-F238E27FC236}">
              <a16:creationId xmlns:a16="http://schemas.microsoft.com/office/drawing/2014/main" id="{0A59FA9E-C830-0385-E46F-DC2697FD4FF2}"/>
            </a:ext>
          </a:extLst>
        </xdr:cNvPr>
        <xdr:cNvGrpSpPr/>
      </xdr:nvGrpSpPr>
      <xdr:grpSpPr>
        <a:xfrm rot="18840000">
          <a:off x="11434947" y="3761757"/>
          <a:ext cx="353785" cy="1124466"/>
          <a:chOff x="11552464" y="3755571"/>
          <a:chExt cx="353785" cy="1136837"/>
        </a:xfrm>
      </xdr:grpSpPr>
      <xdr:sp macro="" textlink="">
        <xdr:nvSpPr>
          <xdr:cNvPr id="27" name="Ok: Aşağı 26">
            <a:extLst>
              <a:ext uri="{FF2B5EF4-FFF2-40B4-BE49-F238E27FC236}">
                <a16:creationId xmlns:a16="http://schemas.microsoft.com/office/drawing/2014/main" id="{FCDA618E-F84E-F829-7F71-0AF973D67A14}"/>
              </a:ext>
            </a:extLst>
          </xdr:cNvPr>
          <xdr:cNvSpPr/>
        </xdr:nvSpPr>
        <xdr:spPr>
          <a:xfrm>
            <a:off x="11552464" y="4327071"/>
            <a:ext cx="353785" cy="565337"/>
          </a:xfrm>
          <a:prstGeom prst="downArrow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8" name="Ok: Aşağı 27">
            <a:extLst>
              <a:ext uri="{FF2B5EF4-FFF2-40B4-BE49-F238E27FC236}">
                <a16:creationId xmlns:a16="http://schemas.microsoft.com/office/drawing/2014/main" id="{4BC0B1E3-64C2-4ED5-832E-6F07A14B0AE5}"/>
              </a:ext>
            </a:extLst>
          </xdr:cNvPr>
          <xdr:cNvSpPr/>
        </xdr:nvSpPr>
        <xdr:spPr>
          <a:xfrm rot="10800000">
            <a:off x="11552464" y="3755571"/>
            <a:ext cx="353785" cy="565337"/>
          </a:xfrm>
          <a:prstGeom prst="downArrow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sp macro="" textlink="">
        <xdr:nvSpPr>
          <xdr:cNvPr id="29" name="Oval 28">
            <a:extLst>
              <a:ext uri="{FF2B5EF4-FFF2-40B4-BE49-F238E27FC236}">
                <a16:creationId xmlns:a16="http://schemas.microsoft.com/office/drawing/2014/main" id="{DB399DB7-5009-1531-F703-D0E5DF0A5625}"/>
              </a:ext>
            </a:extLst>
          </xdr:cNvPr>
          <xdr:cNvSpPr/>
        </xdr:nvSpPr>
        <xdr:spPr>
          <a:xfrm>
            <a:off x="11566072" y="4180114"/>
            <a:ext cx="299357" cy="299357"/>
          </a:xfrm>
          <a:prstGeom prst="ellipse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18</xdr:col>
      <xdr:colOff>122464</xdr:colOff>
      <xdr:row>25</xdr:row>
      <xdr:rowOff>149678</xdr:rowOff>
    </xdr:from>
    <xdr:to>
      <xdr:col>20</xdr:col>
      <xdr:colOff>27214</xdr:colOff>
      <xdr:row>27</xdr:row>
      <xdr:rowOff>54428</xdr:rowOff>
    </xdr:to>
    <xdr:sp macro="" textlink="$P$16">
      <xdr:nvSpPr>
        <xdr:cNvPr id="31" name="Dikdörtgen 30">
          <a:extLst>
            <a:ext uri="{FF2B5EF4-FFF2-40B4-BE49-F238E27FC236}">
              <a16:creationId xmlns:a16="http://schemas.microsoft.com/office/drawing/2014/main" id="{E7FD2182-375E-3D2B-A96F-4D72FD2BBE3D}"/>
            </a:ext>
          </a:extLst>
        </xdr:cNvPr>
        <xdr:cNvSpPr/>
      </xdr:nvSpPr>
      <xdr:spPr>
        <a:xfrm>
          <a:off x="11144250" y="4912178"/>
          <a:ext cx="1129393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8C07650-C344-4585-97D7-627695EC9EF5}" type="TxLink">
            <a:rPr lang="en-US" sz="18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89%</a:t>
          </a:fld>
          <a:endParaRPr lang="tr-T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0</xdr:colOff>
      <xdr:row>31</xdr:row>
      <xdr:rowOff>22698</xdr:rowOff>
    </xdr:from>
    <xdr:to>
      <xdr:col>22</xdr:col>
      <xdr:colOff>723900</xdr:colOff>
      <xdr:row>42</xdr:row>
      <xdr:rowOff>173182</xdr:rowOff>
    </xdr:to>
    <xdr:graphicFrame macro="">
      <xdr:nvGraphicFramePr>
        <xdr:cNvPr id="32" name="Grafik 2">
          <a:extLst>
            <a:ext uri="{FF2B5EF4-FFF2-40B4-BE49-F238E27FC236}">
              <a16:creationId xmlns:a16="http://schemas.microsoft.com/office/drawing/2014/main" id="{F315015F-7C63-9B11-BD6E-372230B6E2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44824</xdr:colOff>
      <xdr:row>0</xdr:row>
      <xdr:rowOff>78442</xdr:rowOff>
    </xdr:from>
    <xdr:to>
      <xdr:col>19</xdr:col>
      <xdr:colOff>77424</xdr:colOff>
      <xdr:row>1</xdr:row>
      <xdr:rowOff>134471</xdr:rowOff>
    </xdr:to>
    <xdr:sp macro="[0]!Dikdörtgen37_Tıkla" textlink="">
      <xdr:nvSpPr>
        <xdr:cNvPr id="38" name="Dikdörtgen 37">
          <a:extLst>
            <a:ext uri="{FF2B5EF4-FFF2-40B4-BE49-F238E27FC236}">
              <a16:creationId xmlns:a16="http://schemas.microsoft.com/office/drawing/2014/main" id="{2CC4D8F8-0586-44BC-933E-420E85202827}"/>
            </a:ext>
          </a:extLst>
        </xdr:cNvPr>
        <xdr:cNvSpPr/>
      </xdr:nvSpPr>
      <xdr:spPr>
        <a:xfrm>
          <a:off x="10331824" y="78442"/>
          <a:ext cx="1242835" cy="246529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200" b="1"/>
            <a:t>Satışçı</a:t>
          </a:r>
          <a:r>
            <a:rPr lang="tr-TR" sz="1200" b="1" baseline="0"/>
            <a:t> Raporu</a:t>
          </a:r>
          <a:endParaRPr lang="tr-TR" sz="1200" b="1"/>
        </a:p>
      </xdr:txBody>
    </xdr:sp>
    <xdr:clientData/>
  </xdr:twoCellAnchor>
  <xdr:twoCellAnchor>
    <xdr:from>
      <xdr:col>3</xdr:col>
      <xdr:colOff>71437</xdr:colOff>
      <xdr:row>2</xdr:row>
      <xdr:rowOff>0</xdr:rowOff>
    </xdr:from>
    <xdr:to>
      <xdr:col>17</xdr:col>
      <xdr:colOff>166687</xdr:colOff>
      <xdr:row>31</xdr:row>
      <xdr:rowOff>64943</xdr:rowOff>
    </xdr:to>
    <xdr:grpSp>
      <xdr:nvGrpSpPr>
        <xdr:cNvPr id="3085" name="satici" hidden="1">
          <a:extLst>
            <a:ext uri="{FF2B5EF4-FFF2-40B4-BE49-F238E27FC236}">
              <a16:creationId xmlns:a16="http://schemas.microsoft.com/office/drawing/2014/main" id="{DF9F43E4-1C44-1D4B-4C44-A265134E7AD5}"/>
            </a:ext>
          </a:extLst>
        </xdr:cNvPr>
        <xdr:cNvGrpSpPr/>
      </xdr:nvGrpSpPr>
      <xdr:grpSpPr>
        <a:xfrm>
          <a:off x="1889846" y="381000"/>
          <a:ext cx="8581159" cy="5589443"/>
          <a:chOff x="17645062" y="904875"/>
          <a:chExt cx="8763000" cy="5589443"/>
        </a:xfrm>
      </xdr:grpSpPr>
      <xdr:sp macro="" textlink="">
        <xdr:nvSpPr>
          <xdr:cNvPr id="20" name="Dikdörtgen 19" hidden="1">
            <a:extLst>
              <a:ext uri="{FF2B5EF4-FFF2-40B4-BE49-F238E27FC236}">
                <a16:creationId xmlns:a16="http://schemas.microsoft.com/office/drawing/2014/main" id="{EB5C3A68-5C76-7441-93E0-78BDEC4FCBC7}"/>
              </a:ext>
            </a:extLst>
          </xdr:cNvPr>
          <xdr:cNvSpPr/>
        </xdr:nvSpPr>
        <xdr:spPr>
          <a:xfrm>
            <a:off x="17645062" y="952500"/>
            <a:ext cx="8763000" cy="5541818"/>
          </a:xfrm>
          <a:prstGeom prst="rect">
            <a:avLst/>
          </a:prstGeom>
          <a:solidFill>
            <a:schemeClr val="accent1">
              <a:lumMod val="75000"/>
              <a:alpha val="37000"/>
            </a:scheme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3" name="ListBox2" hidden="1">
                <a:extLst>
                  <a:ext uri="{63B3BB69-23CF-44E3-9099-C40C66FF867C}">
                    <a14:compatExt spid="_x0000_s3093"/>
                  </a:ext>
                  <a:ext uri="{FF2B5EF4-FFF2-40B4-BE49-F238E27FC236}">
                    <a16:creationId xmlns:a16="http://schemas.microsoft.com/office/drawing/2014/main" id="{00000000-0008-0000-0200-0000150C0000}"/>
                  </a:ext>
                </a:extLst>
              </xdr:cNvPr>
              <xdr:cNvSpPr/>
            </xdr:nvSpPr>
            <xdr:spPr bwMode="auto">
              <a:xfrm>
                <a:off x="17816513" y="1019175"/>
                <a:ext cx="1466850" cy="43148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097" name="ListBox3" hidden="1">
                <a:extLst>
                  <a:ext uri="{63B3BB69-23CF-44E3-9099-C40C66FF867C}">
                    <a14:compatExt spid="_x0000_s3097"/>
                  </a:ext>
                  <a:ext uri="{FF2B5EF4-FFF2-40B4-BE49-F238E27FC236}">
                    <a16:creationId xmlns:a16="http://schemas.microsoft.com/office/drawing/2014/main" id="{00000000-0008-0000-0200-0000190C0000}"/>
                  </a:ext>
                </a:extLst>
              </xdr:cNvPr>
              <xdr:cNvSpPr/>
            </xdr:nvSpPr>
            <xdr:spPr bwMode="auto">
              <a:xfrm>
                <a:off x="17806988" y="5486400"/>
                <a:ext cx="1504950" cy="8191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19" name="Picture 10" hidden="1">
                <a:extLst>
                  <a:ext uri="{FF2B5EF4-FFF2-40B4-BE49-F238E27FC236}">
                    <a16:creationId xmlns:a16="http://schemas.microsoft.com/office/drawing/2014/main" id="{F5A09B0F-39F6-44E5-8F2C-BC916D8B0230}"/>
                  </a:ext>
                </a:extLst>
              </xdr:cNvPr>
              <xdr:cNvPicPr>
                <a:picLocks noChangeAspect="1"/>
                <a:extLst>
                  <a:ext uri="{84589F7E-364E-4C9E-8A38-B11213B215E9}">
                    <a14:cameraTool cellRange="resimler" spid="_x0000_s3258"/>
                  </a:ext>
                </a:extLst>
              </xdr:cNvPicPr>
            </xdr:nvPicPr>
            <xdr:blipFill>
              <a:blip xmlns:r="http://schemas.openxmlformats.org/officeDocument/2006/relationships" r:embed="rId10"/>
              <a:stretch>
                <a:fillRect/>
              </a:stretch>
            </xdr:blipFill>
            <xdr:spPr>
              <a:xfrm>
                <a:off x="19530891" y="1306287"/>
                <a:ext cx="1862319" cy="1437857"/>
              </a:xfrm>
              <a:prstGeom prst="rect">
                <a:avLst/>
              </a:prstGeom>
              <a:ln>
                <a:noFill/>
              </a:ln>
            </xdr:spPr>
          </xdr:pic>
        </mc:Choice>
        <mc:Fallback xmlns=""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06" name="ComboBox2" hidden="1">
                <a:extLst>
                  <a:ext uri="{63B3BB69-23CF-44E3-9099-C40C66FF867C}">
                    <a14:compatExt spid="_x0000_s3106"/>
                  </a:ext>
                  <a:ext uri="{FF2B5EF4-FFF2-40B4-BE49-F238E27FC236}">
                    <a16:creationId xmlns:a16="http://schemas.microsoft.com/office/drawing/2014/main" id="{00000000-0008-0000-0200-0000220C0000}"/>
                  </a:ext>
                </a:extLst>
              </xdr:cNvPr>
              <xdr:cNvSpPr/>
            </xdr:nvSpPr>
            <xdr:spPr bwMode="auto">
              <a:xfrm>
                <a:off x="19607213" y="1019175"/>
                <a:ext cx="1428750" cy="3333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49" name="Resim 48" hidden="1">
                <a:extLst>
                  <a:ext uri="{FF2B5EF4-FFF2-40B4-BE49-F238E27FC236}">
                    <a16:creationId xmlns:a16="http://schemas.microsoft.com/office/drawing/2014/main" id="{1197208F-E254-C4AF-361F-C28C4C73F53C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I$33:$L$38" spid="_x0000_s3259"/>
                  </a:ext>
                </a:extLst>
              </xdr:cNvPicPr>
            </xdr:nvPicPr>
            <xdr:blipFill>
              <a:blip xmlns:r="http://schemas.openxmlformats.org/officeDocument/2006/relationships" r:embed="rId11"/>
              <a:srcRect/>
              <a:stretch>
                <a:fillRect/>
              </a:stretch>
            </xdr:blipFill>
            <xdr:spPr bwMode="auto">
              <a:xfrm>
                <a:off x="21580929" y="1407874"/>
                <a:ext cx="4684257" cy="1197900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080" name="Resim 3079" hidden="1">
                <a:extLst>
                  <a:ext uri="{FF2B5EF4-FFF2-40B4-BE49-F238E27FC236}">
                    <a16:creationId xmlns:a16="http://schemas.microsoft.com/office/drawing/2014/main" id="{47EC0695-F85E-ABEB-F7F9-8AB2A7AC5DBD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I$45:$Q$52" spid="_x0000_s3260"/>
                  </a:ext>
                </a:extLst>
              </xdr:cNvPicPr>
            </xdr:nvPicPr>
            <xdr:blipFill>
              <a:blip xmlns:r="http://schemas.openxmlformats.org/officeDocument/2006/relationships" r:embed="rId12"/>
              <a:srcRect/>
              <a:stretch>
                <a:fillRect/>
              </a:stretch>
            </xdr:blipFill>
            <xdr:spPr bwMode="auto">
              <a:xfrm>
                <a:off x="19486790" y="2712584"/>
                <a:ext cx="6838949" cy="1533525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mc:AlternateContent xmlns:mc="http://schemas.openxmlformats.org/markup-compatibility/2006" xmlns:a14="http://schemas.microsoft.com/office/drawing/2010/main">
        <mc:Choice Requires="a14">
          <xdr:pic>
            <xdr:nvPicPr>
              <xdr:cNvPr id="3082" name="Resim 3081" hidden="1">
                <a:extLst>
                  <a:ext uri="{FF2B5EF4-FFF2-40B4-BE49-F238E27FC236}">
                    <a16:creationId xmlns:a16="http://schemas.microsoft.com/office/drawing/2014/main" id="{309251FF-6F39-6C97-509B-98B908AA6762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Parametreler!$Y$31:$AE$37" spid="_x0000_s3261"/>
                  </a:ext>
                </a:extLst>
              </xdr:cNvPicPr>
            </xdr:nvPicPr>
            <xdr:blipFill>
              <a:blip xmlns:r="http://schemas.openxmlformats.org/officeDocument/2006/relationships" r:embed="rId13"/>
              <a:srcRect/>
              <a:stretch>
                <a:fillRect/>
              </a:stretch>
            </xdr:blipFill>
            <xdr:spPr bwMode="auto">
              <a:xfrm>
                <a:off x="19525572" y="4357688"/>
                <a:ext cx="6707998" cy="1976437"/>
              </a:xfrm>
              <a:prstGeom prst="rect">
                <a:avLst/>
              </a:prstGeom>
              <a:solidFill>
                <a:srgbClr val="FFFFFF" mc:Ignorable="a14" a14:legacySpreadsheetColorIndex="9"/>
              </a:solidFill>
              <a:ln w="9525">
                <a:solidFill>
                  <a:srgbClr val="000000" mc:Ignorable="a14" a14:legacySpreadsheetColorIndex="64"/>
                </a:solidFill>
                <a:miter lim="800000"/>
                <a:headEnd/>
                <a:tailEnd/>
              </a:ln>
            </xdr:spPr>
          </xdr:pic>
        </mc:Choice>
        <mc:Fallback xmlns=""/>
      </mc:AlternateContent>
      <xdr:sp macro="[0]!Çarpımİşareti3082_Tıkla" textlink="">
        <xdr:nvSpPr>
          <xdr:cNvPr id="3083" name="Çarpım İşareti 3082" hidden="1">
            <a:extLst>
              <a:ext uri="{FF2B5EF4-FFF2-40B4-BE49-F238E27FC236}">
                <a16:creationId xmlns:a16="http://schemas.microsoft.com/office/drawing/2014/main" id="{EA75D549-41C0-E3AF-F296-7EA10C64D268}"/>
              </a:ext>
            </a:extLst>
          </xdr:cNvPr>
          <xdr:cNvSpPr/>
        </xdr:nvSpPr>
        <xdr:spPr>
          <a:xfrm>
            <a:off x="25717500" y="904875"/>
            <a:ext cx="523875" cy="505686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  <xdr:twoCellAnchor>
    <xdr:from>
      <xdr:col>14</xdr:col>
      <xdr:colOff>549088</xdr:colOff>
      <xdr:row>0</xdr:row>
      <xdr:rowOff>89647</xdr:rowOff>
    </xdr:from>
    <xdr:to>
      <xdr:col>16</xdr:col>
      <xdr:colOff>554182</xdr:colOff>
      <xdr:row>1</xdr:row>
      <xdr:rowOff>143639</xdr:rowOff>
    </xdr:to>
    <xdr:sp macro="[0]!Dikdörtgen3094_Tıkla" textlink="">
      <xdr:nvSpPr>
        <xdr:cNvPr id="3095" name="Dikdörtgen 3094">
          <a:extLst>
            <a:ext uri="{FF2B5EF4-FFF2-40B4-BE49-F238E27FC236}">
              <a16:creationId xmlns:a16="http://schemas.microsoft.com/office/drawing/2014/main" id="{7EE15802-B028-28C7-500A-7EA77D27E64C}"/>
            </a:ext>
          </a:extLst>
        </xdr:cNvPr>
        <xdr:cNvSpPr/>
      </xdr:nvSpPr>
      <xdr:spPr>
        <a:xfrm>
          <a:off x="9020735" y="89647"/>
          <a:ext cx="1215329" cy="244492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tr-TR" sz="1200" b="1">
              <a:solidFill>
                <a:schemeClr val="lt1"/>
              </a:solidFill>
              <a:latin typeface="+mn-lt"/>
              <a:ea typeface="+mn-ea"/>
              <a:cs typeface="+mn-cs"/>
            </a:rPr>
            <a:t>Bölge Raporu</a:t>
          </a:r>
        </a:p>
      </xdr:txBody>
    </xdr:sp>
    <xdr:clientData/>
  </xdr:twoCellAnchor>
  <xdr:twoCellAnchor>
    <xdr:from>
      <xdr:col>5</xdr:col>
      <xdr:colOff>47625</xdr:colOff>
      <xdr:row>2</xdr:row>
      <xdr:rowOff>71438</xdr:rowOff>
    </xdr:from>
    <xdr:to>
      <xdr:col>15</xdr:col>
      <xdr:colOff>47625</xdr:colOff>
      <xdr:row>32</xdr:row>
      <xdr:rowOff>119063</xdr:rowOff>
    </xdr:to>
    <xdr:grpSp>
      <xdr:nvGrpSpPr>
        <xdr:cNvPr id="23" name="bolgee" hidden="1">
          <a:extLst>
            <a:ext uri="{FF2B5EF4-FFF2-40B4-BE49-F238E27FC236}">
              <a16:creationId xmlns:a16="http://schemas.microsoft.com/office/drawing/2014/main" id="{3352C52B-BCCD-9D41-EBF5-F6D4D4F6EE79}"/>
            </a:ext>
          </a:extLst>
        </xdr:cNvPr>
        <xdr:cNvGrpSpPr/>
      </xdr:nvGrpSpPr>
      <xdr:grpSpPr>
        <a:xfrm>
          <a:off x="3078307" y="452438"/>
          <a:ext cx="6061363" cy="5762625"/>
          <a:chOff x="17192625" y="1524000"/>
          <a:chExt cx="6191250" cy="5762625"/>
        </a:xfrm>
      </xdr:grpSpPr>
      <xdr:sp macro="" textlink="">
        <xdr:nvSpPr>
          <xdr:cNvPr id="21" name="Dikdörtgen 20" hidden="1">
            <a:extLst>
              <a:ext uri="{FF2B5EF4-FFF2-40B4-BE49-F238E27FC236}">
                <a16:creationId xmlns:a16="http://schemas.microsoft.com/office/drawing/2014/main" id="{E654815D-1E8C-853A-E926-A86B7E78CDEA}"/>
              </a:ext>
            </a:extLst>
          </xdr:cNvPr>
          <xdr:cNvSpPr/>
        </xdr:nvSpPr>
        <xdr:spPr>
          <a:xfrm>
            <a:off x="17192625" y="1524000"/>
            <a:ext cx="6191250" cy="5762625"/>
          </a:xfrm>
          <a:prstGeom prst="rect">
            <a:avLst/>
          </a:prstGeom>
          <a:solidFill>
            <a:srgbClr val="4472C4">
              <a:alpha val="37000"/>
            </a:srgbClr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grpSp>
        <xdr:nvGrpSpPr>
          <xdr:cNvPr id="43" name="Grup 42" hidden="1">
            <a:extLst>
              <a:ext uri="{FF2B5EF4-FFF2-40B4-BE49-F238E27FC236}">
                <a16:creationId xmlns:a16="http://schemas.microsoft.com/office/drawing/2014/main" id="{DBAB5BAE-9937-C88A-CE74-20351A564865}"/>
              </a:ext>
            </a:extLst>
          </xdr:cNvPr>
          <xdr:cNvGrpSpPr/>
        </xdr:nvGrpSpPr>
        <xdr:grpSpPr>
          <a:xfrm>
            <a:off x="17454973" y="1835297"/>
            <a:ext cx="5662218" cy="5131956"/>
            <a:chOff x="15139898" y="590551"/>
            <a:chExt cx="5543192" cy="5131956"/>
          </a:xfrm>
        </xdr:grpSpPr>
        <mc:AlternateContent xmlns:mc="http://schemas.openxmlformats.org/markup-compatibility/2006">
          <mc:Choice xmlns:a14="http://schemas.microsoft.com/office/drawing/2010/main" Requires="a14">
            <xdr:grpSp>
              <xdr:nvGrpSpPr>
                <xdr:cNvPr id="42" name="Grup 41" hidden="1">
                  <a:extLst>
                    <a:ext uri="{FF2B5EF4-FFF2-40B4-BE49-F238E27FC236}">
                      <a16:creationId xmlns:a16="http://schemas.microsoft.com/office/drawing/2014/main" id="{8C86580D-AC35-94C5-4C91-E38D1903762F}"/>
                    </a:ext>
                  </a:extLst>
                </xdr:cNvPr>
                <xdr:cNvGrpSpPr/>
              </xdr:nvGrpSpPr>
              <xdr:grpSpPr>
                <a:xfrm>
                  <a:off x="15237237" y="590551"/>
                  <a:ext cx="1509450" cy="794912"/>
                  <a:chOff x="15165657" y="590549"/>
                  <a:chExt cx="1151783" cy="578307"/>
                </a:xfrm>
              </xdr:grpSpPr>
              <xdr:sp macro="" textlink="">
                <xdr:nvSpPr>
                  <xdr:cNvPr id="3079" name="ComboBox1" hidden="1">
                    <a:extLst>
                      <a:ext uri="{63B3BB69-23CF-44E3-9099-C40C66FF867C}">
                        <a14:compatExt spid="_x0000_s3079"/>
                      </a:ext>
                      <a:ext uri="{FF2B5EF4-FFF2-40B4-BE49-F238E27FC236}">
                        <a16:creationId xmlns:a16="http://schemas.microsoft.com/office/drawing/2014/main" id="{00000000-0008-0000-0200-0000070C0000}"/>
                      </a:ext>
                    </a:extLst>
                  </xdr:cNvPr>
                  <xdr:cNvSpPr/>
                </xdr:nvSpPr>
                <xdr:spPr bwMode="auto">
                  <a:xfrm>
                    <a:off x="15165657" y="590549"/>
                    <a:ext cx="1151783" cy="23948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  <xdr:sp macro="" textlink="">
                <xdr:nvSpPr>
                  <xdr:cNvPr id="3081" name="ComboBox3" hidden="1">
                    <a:extLst>
                      <a:ext uri="{63B3BB69-23CF-44E3-9099-C40C66FF867C}">
                        <a14:compatExt spid="_x0000_s3081"/>
                      </a:ext>
                      <a:ext uri="{FF2B5EF4-FFF2-40B4-BE49-F238E27FC236}">
                        <a16:creationId xmlns:a16="http://schemas.microsoft.com/office/drawing/2014/main" id="{00000000-0008-0000-0200-0000090C0000}"/>
                      </a:ext>
                    </a:extLst>
                  </xdr:cNvPr>
                  <xdr:cNvSpPr/>
                </xdr:nvSpPr>
                <xdr:spPr bwMode="auto">
                  <a:xfrm>
                    <a:off x="15171449" y="930730"/>
                    <a:ext cx="1145597" cy="238126"/>
                  </a:xfrm>
                  <a:prstGeom prst="rect">
                    <a:avLst/>
                  </a:prstGeom>
                  <a:noFill/>
                  <a:ln>
                    <a:noFill/>
                  </a:ln>
                  <a:extLst>
                    <a:ext uri="{91240B29-F687-4F45-9708-019B960494DF}">
                      <a14:hiddenLine w="9525">
                        <a:noFill/>
                        <a:miter lim="800000"/>
                        <a:headEnd/>
                        <a:tailEnd/>
                      </a14:hiddenLine>
                    </a:ext>
                  </a:extLst>
                </xdr:spPr>
              </xdr:sp>
            </xdr:grpSp>
          </mc:Choice>
          <mc:Fallback/>
        </mc:AlternateContent>
        <xdr:graphicFrame macro="">
          <xdr:nvGraphicFramePr>
            <xdr:cNvPr id="39" name="Grafik 3" hidden="1">
              <a:extLst>
                <a:ext uri="{FF2B5EF4-FFF2-40B4-BE49-F238E27FC236}">
                  <a16:creationId xmlns:a16="http://schemas.microsoft.com/office/drawing/2014/main" id="{2B5AEA98-EB93-74DF-5914-C4C711392699}"/>
                </a:ext>
              </a:extLst>
            </xdr:cNvPr>
            <xdr:cNvGraphicFramePr/>
          </xdr:nvGraphicFramePr>
          <xdr:xfrm>
            <a:off x="15139898" y="1714500"/>
            <a:ext cx="2520000" cy="228790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4"/>
            </a:graphicData>
          </a:graphic>
        </xdr:graphicFrame>
        <xdr:graphicFrame macro="">
          <xdr:nvGraphicFramePr>
            <xdr:cNvPr id="40" name="Grafik 39" hidden="1">
              <a:extLst>
                <a:ext uri="{FF2B5EF4-FFF2-40B4-BE49-F238E27FC236}">
                  <a16:creationId xmlns:a16="http://schemas.microsoft.com/office/drawing/2014/main" id="{05253879-9D3B-4C9C-A810-39CA213DFAB3}"/>
                </a:ext>
              </a:extLst>
            </xdr:cNvPr>
            <xdr:cNvGraphicFramePr>
              <a:graphicFrameLocks/>
            </xdr:cNvGraphicFramePr>
          </xdr:nvGraphicFramePr>
          <xdr:xfrm>
            <a:off x="17803090" y="1749136"/>
            <a:ext cx="2880000" cy="223404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mc:AlternateContent xmlns:mc="http://schemas.openxmlformats.org/markup-compatibility/2006">
          <mc:Choice xmlns:a14="http://schemas.microsoft.com/office/drawing/2010/main" Requires="a14">
            <xdr:pic>
              <xdr:nvPicPr>
                <xdr:cNvPr id="41" name="Resim 40" hidden="1">
                  <a:extLst>
                    <a:ext uri="{FF2B5EF4-FFF2-40B4-BE49-F238E27FC236}">
                      <a16:creationId xmlns:a16="http://schemas.microsoft.com/office/drawing/2014/main" id="{695B26BF-F1DC-8071-DC40-E747630E6C21}"/>
                    </a:ext>
                  </a:extLst>
                </xdr:cNvPr>
                <xdr:cNvPicPr>
                  <a:picLocks noChangeAspect="1" noChangeArrowheads="1"/>
                  <a:extLst>
                    <a:ext uri="{84589F7E-364E-4C9E-8A38-B11213B215E9}">
                      <a14:cameraTool cellRange="Parametreler!$J$20:$M$25" spid="_x0000_s3262"/>
                    </a:ext>
                  </a:extLst>
                </xdr:cNvPicPr>
              </xdr:nvPicPr>
              <xdr:blipFill>
                <a:blip xmlns:r="http://schemas.openxmlformats.org/officeDocument/2006/relationships" r:embed="rId16"/>
                <a:srcRect/>
                <a:stretch>
                  <a:fillRect/>
                </a:stretch>
              </xdr:blipFill>
              <xdr:spPr bwMode="auto">
                <a:xfrm>
                  <a:off x="15707591" y="4191001"/>
                  <a:ext cx="4440332" cy="1531506"/>
                </a:xfrm>
                <a:prstGeom prst="rect">
                  <a:avLst/>
                </a:prstGeom>
                <a:solidFill>
                  <a:srgbClr val="FFFFFF" mc:Ignorable="a14" a14:legacySpreadsheetColorIndex="9"/>
                </a:solidFill>
                <a:ln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:ln>
              </xdr:spPr>
            </xdr:pic>
          </mc:Choice>
          <mc:Fallback/>
        </mc:AlternateContent>
      </xdr:grpSp>
      <xdr:sp macro="[0]!Çarpımİşareti21_Tıkla" textlink="">
        <xdr:nvSpPr>
          <xdr:cNvPr id="22" name="Çarpım İşareti 21" hidden="1">
            <a:extLst>
              <a:ext uri="{FF2B5EF4-FFF2-40B4-BE49-F238E27FC236}">
                <a16:creationId xmlns:a16="http://schemas.microsoft.com/office/drawing/2014/main" id="{92D3DF98-21DA-65EE-3875-17F4A84B3D20}"/>
              </a:ext>
            </a:extLst>
          </xdr:cNvPr>
          <xdr:cNvSpPr/>
        </xdr:nvSpPr>
        <xdr:spPr>
          <a:xfrm>
            <a:off x="22574251" y="1619250"/>
            <a:ext cx="595312" cy="476249"/>
          </a:xfrm>
          <a:prstGeom prst="mathMultiply">
            <a:avLst/>
          </a:prstGeom>
          <a:solidFill>
            <a:srgbClr val="FF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99483</xdr:colOff>
      <xdr:row>0</xdr:row>
      <xdr:rowOff>0</xdr:rowOff>
    </xdr:from>
    <xdr:to>
      <xdr:col>4</xdr:col>
      <xdr:colOff>552492</xdr:colOff>
      <xdr:row>11</xdr:row>
      <xdr:rowOff>173609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B5A3A23-F1F8-49DE-ADF4-D344303C6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083" y="0"/>
          <a:ext cx="2281809" cy="2269109"/>
        </a:xfrm>
        <a:prstGeom prst="rect">
          <a:avLst/>
        </a:prstGeom>
      </xdr:spPr>
    </xdr:pic>
    <xdr:clientData/>
  </xdr:twoCellAnchor>
  <xdr:twoCellAnchor editAs="oneCell">
    <xdr:from>
      <xdr:col>7</xdr:col>
      <xdr:colOff>305282</xdr:colOff>
      <xdr:row>13</xdr:row>
      <xdr:rowOff>90249</xdr:rowOff>
    </xdr:from>
    <xdr:to>
      <xdr:col>8</xdr:col>
      <xdr:colOff>524478</xdr:colOff>
      <xdr:row>15</xdr:row>
      <xdr:rowOff>149783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F92AB68-50E1-4382-9F21-A082AFFE6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482" y="2566749"/>
          <a:ext cx="828796" cy="440534"/>
        </a:xfrm>
        <a:prstGeom prst="rect">
          <a:avLst/>
        </a:prstGeom>
      </xdr:spPr>
    </xdr:pic>
    <xdr:clientData/>
  </xdr:twoCellAnchor>
  <xdr:twoCellAnchor editAs="oneCell">
    <xdr:from>
      <xdr:col>5</xdr:col>
      <xdr:colOff>564969</xdr:colOff>
      <xdr:row>13</xdr:row>
      <xdr:rowOff>40235</xdr:rowOff>
    </xdr:from>
    <xdr:to>
      <xdr:col>7</xdr:col>
      <xdr:colOff>40098</xdr:colOff>
      <xdr:row>16</xdr:row>
      <xdr:rowOff>9298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20919B2-A4E1-4BDD-8DDE-477F25172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2969" y="2516735"/>
          <a:ext cx="694329" cy="540563"/>
        </a:xfrm>
        <a:prstGeom prst="rect">
          <a:avLst/>
        </a:prstGeom>
      </xdr:spPr>
    </xdr:pic>
    <xdr:clientData/>
  </xdr:twoCellAnchor>
  <xdr:twoCellAnchor editAs="oneCell">
    <xdr:from>
      <xdr:col>2</xdr:col>
      <xdr:colOff>182848</xdr:colOff>
      <xdr:row>12</xdr:row>
      <xdr:rowOff>180976</xdr:rowOff>
    </xdr:from>
    <xdr:to>
      <xdr:col>3</xdr:col>
      <xdr:colOff>226633</xdr:colOff>
      <xdr:row>16</xdr:row>
      <xdr:rowOff>59056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4792458-29F8-42B4-A9BF-154401C7D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048" y="2466976"/>
          <a:ext cx="653385" cy="640080"/>
        </a:xfrm>
        <a:prstGeom prst="rect">
          <a:avLst/>
        </a:prstGeom>
      </xdr:spPr>
    </xdr:pic>
    <xdr:clientData/>
  </xdr:twoCellAnchor>
  <xdr:twoCellAnchor editAs="oneCell">
    <xdr:from>
      <xdr:col>3</xdr:col>
      <xdr:colOff>482748</xdr:colOff>
      <xdr:row>13</xdr:row>
      <xdr:rowOff>18728</xdr:rowOff>
    </xdr:from>
    <xdr:to>
      <xdr:col>5</xdr:col>
      <xdr:colOff>308854</xdr:colOff>
      <xdr:row>16</xdr:row>
      <xdr:rowOff>30805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89022D-FFB4-4F9B-9436-791332961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1548" y="2495228"/>
          <a:ext cx="1045306" cy="5835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</xdr:row>
      <xdr:rowOff>180976</xdr:rowOff>
    </xdr:from>
    <xdr:to>
      <xdr:col>1</xdr:col>
      <xdr:colOff>535729</xdr:colOff>
      <xdr:row>16</xdr:row>
      <xdr:rowOff>59056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50EAF77-B7FE-44F8-8597-825127EFC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66976"/>
          <a:ext cx="1145329" cy="6400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</xdr:colOff>
      <xdr:row>3</xdr:row>
      <xdr:rowOff>178574</xdr:rowOff>
    </xdr:from>
    <xdr:to>
      <xdr:col>3</xdr:col>
      <xdr:colOff>1442293</xdr:colOff>
      <xdr:row>3</xdr:row>
      <xdr:rowOff>1092974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B19C4065-DC53-42C6-A997-AE6DCDF45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012" y="1826399"/>
          <a:ext cx="137085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</xdr:row>
      <xdr:rowOff>185699</xdr:rowOff>
    </xdr:from>
    <xdr:to>
      <xdr:col>3</xdr:col>
      <xdr:colOff>1441755</xdr:colOff>
      <xdr:row>4</xdr:row>
      <xdr:rowOff>1100099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60E54430-545E-4583-8D9B-1FF7D8CEF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31003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</xdr:row>
      <xdr:rowOff>173775</xdr:rowOff>
    </xdr:from>
    <xdr:to>
      <xdr:col>3</xdr:col>
      <xdr:colOff>1442665</xdr:colOff>
      <xdr:row>5</xdr:row>
      <xdr:rowOff>1088175</xdr:rowOff>
    </xdr:to>
    <xdr:pic>
      <xdr:nvPicPr>
        <xdr:cNvPr id="4" name="Picture 8">
          <a:extLst>
            <a:ext uri="{FF2B5EF4-FFF2-40B4-BE49-F238E27FC236}">
              <a16:creationId xmlns:a16="http://schemas.microsoft.com/office/drawing/2014/main" id="{FE9F15E7-05F1-4C83-821D-7C8C182C4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3552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</xdr:row>
      <xdr:rowOff>219000</xdr:rowOff>
    </xdr:from>
    <xdr:to>
      <xdr:col>3</xdr:col>
      <xdr:colOff>1442665</xdr:colOff>
      <xdr:row>2</xdr:row>
      <xdr:rowOff>1133400</xdr:rowOff>
    </xdr:to>
    <xdr:pic>
      <xdr:nvPicPr>
        <xdr:cNvPr id="5" name="Picture 10">
          <a:extLst>
            <a:ext uri="{FF2B5EF4-FFF2-40B4-BE49-F238E27FC236}">
              <a16:creationId xmlns:a16="http://schemas.microsoft.com/office/drawing/2014/main" id="{02AD7414-1EB1-44A9-9D56-9AD8551F7C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000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6</xdr:row>
      <xdr:rowOff>213750</xdr:rowOff>
    </xdr:from>
    <xdr:to>
      <xdr:col>3</xdr:col>
      <xdr:colOff>1442665</xdr:colOff>
      <xdr:row>6</xdr:row>
      <xdr:rowOff>1128150</xdr:rowOff>
    </xdr:to>
    <xdr:pic>
      <xdr:nvPicPr>
        <xdr:cNvPr id="6" name="Picture 62">
          <a:extLst>
            <a:ext uri="{FF2B5EF4-FFF2-40B4-BE49-F238E27FC236}">
              <a16:creationId xmlns:a16="http://schemas.microsoft.com/office/drawing/2014/main" id="{D36E00D8-67DB-46F8-AC12-E26091210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6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7</xdr:row>
      <xdr:rowOff>139875</xdr:rowOff>
    </xdr:from>
    <xdr:to>
      <xdr:col>3</xdr:col>
      <xdr:colOff>1438275</xdr:colOff>
      <xdr:row>7</xdr:row>
      <xdr:rowOff>1054275</xdr:rowOff>
    </xdr:to>
    <xdr:pic>
      <xdr:nvPicPr>
        <xdr:cNvPr id="7" name="Picture 68">
          <a:extLst>
            <a:ext uri="{FF2B5EF4-FFF2-40B4-BE49-F238E27FC236}">
              <a16:creationId xmlns:a16="http://schemas.microsoft.com/office/drawing/2014/main" id="{6DD2F589-F439-4B4A-9880-BB0771569D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1170"/>
        <a:stretch/>
      </xdr:blipFill>
      <xdr:spPr>
        <a:xfrm>
          <a:off x="2771776" y="6855000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8</xdr:row>
      <xdr:rowOff>172875</xdr:rowOff>
    </xdr:from>
    <xdr:to>
      <xdr:col>3</xdr:col>
      <xdr:colOff>1442665</xdr:colOff>
      <xdr:row>8</xdr:row>
      <xdr:rowOff>1087275</xdr:rowOff>
    </xdr:to>
    <xdr:pic>
      <xdr:nvPicPr>
        <xdr:cNvPr id="8" name="Picture 104">
          <a:extLst>
            <a:ext uri="{FF2B5EF4-FFF2-40B4-BE49-F238E27FC236}">
              <a16:creationId xmlns:a16="http://schemas.microsoft.com/office/drawing/2014/main" id="{D901C816-8411-413F-B70F-2C41ADCE0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8154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72357</xdr:colOff>
      <xdr:row>11</xdr:row>
      <xdr:rowOff>199050</xdr:rowOff>
    </xdr:from>
    <xdr:to>
      <xdr:col>3</xdr:col>
      <xdr:colOff>1441374</xdr:colOff>
      <xdr:row>11</xdr:row>
      <xdr:rowOff>1113450</xdr:rowOff>
    </xdr:to>
    <xdr:pic>
      <xdr:nvPicPr>
        <xdr:cNvPr id="9" name="Picture 106">
          <a:extLst>
            <a:ext uri="{FF2B5EF4-FFF2-40B4-BE49-F238E27FC236}">
              <a16:creationId xmlns:a16="http://schemas.microsoft.com/office/drawing/2014/main" id="{D55546CB-3975-47C8-A3D6-D4C4A9F82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932" y="11981475"/>
          <a:ext cx="1369017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66674</xdr:colOff>
      <xdr:row>13</xdr:row>
      <xdr:rowOff>158550</xdr:rowOff>
    </xdr:from>
    <xdr:to>
      <xdr:col>3</xdr:col>
      <xdr:colOff>1428749</xdr:colOff>
      <xdr:row>13</xdr:row>
      <xdr:rowOff>1072950</xdr:rowOff>
    </xdr:to>
    <xdr:pic>
      <xdr:nvPicPr>
        <xdr:cNvPr id="10" name="Picture 108">
          <a:extLst>
            <a:ext uri="{FF2B5EF4-FFF2-40B4-BE49-F238E27FC236}">
              <a16:creationId xmlns:a16="http://schemas.microsoft.com/office/drawing/2014/main" id="{C31F751F-9469-4B9E-B4BD-CD4CE703C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49" y="144746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10</xdr:row>
      <xdr:rowOff>184725</xdr:rowOff>
    </xdr:from>
    <xdr:to>
      <xdr:col>3</xdr:col>
      <xdr:colOff>1428750</xdr:colOff>
      <xdr:row>10</xdr:row>
      <xdr:rowOff>1099125</xdr:rowOff>
    </xdr:to>
    <xdr:pic>
      <xdr:nvPicPr>
        <xdr:cNvPr id="11" name="Picture 110">
          <a:extLst>
            <a:ext uri="{FF2B5EF4-FFF2-40B4-BE49-F238E27FC236}">
              <a16:creationId xmlns:a16="http://schemas.microsoft.com/office/drawing/2014/main" id="{171160B5-C785-4ECA-8EDF-F3875B682E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10700325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9</xdr:row>
      <xdr:rowOff>163275</xdr:rowOff>
    </xdr:from>
    <xdr:to>
      <xdr:col>3</xdr:col>
      <xdr:colOff>1442665</xdr:colOff>
      <xdr:row>9</xdr:row>
      <xdr:rowOff>1077675</xdr:rowOff>
    </xdr:to>
    <xdr:pic>
      <xdr:nvPicPr>
        <xdr:cNvPr id="12" name="Picture 112">
          <a:extLst>
            <a:ext uri="{FF2B5EF4-FFF2-40B4-BE49-F238E27FC236}">
              <a16:creationId xmlns:a16="http://schemas.microsoft.com/office/drawing/2014/main" id="{E1DD835A-6907-4E32-BF4B-D39C1B17A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94120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71921</xdr:colOff>
      <xdr:row>12</xdr:row>
      <xdr:rowOff>152400</xdr:rowOff>
    </xdr:from>
    <xdr:to>
      <xdr:col>3</xdr:col>
      <xdr:colOff>1441809</xdr:colOff>
      <xdr:row>12</xdr:row>
      <xdr:rowOff>1066800</xdr:rowOff>
    </xdr:to>
    <xdr:pic>
      <xdr:nvPicPr>
        <xdr:cNvPr id="13" name="Picture 113">
          <a:extLst>
            <a:ext uri="{FF2B5EF4-FFF2-40B4-BE49-F238E27FC236}">
              <a16:creationId xmlns:a16="http://schemas.microsoft.com/office/drawing/2014/main" id="{D3E4B2E7-FA7E-453D-8210-E1BE2F190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496" y="13201650"/>
          <a:ext cx="136988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14</xdr:row>
      <xdr:rowOff>180975</xdr:rowOff>
    </xdr:from>
    <xdr:to>
      <xdr:col>3</xdr:col>
      <xdr:colOff>1442665</xdr:colOff>
      <xdr:row>14</xdr:row>
      <xdr:rowOff>1095375</xdr:rowOff>
    </xdr:to>
    <xdr:pic>
      <xdr:nvPicPr>
        <xdr:cNvPr id="14" name="Picture 114">
          <a:extLst>
            <a:ext uri="{FF2B5EF4-FFF2-40B4-BE49-F238E27FC236}">
              <a16:creationId xmlns:a16="http://schemas.microsoft.com/office/drawing/2014/main" id="{94A0C382-21BA-4D83-89D1-D3B5C4A603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5763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71148</xdr:colOff>
      <xdr:row>16</xdr:row>
      <xdr:rowOff>178500</xdr:rowOff>
    </xdr:from>
    <xdr:to>
      <xdr:col>3</xdr:col>
      <xdr:colOff>1442582</xdr:colOff>
      <xdr:row>16</xdr:row>
      <xdr:rowOff>1092900</xdr:rowOff>
    </xdr:to>
    <xdr:pic>
      <xdr:nvPicPr>
        <xdr:cNvPr id="15" name="Picture 115">
          <a:extLst>
            <a:ext uri="{FF2B5EF4-FFF2-40B4-BE49-F238E27FC236}">
              <a16:creationId xmlns:a16="http://schemas.microsoft.com/office/drawing/2014/main" id="{7A0A7592-CCED-4C08-9C78-5B00F7677D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723" y="18295050"/>
          <a:ext cx="137143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15</xdr:row>
      <xdr:rowOff>223725</xdr:rowOff>
    </xdr:from>
    <xdr:to>
      <xdr:col>3</xdr:col>
      <xdr:colOff>1442665</xdr:colOff>
      <xdr:row>15</xdr:row>
      <xdr:rowOff>1138125</xdr:rowOff>
    </xdr:to>
    <xdr:pic>
      <xdr:nvPicPr>
        <xdr:cNvPr id="16" name="Picture 116">
          <a:extLst>
            <a:ext uri="{FF2B5EF4-FFF2-40B4-BE49-F238E27FC236}">
              <a16:creationId xmlns:a16="http://schemas.microsoft.com/office/drawing/2014/main" id="{B4BE8BD2-E7A9-4EA5-9B69-F4C78E3AEF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17073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70967</xdr:colOff>
      <xdr:row>17</xdr:row>
      <xdr:rowOff>173399</xdr:rowOff>
    </xdr:from>
    <xdr:to>
      <xdr:col>3</xdr:col>
      <xdr:colOff>1442763</xdr:colOff>
      <xdr:row>17</xdr:row>
      <xdr:rowOff>1087799</xdr:rowOff>
    </xdr:to>
    <xdr:pic>
      <xdr:nvPicPr>
        <xdr:cNvPr id="17" name="Picture 117">
          <a:extLst>
            <a:ext uri="{FF2B5EF4-FFF2-40B4-BE49-F238E27FC236}">
              <a16:creationId xmlns:a16="http://schemas.microsoft.com/office/drawing/2014/main" id="{01E49B75-251C-4F32-9112-5142002E12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42" y="19556774"/>
          <a:ext cx="1371796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18</xdr:row>
      <xdr:rowOff>192374</xdr:rowOff>
    </xdr:from>
    <xdr:to>
      <xdr:col>3</xdr:col>
      <xdr:colOff>1428750</xdr:colOff>
      <xdr:row>18</xdr:row>
      <xdr:rowOff>1106774</xdr:rowOff>
    </xdr:to>
    <xdr:pic>
      <xdr:nvPicPr>
        <xdr:cNvPr id="18" name="Picture 118">
          <a:extLst>
            <a:ext uri="{FF2B5EF4-FFF2-40B4-BE49-F238E27FC236}">
              <a16:creationId xmlns:a16="http://schemas.microsoft.com/office/drawing/2014/main" id="{E3FCD317-5CF5-4162-9305-F6DEB9A3B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0842574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19</xdr:row>
      <xdr:rowOff>208950</xdr:rowOff>
    </xdr:from>
    <xdr:to>
      <xdr:col>3</xdr:col>
      <xdr:colOff>1438275</xdr:colOff>
      <xdr:row>19</xdr:row>
      <xdr:rowOff>1123350</xdr:rowOff>
    </xdr:to>
    <xdr:pic>
      <xdr:nvPicPr>
        <xdr:cNvPr id="19" name="Picture 119">
          <a:extLst>
            <a:ext uri="{FF2B5EF4-FFF2-40B4-BE49-F238E27FC236}">
              <a16:creationId xmlns:a16="http://schemas.microsoft.com/office/drawing/2014/main" id="{FAFE6A73-4A06-476C-B90E-8CAB1BF9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22125975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20</xdr:row>
      <xdr:rowOff>182625</xdr:rowOff>
    </xdr:from>
    <xdr:to>
      <xdr:col>3</xdr:col>
      <xdr:colOff>1442665</xdr:colOff>
      <xdr:row>20</xdr:row>
      <xdr:rowOff>1097025</xdr:rowOff>
    </xdr:to>
    <xdr:pic>
      <xdr:nvPicPr>
        <xdr:cNvPr id="20" name="Picture 120">
          <a:extLst>
            <a:ext uri="{FF2B5EF4-FFF2-40B4-BE49-F238E27FC236}">
              <a16:creationId xmlns:a16="http://schemas.microsoft.com/office/drawing/2014/main" id="{6D2114D7-9B58-4C91-A493-7D17F6E00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33664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75828</xdr:colOff>
      <xdr:row>21</xdr:row>
      <xdr:rowOff>200025</xdr:rowOff>
    </xdr:from>
    <xdr:to>
      <xdr:col>3</xdr:col>
      <xdr:colOff>1437903</xdr:colOff>
      <xdr:row>21</xdr:row>
      <xdr:rowOff>1020749</xdr:rowOff>
    </xdr:to>
    <xdr:pic>
      <xdr:nvPicPr>
        <xdr:cNvPr id="21" name="Picture 121">
          <a:extLst>
            <a:ext uri="{FF2B5EF4-FFF2-40B4-BE49-F238E27FC236}">
              <a16:creationId xmlns:a16="http://schemas.microsoft.com/office/drawing/2014/main" id="{0589EDB8-A3BC-4348-BCB2-412EB0DD02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05" t="10245" r="7604"/>
        <a:stretch/>
      </xdr:blipFill>
      <xdr:spPr>
        <a:xfrm>
          <a:off x="2771403" y="24650700"/>
          <a:ext cx="1362075" cy="820724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22</xdr:row>
      <xdr:rowOff>161925</xdr:rowOff>
    </xdr:from>
    <xdr:to>
      <xdr:col>3</xdr:col>
      <xdr:colOff>1442665</xdr:colOff>
      <xdr:row>22</xdr:row>
      <xdr:rowOff>1076325</xdr:rowOff>
    </xdr:to>
    <xdr:pic>
      <xdr:nvPicPr>
        <xdr:cNvPr id="22" name="Picture 122">
          <a:extLst>
            <a:ext uri="{FF2B5EF4-FFF2-40B4-BE49-F238E27FC236}">
              <a16:creationId xmlns:a16="http://schemas.microsoft.com/office/drawing/2014/main" id="{FBCC39AF-F67D-41B0-91F1-42AFC54FC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258794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71410</xdr:colOff>
      <xdr:row>23</xdr:row>
      <xdr:rowOff>178574</xdr:rowOff>
    </xdr:from>
    <xdr:to>
      <xdr:col>3</xdr:col>
      <xdr:colOff>1442320</xdr:colOff>
      <xdr:row>23</xdr:row>
      <xdr:rowOff>1092974</xdr:rowOff>
    </xdr:to>
    <xdr:pic>
      <xdr:nvPicPr>
        <xdr:cNvPr id="23" name="Picture 123">
          <a:extLst>
            <a:ext uri="{FF2B5EF4-FFF2-40B4-BE49-F238E27FC236}">
              <a16:creationId xmlns:a16="http://schemas.microsoft.com/office/drawing/2014/main" id="{24627D1A-338E-403F-8A19-9393D96811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985" y="27162899"/>
          <a:ext cx="13709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24</xdr:row>
      <xdr:rowOff>180975</xdr:rowOff>
    </xdr:from>
    <xdr:to>
      <xdr:col>3</xdr:col>
      <xdr:colOff>1457325</xdr:colOff>
      <xdr:row>24</xdr:row>
      <xdr:rowOff>1095375</xdr:rowOff>
    </xdr:to>
    <xdr:pic>
      <xdr:nvPicPr>
        <xdr:cNvPr id="24" name="Picture 124">
          <a:extLst>
            <a:ext uri="{FF2B5EF4-FFF2-40B4-BE49-F238E27FC236}">
              <a16:creationId xmlns:a16="http://schemas.microsoft.com/office/drawing/2014/main" id="{263FAF4F-EEE4-42A8-BDD2-3B70670108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635" b="34339"/>
        <a:stretch/>
      </xdr:blipFill>
      <xdr:spPr>
        <a:xfrm>
          <a:off x="2762250" y="28432125"/>
          <a:ext cx="13906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71010</xdr:colOff>
      <xdr:row>25</xdr:row>
      <xdr:rowOff>204674</xdr:rowOff>
    </xdr:from>
    <xdr:to>
      <xdr:col>3</xdr:col>
      <xdr:colOff>1442720</xdr:colOff>
      <xdr:row>25</xdr:row>
      <xdr:rowOff>1119074</xdr:rowOff>
    </xdr:to>
    <xdr:pic>
      <xdr:nvPicPr>
        <xdr:cNvPr id="25" name="Picture 125">
          <a:extLst>
            <a:ext uri="{FF2B5EF4-FFF2-40B4-BE49-F238E27FC236}">
              <a16:creationId xmlns:a16="http://schemas.microsoft.com/office/drawing/2014/main" id="{44077115-AAB2-4F44-AD1B-DE1B3259C6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85" y="29722649"/>
          <a:ext cx="137171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26</xdr:row>
      <xdr:rowOff>185400</xdr:rowOff>
    </xdr:from>
    <xdr:to>
      <xdr:col>3</xdr:col>
      <xdr:colOff>1442665</xdr:colOff>
      <xdr:row>26</xdr:row>
      <xdr:rowOff>1099800</xdr:rowOff>
    </xdr:to>
    <xdr:pic>
      <xdr:nvPicPr>
        <xdr:cNvPr id="26" name="Picture 126">
          <a:extLst>
            <a:ext uri="{FF2B5EF4-FFF2-40B4-BE49-F238E27FC236}">
              <a16:creationId xmlns:a16="http://schemas.microsoft.com/office/drawing/2014/main" id="{D3912416-D34C-4627-B827-14C314D77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09702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27</xdr:row>
      <xdr:rowOff>156750</xdr:rowOff>
    </xdr:from>
    <xdr:to>
      <xdr:col>3</xdr:col>
      <xdr:colOff>1442833</xdr:colOff>
      <xdr:row>27</xdr:row>
      <xdr:rowOff>1071150</xdr:rowOff>
    </xdr:to>
    <xdr:pic>
      <xdr:nvPicPr>
        <xdr:cNvPr id="27" name="Picture 127">
          <a:extLst>
            <a:ext uri="{FF2B5EF4-FFF2-40B4-BE49-F238E27FC236}">
              <a16:creationId xmlns:a16="http://schemas.microsoft.com/office/drawing/2014/main" id="{6479AD8B-280E-4500-BDF2-FB888FD19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32208375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28</xdr:row>
      <xdr:rowOff>190500</xdr:rowOff>
    </xdr:from>
    <xdr:to>
      <xdr:col>3</xdr:col>
      <xdr:colOff>1442665</xdr:colOff>
      <xdr:row>28</xdr:row>
      <xdr:rowOff>1104900</xdr:rowOff>
    </xdr:to>
    <xdr:pic>
      <xdr:nvPicPr>
        <xdr:cNvPr id="28" name="Picture 131">
          <a:extLst>
            <a:ext uri="{FF2B5EF4-FFF2-40B4-BE49-F238E27FC236}">
              <a16:creationId xmlns:a16="http://schemas.microsoft.com/office/drawing/2014/main" id="{FFC77379-2CDA-4873-910D-D382872BF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35089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29</xdr:row>
      <xdr:rowOff>245175</xdr:rowOff>
    </xdr:from>
    <xdr:to>
      <xdr:col>3</xdr:col>
      <xdr:colOff>1442665</xdr:colOff>
      <xdr:row>29</xdr:row>
      <xdr:rowOff>1159575</xdr:rowOff>
    </xdr:to>
    <xdr:pic>
      <xdr:nvPicPr>
        <xdr:cNvPr id="29" name="Picture 132">
          <a:extLst>
            <a:ext uri="{FF2B5EF4-FFF2-40B4-BE49-F238E27FC236}">
              <a16:creationId xmlns:a16="http://schemas.microsoft.com/office/drawing/2014/main" id="{374769C1-F9A0-48D8-90E4-7803266CA6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3483045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76201</xdr:colOff>
      <xdr:row>30</xdr:row>
      <xdr:rowOff>178425</xdr:rowOff>
    </xdr:from>
    <xdr:to>
      <xdr:col>3</xdr:col>
      <xdr:colOff>1438275</xdr:colOff>
      <xdr:row>30</xdr:row>
      <xdr:rowOff>1092825</xdr:rowOff>
    </xdr:to>
    <xdr:pic>
      <xdr:nvPicPr>
        <xdr:cNvPr id="30" name="Picture 133">
          <a:extLst>
            <a:ext uri="{FF2B5EF4-FFF2-40B4-BE49-F238E27FC236}">
              <a16:creationId xmlns:a16="http://schemas.microsoft.com/office/drawing/2014/main" id="{7510E90D-F139-4804-89D6-0DC2BF999E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3743"/>
        <a:stretch/>
      </xdr:blipFill>
      <xdr:spPr>
        <a:xfrm>
          <a:off x="2771776" y="36030525"/>
          <a:ext cx="1362074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32</xdr:row>
      <xdr:rowOff>161924</xdr:rowOff>
    </xdr:from>
    <xdr:to>
      <xdr:col>3</xdr:col>
      <xdr:colOff>1438275</xdr:colOff>
      <xdr:row>32</xdr:row>
      <xdr:rowOff>1076324</xdr:rowOff>
    </xdr:to>
    <xdr:pic>
      <xdr:nvPicPr>
        <xdr:cNvPr id="31" name="Picture 134">
          <a:extLst>
            <a:ext uri="{FF2B5EF4-FFF2-40B4-BE49-F238E27FC236}">
              <a16:creationId xmlns:a16="http://schemas.microsoft.com/office/drawing/2014/main" id="{E08C2AD6-529E-49DF-A760-D0AEC6E5EA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8547674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85725</xdr:colOff>
      <xdr:row>31</xdr:row>
      <xdr:rowOff>140324</xdr:rowOff>
    </xdr:from>
    <xdr:to>
      <xdr:col>3</xdr:col>
      <xdr:colOff>1438275</xdr:colOff>
      <xdr:row>31</xdr:row>
      <xdr:rowOff>1054724</xdr:rowOff>
    </xdr:to>
    <xdr:pic>
      <xdr:nvPicPr>
        <xdr:cNvPr id="32" name="Picture 135">
          <a:extLst>
            <a:ext uri="{FF2B5EF4-FFF2-40B4-BE49-F238E27FC236}">
              <a16:creationId xmlns:a16="http://schemas.microsoft.com/office/drawing/2014/main" id="{1FB9E96B-77EC-4AD2-8884-E51BB137E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300" y="37259249"/>
          <a:ext cx="135255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33</xdr:row>
      <xdr:rowOff>180748</xdr:rowOff>
    </xdr:from>
    <xdr:to>
      <xdr:col>3</xdr:col>
      <xdr:colOff>1438275</xdr:colOff>
      <xdr:row>33</xdr:row>
      <xdr:rowOff>1095148</xdr:rowOff>
    </xdr:to>
    <xdr:pic>
      <xdr:nvPicPr>
        <xdr:cNvPr id="33" name="Picture 136">
          <a:extLst>
            <a:ext uri="{FF2B5EF4-FFF2-40B4-BE49-F238E27FC236}">
              <a16:creationId xmlns:a16="http://schemas.microsoft.com/office/drawing/2014/main" id="{E83C6952-C0F3-4237-9F01-931259790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49289"/>
        <a:stretch/>
      </xdr:blipFill>
      <xdr:spPr>
        <a:xfrm>
          <a:off x="2762250" y="3983332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34</xdr:row>
      <xdr:rowOff>204523</xdr:rowOff>
    </xdr:from>
    <xdr:to>
      <xdr:col>3</xdr:col>
      <xdr:colOff>1441755</xdr:colOff>
      <xdr:row>34</xdr:row>
      <xdr:rowOff>1118923</xdr:rowOff>
    </xdr:to>
    <xdr:pic>
      <xdr:nvPicPr>
        <xdr:cNvPr id="34" name="Picture 137">
          <a:extLst>
            <a:ext uri="{FF2B5EF4-FFF2-40B4-BE49-F238E27FC236}">
              <a16:creationId xmlns:a16="http://schemas.microsoft.com/office/drawing/2014/main" id="{3BB70EFB-11C1-4D0E-8A5D-22196341D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41123923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35</xdr:row>
      <xdr:rowOff>211499</xdr:rowOff>
    </xdr:from>
    <xdr:to>
      <xdr:col>3</xdr:col>
      <xdr:colOff>1442665</xdr:colOff>
      <xdr:row>35</xdr:row>
      <xdr:rowOff>1125899</xdr:rowOff>
    </xdr:to>
    <xdr:pic>
      <xdr:nvPicPr>
        <xdr:cNvPr id="35" name="Picture 138">
          <a:extLst>
            <a:ext uri="{FF2B5EF4-FFF2-40B4-BE49-F238E27FC236}">
              <a16:creationId xmlns:a16="http://schemas.microsoft.com/office/drawing/2014/main" id="{CD733A90-2089-4C59-B9CE-E9770AC82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23977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92834</xdr:colOff>
      <xdr:row>36</xdr:row>
      <xdr:rowOff>154274</xdr:rowOff>
    </xdr:from>
    <xdr:to>
      <xdr:col>3</xdr:col>
      <xdr:colOff>1420897</xdr:colOff>
      <xdr:row>36</xdr:row>
      <xdr:rowOff>1068674</xdr:rowOff>
    </xdr:to>
    <xdr:pic>
      <xdr:nvPicPr>
        <xdr:cNvPr id="36" name="Picture 139">
          <a:extLst>
            <a:ext uri="{FF2B5EF4-FFF2-40B4-BE49-F238E27FC236}">
              <a16:creationId xmlns:a16="http://schemas.microsoft.com/office/drawing/2014/main" id="{9F619D24-5ECB-4598-B408-3E30D694BA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303"/>
        <a:stretch/>
      </xdr:blipFill>
      <xdr:spPr>
        <a:xfrm>
          <a:off x="2788409" y="43607324"/>
          <a:ext cx="1328063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37</xdr:row>
      <xdr:rowOff>154199</xdr:rowOff>
    </xdr:from>
    <xdr:to>
      <xdr:col>3</xdr:col>
      <xdr:colOff>1442665</xdr:colOff>
      <xdr:row>37</xdr:row>
      <xdr:rowOff>1068599</xdr:rowOff>
    </xdr:to>
    <xdr:pic>
      <xdr:nvPicPr>
        <xdr:cNvPr id="37" name="Picture 140">
          <a:extLst>
            <a:ext uri="{FF2B5EF4-FFF2-40B4-BE49-F238E27FC236}">
              <a16:creationId xmlns:a16="http://schemas.microsoft.com/office/drawing/2014/main" id="{C7DEBEFC-7344-40D0-9741-3F1E3A8280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487407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95250</xdr:colOff>
      <xdr:row>38</xdr:row>
      <xdr:rowOff>161923</xdr:rowOff>
    </xdr:from>
    <xdr:to>
      <xdr:col>3</xdr:col>
      <xdr:colOff>1438275</xdr:colOff>
      <xdr:row>38</xdr:row>
      <xdr:rowOff>1076323</xdr:rowOff>
    </xdr:to>
    <xdr:pic>
      <xdr:nvPicPr>
        <xdr:cNvPr id="38" name="Picture 141">
          <a:extLst>
            <a:ext uri="{FF2B5EF4-FFF2-40B4-BE49-F238E27FC236}">
              <a16:creationId xmlns:a16="http://schemas.microsoft.com/office/drawing/2014/main" id="{221523D1-A6A7-47ED-8440-4E105D844A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714"/>
        <a:stretch/>
      </xdr:blipFill>
      <xdr:spPr>
        <a:xfrm>
          <a:off x="2790825" y="46148623"/>
          <a:ext cx="134302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39</xdr:row>
      <xdr:rowOff>190500</xdr:rowOff>
    </xdr:from>
    <xdr:to>
      <xdr:col>3</xdr:col>
      <xdr:colOff>1442665</xdr:colOff>
      <xdr:row>39</xdr:row>
      <xdr:rowOff>1104900</xdr:rowOff>
    </xdr:to>
    <xdr:pic>
      <xdr:nvPicPr>
        <xdr:cNvPr id="39" name="Picture 142">
          <a:extLst>
            <a:ext uri="{FF2B5EF4-FFF2-40B4-BE49-F238E27FC236}">
              <a16:creationId xmlns:a16="http://schemas.microsoft.com/office/drawing/2014/main" id="{42F63B32-6B76-40FB-B4B3-A1CF40D8F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74440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66675</xdr:colOff>
      <xdr:row>40</xdr:row>
      <xdr:rowOff>159525</xdr:rowOff>
    </xdr:from>
    <xdr:to>
      <xdr:col>3</xdr:col>
      <xdr:colOff>1438275</xdr:colOff>
      <xdr:row>40</xdr:row>
      <xdr:rowOff>1073925</xdr:rowOff>
    </xdr:to>
    <xdr:pic>
      <xdr:nvPicPr>
        <xdr:cNvPr id="40" name="Picture 143">
          <a:extLst>
            <a:ext uri="{FF2B5EF4-FFF2-40B4-BE49-F238E27FC236}">
              <a16:creationId xmlns:a16="http://schemas.microsoft.com/office/drawing/2014/main" id="{B95F2D47-E6C6-4688-A286-52F397E16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2250" y="486798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41</xdr:row>
      <xdr:rowOff>166650</xdr:rowOff>
    </xdr:from>
    <xdr:to>
      <xdr:col>3</xdr:col>
      <xdr:colOff>1442665</xdr:colOff>
      <xdr:row>41</xdr:row>
      <xdr:rowOff>1081050</xdr:rowOff>
    </xdr:to>
    <xdr:pic>
      <xdr:nvPicPr>
        <xdr:cNvPr id="41" name="Picture 144">
          <a:extLst>
            <a:ext uri="{FF2B5EF4-FFF2-40B4-BE49-F238E27FC236}">
              <a16:creationId xmlns:a16="http://schemas.microsoft.com/office/drawing/2014/main" id="{5473A9CD-AC12-4990-A068-F45FD3C63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499538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111406</xdr:colOff>
      <xdr:row>42</xdr:row>
      <xdr:rowOff>180975</xdr:rowOff>
    </xdr:from>
    <xdr:to>
      <xdr:col>3</xdr:col>
      <xdr:colOff>1402324</xdr:colOff>
      <xdr:row>42</xdr:row>
      <xdr:rowOff>1095375</xdr:rowOff>
    </xdr:to>
    <xdr:pic>
      <xdr:nvPicPr>
        <xdr:cNvPr id="42" name="Picture 145">
          <a:extLst>
            <a:ext uri="{FF2B5EF4-FFF2-40B4-BE49-F238E27FC236}">
              <a16:creationId xmlns:a16="http://schemas.microsoft.com/office/drawing/2014/main" id="{E97215CE-A4A7-4267-B214-C09AB305FD5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1992" b="17175"/>
        <a:stretch/>
      </xdr:blipFill>
      <xdr:spPr>
        <a:xfrm>
          <a:off x="2806981" y="51234975"/>
          <a:ext cx="129091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85516</xdr:colOff>
      <xdr:row>43</xdr:row>
      <xdr:rowOff>178349</xdr:rowOff>
    </xdr:from>
    <xdr:to>
      <xdr:col>3</xdr:col>
      <xdr:colOff>1428214</xdr:colOff>
      <xdr:row>43</xdr:row>
      <xdr:rowOff>1092749</xdr:rowOff>
    </xdr:to>
    <xdr:pic>
      <xdr:nvPicPr>
        <xdr:cNvPr id="43" name="Picture 146">
          <a:extLst>
            <a:ext uri="{FF2B5EF4-FFF2-40B4-BE49-F238E27FC236}">
              <a16:creationId xmlns:a16="http://schemas.microsoft.com/office/drawing/2014/main" id="{B3558D39-3C20-4335-8DC4-C62605571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1091" y="52499174"/>
          <a:ext cx="134269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70994</xdr:colOff>
      <xdr:row>44</xdr:row>
      <xdr:rowOff>180600</xdr:rowOff>
    </xdr:from>
    <xdr:to>
      <xdr:col>3</xdr:col>
      <xdr:colOff>1442736</xdr:colOff>
      <xdr:row>44</xdr:row>
      <xdr:rowOff>1095000</xdr:rowOff>
    </xdr:to>
    <xdr:pic>
      <xdr:nvPicPr>
        <xdr:cNvPr id="44" name="Picture 147">
          <a:extLst>
            <a:ext uri="{FF2B5EF4-FFF2-40B4-BE49-F238E27FC236}">
              <a16:creationId xmlns:a16="http://schemas.microsoft.com/office/drawing/2014/main" id="{49FEF495-DBA7-4D5D-B59F-CAE7A635A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69" y="53768250"/>
          <a:ext cx="1371742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76199</xdr:colOff>
      <xdr:row>45</xdr:row>
      <xdr:rowOff>142424</xdr:rowOff>
    </xdr:from>
    <xdr:to>
      <xdr:col>3</xdr:col>
      <xdr:colOff>1438274</xdr:colOff>
      <xdr:row>45</xdr:row>
      <xdr:rowOff>1056824</xdr:rowOff>
    </xdr:to>
    <xdr:pic>
      <xdr:nvPicPr>
        <xdr:cNvPr id="45" name="Picture 148">
          <a:extLst>
            <a:ext uri="{FF2B5EF4-FFF2-40B4-BE49-F238E27FC236}">
              <a16:creationId xmlns:a16="http://schemas.microsoft.com/office/drawing/2014/main" id="{5C1BC346-EC87-46E9-BCD4-397C744B8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1774" y="54996899"/>
          <a:ext cx="136207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46</xdr:row>
      <xdr:rowOff>161400</xdr:rowOff>
    </xdr:from>
    <xdr:to>
      <xdr:col>3</xdr:col>
      <xdr:colOff>1442665</xdr:colOff>
      <xdr:row>46</xdr:row>
      <xdr:rowOff>1075800</xdr:rowOff>
    </xdr:to>
    <xdr:pic>
      <xdr:nvPicPr>
        <xdr:cNvPr id="46" name="Picture 149">
          <a:extLst>
            <a:ext uri="{FF2B5EF4-FFF2-40B4-BE49-F238E27FC236}">
              <a16:creationId xmlns:a16="http://schemas.microsoft.com/office/drawing/2014/main" id="{87F8E943-0922-4A57-877B-29355B21A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56282700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47</xdr:row>
      <xdr:rowOff>190500</xdr:rowOff>
    </xdr:from>
    <xdr:to>
      <xdr:col>3</xdr:col>
      <xdr:colOff>1447800</xdr:colOff>
      <xdr:row>47</xdr:row>
      <xdr:rowOff>1104900</xdr:rowOff>
    </xdr:to>
    <xdr:pic>
      <xdr:nvPicPr>
        <xdr:cNvPr id="47" name="Picture 150">
          <a:extLst>
            <a:ext uri="{FF2B5EF4-FFF2-40B4-BE49-F238E27FC236}">
              <a16:creationId xmlns:a16="http://schemas.microsoft.com/office/drawing/2014/main" id="{686DA884-E02A-438F-9858-30FDDABB15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7493" b="46066"/>
        <a:stretch/>
      </xdr:blipFill>
      <xdr:spPr>
        <a:xfrm>
          <a:off x="2771775" y="5757862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70998</xdr:colOff>
      <xdr:row>48</xdr:row>
      <xdr:rowOff>170849</xdr:rowOff>
    </xdr:from>
    <xdr:to>
      <xdr:col>3</xdr:col>
      <xdr:colOff>1442733</xdr:colOff>
      <xdr:row>48</xdr:row>
      <xdr:rowOff>1085249</xdr:rowOff>
    </xdr:to>
    <xdr:pic>
      <xdr:nvPicPr>
        <xdr:cNvPr id="48" name="Picture 151">
          <a:extLst>
            <a:ext uri="{FF2B5EF4-FFF2-40B4-BE49-F238E27FC236}">
              <a16:creationId xmlns:a16="http://schemas.microsoft.com/office/drawing/2014/main" id="{C84284DC-75AC-46BC-A462-0E9F1F7FC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573" y="58825799"/>
          <a:ext cx="13717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71975</xdr:colOff>
      <xdr:row>49</xdr:row>
      <xdr:rowOff>173174</xdr:rowOff>
    </xdr:from>
    <xdr:to>
      <xdr:col>3</xdr:col>
      <xdr:colOff>1441755</xdr:colOff>
      <xdr:row>49</xdr:row>
      <xdr:rowOff>1087574</xdr:rowOff>
    </xdr:to>
    <xdr:pic>
      <xdr:nvPicPr>
        <xdr:cNvPr id="49" name="Picture 152">
          <a:extLst>
            <a:ext uri="{FF2B5EF4-FFF2-40B4-BE49-F238E27FC236}">
              <a16:creationId xmlns:a16="http://schemas.microsoft.com/office/drawing/2014/main" id="{29A2C27C-447C-44BB-A1B2-65C69AABF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0" y="60094949"/>
          <a:ext cx="136978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70898</xdr:colOff>
      <xdr:row>51</xdr:row>
      <xdr:rowOff>190499</xdr:rowOff>
    </xdr:from>
    <xdr:to>
      <xdr:col>3</xdr:col>
      <xdr:colOff>1442833</xdr:colOff>
      <xdr:row>51</xdr:row>
      <xdr:rowOff>1104899</xdr:rowOff>
    </xdr:to>
    <xdr:pic>
      <xdr:nvPicPr>
        <xdr:cNvPr id="50" name="Picture 153">
          <a:extLst>
            <a:ext uri="{FF2B5EF4-FFF2-40B4-BE49-F238E27FC236}">
              <a16:creationId xmlns:a16="http://schemas.microsoft.com/office/drawing/2014/main" id="{41E1331F-8DF6-4616-86EE-09A9E73E6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473" y="62645924"/>
          <a:ext cx="1371935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52</xdr:row>
      <xdr:rowOff>185699</xdr:rowOff>
    </xdr:from>
    <xdr:to>
      <xdr:col>3</xdr:col>
      <xdr:colOff>1442665</xdr:colOff>
      <xdr:row>52</xdr:row>
      <xdr:rowOff>1100099</xdr:rowOff>
    </xdr:to>
    <xdr:pic>
      <xdr:nvPicPr>
        <xdr:cNvPr id="51" name="Picture 154">
          <a:extLst>
            <a:ext uri="{FF2B5EF4-FFF2-40B4-BE49-F238E27FC236}">
              <a16:creationId xmlns:a16="http://schemas.microsoft.com/office/drawing/2014/main" id="{DED5A7AC-C47E-47CD-A9A9-364B7B0C7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39079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54</xdr:row>
      <xdr:rowOff>226124</xdr:rowOff>
    </xdr:from>
    <xdr:to>
      <xdr:col>3</xdr:col>
      <xdr:colOff>1442665</xdr:colOff>
      <xdr:row>54</xdr:row>
      <xdr:rowOff>1140524</xdr:rowOff>
    </xdr:to>
    <xdr:pic>
      <xdr:nvPicPr>
        <xdr:cNvPr id="52" name="Picture 155">
          <a:extLst>
            <a:ext uri="{FF2B5EF4-FFF2-40B4-BE49-F238E27FC236}">
              <a16:creationId xmlns:a16="http://schemas.microsoft.com/office/drawing/2014/main" id="{B36BB9BA-7E41-46A4-878B-CA14A5A16B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6482024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53</xdr:row>
      <xdr:rowOff>147524</xdr:rowOff>
    </xdr:from>
    <xdr:to>
      <xdr:col>3</xdr:col>
      <xdr:colOff>1442665</xdr:colOff>
      <xdr:row>53</xdr:row>
      <xdr:rowOff>1061924</xdr:rowOff>
    </xdr:to>
    <xdr:pic>
      <xdr:nvPicPr>
        <xdr:cNvPr id="53" name="Picture 156">
          <a:extLst>
            <a:ext uri="{FF2B5EF4-FFF2-40B4-BE49-F238E27FC236}">
              <a16:creationId xmlns:a16="http://schemas.microsoft.com/office/drawing/2014/main" id="{85E2EBF0-D3B6-45FB-91CA-49D6BA367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5136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50</xdr:row>
      <xdr:rowOff>170999</xdr:rowOff>
    </xdr:from>
    <xdr:to>
      <xdr:col>3</xdr:col>
      <xdr:colOff>1442665</xdr:colOff>
      <xdr:row>50</xdr:row>
      <xdr:rowOff>1085399</xdr:rowOff>
    </xdr:to>
    <xdr:pic>
      <xdr:nvPicPr>
        <xdr:cNvPr id="54" name="Picture 157">
          <a:extLst>
            <a:ext uri="{FF2B5EF4-FFF2-40B4-BE49-F238E27FC236}">
              <a16:creationId xmlns:a16="http://schemas.microsoft.com/office/drawing/2014/main" id="{F8D03002-601E-4267-8771-F5D733AA3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13595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58</xdr:row>
      <xdr:rowOff>185699</xdr:rowOff>
    </xdr:from>
    <xdr:to>
      <xdr:col>3</xdr:col>
      <xdr:colOff>1442665</xdr:colOff>
      <xdr:row>58</xdr:row>
      <xdr:rowOff>1100099</xdr:rowOff>
    </xdr:to>
    <xdr:pic>
      <xdr:nvPicPr>
        <xdr:cNvPr id="55" name="Picture 172">
          <a:extLst>
            <a:ext uri="{FF2B5EF4-FFF2-40B4-BE49-F238E27FC236}">
              <a16:creationId xmlns:a16="http://schemas.microsoft.com/office/drawing/2014/main" id="{A60A4A20-3D01-45F9-BE13-16706B47E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150889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57</xdr:row>
      <xdr:rowOff>211874</xdr:rowOff>
    </xdr:from>
    <xdr:to>
      <xdr:col>3</xdr:col>
      <xdr:colOff>1442665</xdr:colOff>
      <xdr:row>57</xdr:row>
      <xdr:rowOff>1126274</xdr:rowOff>
    </xdr:to>
    <xdr:pic>
      <xdr:nvPicPr>
        <xdr:cNvPr id="56" name="Picture 173">
          <a:extLst>
            <a:ext uri="{FF2B5EF4-FFF2-40B4-BE49-F238E27FC236}">
              <a16:creationId xmlns:a16="http://schemas.microsoft.com/office/drawing/2014/main" id="{36278DF2-A179-417A-88B2-5274F825AA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0268249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71976</xdr:colOff>
      <xdr:row>56</xdr:row>
      <xdr:rowOff>180899</xdr:rowOff>
    </xdr:from>
    <xdr:to>
      <xdr:col>3</xdr:col>
      <xdr:colOff>1441754</xdr:colOff>
      <xdr:row>56</xdr:row>
      <xdr:rowOff>1095299</xdr:rowOff>
    </xdr:to>
    <xdr:pic>
      <xdr:nvPicPr>
        <xdr:cNvPr id="57" name="Picture 174">
          <a:extLst>
            <a:ext uri="{FF2B5EF4-FFF2-40B4-BE49-F238E27FC236}">
              <a16:creationId xmlns:a16="http://schemas.microsoft.com/office/drawing/2014/main" id="{CEF43858-8989-4470-8859-11A7190B3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7551" y="68970449"/>
          <a:ext cx="1369778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55</xdr:row>
      <xdr:rowOff>152400</xdr:rowOff>
    </xdr:from>
    <xdr:to>
      <xdr:col>3</xdr:col>
      <xdr:colOff>1442665</xdr:colOff>
      <xdr:row>55</xdr:row>
      <xdr:rowOff>1099592</xdr:rowOff>
    </xdr:to>
    <xdr:pic>
      <xdr:nvPicPr>
        <xdr:cNvPr id="58" name="Picture 175">
          <a:extLst>
            <a:ext uri="{FF2B5EF4-FFF2-40B4-BE49-F238E27FC236}">
              <a16:creationId xmlns:a16="http://schemas.microsoft.com/office/drawing/2014/main" id="{F2F7B010-87BE-4E06-AFF9-FA2D325A8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67675125"/>
          <a:ext cx="1371600" cy="947192"/>
        </a:xfrm>
        <a:prstGeom prst="rect">
          <a:avLst/>
        </a:prstGeom>
      </xdr:spPr>
    </xdr:pic>
    <xdr:clientData/>
  </xdr:twoCellAnchor>
  <xdr:twoCellAnchor editAs="oneCell">
    <xdr:from>
      <xdr:col>3</xdr:col>
      <xdr:colOff>71065</xdr:colOff>
      <xdr:row>59</xdr:row>
      <xdr:rowOff>247650</xdr:rowOff>
    </xdr:from>
    <xdr:to>
      <xdr:col>3</xdr:col>
      <xdr:colOff>1442665</xdr:colOff>
      <xdr:row>59</xdr:row>
      <xdr:rowOff>1162050</xdr:rowOff>
    </xdr:to>
    <xdr:pic>
      <xdr:nvPicPr>
        <xdr:cNvPr id="59" name="Picture 176">
          <a:extLst>
            <a:ext uri="{FF2B5EF4-FFF2-40B4-BE49-F238E27FC236}">
              <a16:creationId xmlns:a16="http://schemas.microsoft.com/office/drawing/2014/main" id="{8616EA3E-D844-4926-9CCC-CD4A84AFE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6640" y="72837675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104403</xdr:colOff>
      <xdr:row>60</xdr:row>
      <xdr:rowOff>190499</xdr:rowOff>
    </xdr:from>
    <xdr:to>
      <xdr:col>3</xdr:col>
      <xdr:colOff>1409328</xdr:colOff>
      <xdr:row>60</xdr:row>
      <xdr:rowOff>1104899</xdr:rowOff>
    </xdr:to>
    <xdr:pic>
      <xdr:nvPicPr>
        <xdr:cNvPr id="60" name="Picture 177">
          <a:extLst>
            <a:ext uri="{FF2B5EF4-FFF2-40B4-BE49-F238E27FC236}">
              <a16:creationId xmlns:a16="http://schemas.microsoft.com/office/drawing/2014/main" id="{B5CE0A84-F466-41DE-A404-36ED88C310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617" r="8576"/>
        <a:stretch/>
      </xdr:blipFill>
      <xdr:spPr>
        <a:xfrm>
          <a:off x="2799978" y="74047349"/>
          <a:ext cx="1304925" cy="914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bola\Downloads\&#304;7-resmi+d&#252;&#351;eyar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Sheet1"/>
    </sheetNames>
    <sheetDataSet>
      <sheetData sheetId="0"/>
      <sheetData sheetId="1">
        <row r="1">
          <cell r="A1" t="str">
            <v>HASAN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D8579D-E4D2-47B4-A65C-9D49BE549554}" name="Data" displayName="Data" ref="A1:H886" totalsRowShown="0" headerRowCellStyle="Normal 2">
  <autoFilter ref="A1:H886" xr:uid="{E8D8579D-E4D2-47B4-A65C-9D49BE549554}"/>
  <tableColumns count="8">
    <tableColumn id="1" xr3:uid="{CE09BBA0-B382-466F-AD7A-B701A4545666}" name="CODE" dataDxfId="8" dataCellStyle="Normal 2"/>
    <tableColumn id="2" xr3:uid="{CFF1DAF7-5266-489B-B48A-F13B9B353FAB}" name="STATE" dataDxfId="7" dataCellStyle="Normal 2"/>
    <tableColumn id="3" xr3:uid="{53F144B3-3C28-4525-8D1A-9A2E8FF1CB14}" name="SALERS" dataCellStyle="Normal 2"/>
    <tableColumn id="4" xr3:uid="{2A01F73C-FBE4-4D0E-B861-147582FCD69A}" name="PRODUCTS" dataCellStyle="Normal 2"/>
    <tableColumn id="5" xr3:uid="{ECB75FF9-89D6-4F0E-AD46-677B30892A51}" name="NET SALE AMOUNT" dataDxfId="6" dataCellStyle="ParaBirimi 2"/>
    <tableColumn id="6" xr3:uid="{8D16B8F3-42C8-47DF-BFD7-A9A2B17A672B}" name="TARGET SALE AMOUNT" dataDxfId="5" dataCellStyle="ParaBirimi 2"/>
    <tableColumn id="7" xr3:uid="{36A7A7E5-603D-484B-858D-D7CA5FCCF9C3}" name="TARGET REALIZATION" dataDxfId="4" dataCellStyle="Yüzde 2">
      <calculatedColumnFormula>E2/F2</calculatedColumnFormula>
    </tableColumn>
    <tableColumn id="8" xr3:uid="{6ADA6965-3E75-4946-A8F4-887047123F09}" name="YEAR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eması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11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4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59438-33F6-4497-B329-7F3319F3E6E2}">
  <sheetPr codeName="Sayfa2"/>
  <dimension ref="A1:H886"/>
  <sheetViews>
    <sheetView zoomScale="90" zoomScaleNormal="90" workbookViewId="0">
      <pane ySplit="1" topLeftCell="A2" activePane="bottomLeft" state="frozen"/>
      <selection activeCell="B3" sqref="B3"/>
      <selection pane="bottomLeft" activeCell="F878" sqref="F878"/>
    </sheetView>
  </sheetViews>
  <sheetFormatPr defaultRowHeight="15" x14ac:dyDescent="0.25"/>
  <cols>
    <col min="1" max="1" width="10.7109375" style="1" customWidth="1"/>
    <col min="2" max="2" width="15.28515625" style="1" bestFit="1" customWidth="1"/>
    <col min="3" max="3" width="21" style="1" bestFit="1" customWidth="1"/>
    <col min="4" max="4" width="12.42578125" style="1" customWidth="1"/>
    <col min="5" max="5" width="19.7109375" style="1" customWidth="1"/>
    <col min="6" max="6" width="22.85546875" style="1" customWidth="1"/>
    <col min="7" max="7" width="21.42578125" style="1" customWidth="1"/>
    <col min="8" max="8" width="7.5703125" style="1" customWidth="1"/>
    <col min="9" max="16384" width="9.140625" style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s="2" t="s">
        <v>8</v>
      </c>
      <c r="B2" s="3" t="s">
        <v>9</v>
      </c>
      <c r="C2" s="1" t="s">
        <v>10</v>
      </c>
      <c r="D2" s="1" t="s">
        <v>11</v>
      </c>
      <c r="E2" s="4">
        <v>841828</v>
      </c>
      <c r="F2" s="5">
        <v>942847.3600000001</v>
      </c>
      <c r="G2" s="6">
        <f>E2/F2</f>
        <v>0.89285714285714279</v>
      </c>
      <c r="H2" s="1">
        <v>2020</v>
      </c>
    </row>
    <row r="3" spans="1:8" x14ac:dyDescent="0.25">
      <c r="A3" s="2" t="s">
        <v>12</v>
      </c>
      <c r="B3" s="3" t="s">
        <v>13</v>
      </c>
      <c r="C3" s="1" t="s">
        <v>14</v>
      </c>
      <c r="D3" s="1" t="s">
        <v>11</v>
      </c>
      <c r="E3" s="4">
        <v>452292</v>
      </c>
      <c r="F3" s="5">
        <v>429677.39999999997</v>
      </c>
      <c r="G3" s="6">
        <f t="shared" ref="G3:G66" si="0">E3/F3</f>
        <v>1.0526315789473686</v>
      </c>
      <c r="H3" s="1">
        <v>2020</v>
      </c>
    </row>
    <row r="4" spans="1:8" x14ac:dyDescent="0.25">
      <c r="A4" s="2" t="s">
        <v>15</v>
      </c>
      <c r="B4" s="3" t="s">
        <v>16</v>
      </c>
      <c r="C4" s="1" t="s">
        <v>17</v>
      </c>
      <c r="D4" s="1" t="s">
        <v>11</v>
      </c>
      <c r="E4" s="4">
        <v>706778</v>
      </c>
      <c r="F4" s="5">
        <v>841065.82</v>
      </c>
      <c r="G4" s="6">
        <f t="shared" si="0"/>
        <v>0.84033613445378152</v>
      </c>
      <c r="H4" s="1">
        <v>2020</v>
      </c>
    </row>
    <row r="5" spans="1:8" x14ac:dyDescent="0.25">
      <c r="A5" s="2" t="s">
        <v>18</v>
      </c>
      <c r="B5" s="3" t="s">
        <v>19</v>
      </c>
      <c r="C5" s="1" t="s">
        <v>20</v>
      </c>
      <c r="D5" s="1" t="s">
        <v>11</v>
      </c>
      <c r="E5" s="4">
        <v>863404</v>
      </c>
      <c r="F5" s="5">
        <v>725259.36</v>
      </c>
      <c r="G5" s="6">
        <f t="shared" si="0"/>
        <v>1.1904761904761905</v>
      </c>
      <c r="H5" s="1">
        <v>2020</v>
      </c>
    </row>
    <row r="6" spans="1:8" x14ac:dyDescent="0.25">
      <c r="A6" s="2" t="s">
        <v>21</v>
      </c>
      <c r="B6" s="3" t="s">
        <v>22</v>
      </c>
      <c r="C6" s="1" t="s">
        <v>23</v>
      </c>
      <c r="D6" s="1" t="s">
        <v>11</v>
      </c>
      <c r="E6" s="4">
        <v>550669</v>
      </c>
      <c r="F6" s="5">
        <v>286347.88</v>
      </c>
      <c r="G6" s="6">
        <f t="shared" si="0"/>
        <v>1.9230769230769231</v>
      </c>
      <c r="H6" s="1">
        <v>2020</v>
      </c>
    </row>
    <row r="7" spans="1:8" x14ac:dyDescent="0.25">
      <c r="A7" s="2" t="s">
        <v>21</v>
      </c>
      <c r="B7" s="3" t="s">
        <v>22</v>
      </c>
      <c r="C7" s="1" t="s">
        <v>24</v>
      </c>
      <c r="D7" s="1" t="s">
        <v>11</v>
      </c>
      <c r="E7" s="7">
        <v>404305</v>
      </c>
      <c r="F7" s="5">
        <v>436649.4</v>
      </c>
      <c r="G7" s="6">
        <f t="shared" si="0"/>
        <v>0.92592592592592593</v>
      </c>
      <c r="H7" s="1">
        <v>2020</v>
      </c>
    </row>
    <row r="8" spans="1:8" x14ac:dyDescent="0.25">
      <c r="A8" s="2" t="s">
        <v>21</v>
      </c>
      <c r="B8" s="3" t="s">
        <v>22</v>
      </c>
      <c r="C8" s="1" t="s">
        <v>25</v>
      </c>
      <c r="D8" s="1" t="s">
        <v>11</v>
      </c>
      <c r="E8" s="4">
        <v>449815</v>
      </c>
      <c r="F8" s="5">
        <v>211413.05</v>
      </c>
      <c r="G8" s="6">
        <f t="shared" si="0"/>
        <v>2.1276595744680851</v>
      </c>
      <c r="H8" s="1">
        <v>2020</v>
      </c>
    </row>
    <row r="9" spans="1:8" x14ac:dyDescent="0.25">
      <c r="A9" s="2" t="s">
        <v>21</v>
      </c>
      <c r="B9" s="3" t="s">
        <v>22</v>
      </c>
      <c r="C9" s="1" t="s">
        <v>26</v>
      </c>
      <c r="D9" s="1" t="s">
        <v>11</v>
      </c>
      <c r="E9" s="4">
        <v>507487</v>
      </c>
      <c r="F9" s="5">
        <v>182695.32</v>
      </c>
      <c r="G9" s="6">
        <f t="shared" si="0"/>
        <v>2.7777777777777777</v>
      </c>
      <c r="H9" s="1">
        <v>2020</v>
      </c>
    </row>
    <row r="10" spans="1:8" x14ac:dyDescent="0.25">
      <c r="A10" s="2" t="s">
        <v>27</v>
      </c>
      <c r="B10" s="3" t="s">
        <v>28</v>
      </c>
      <c r="C10" s="1" t="s">
        <v>29</v>
      </c>
      <c r="D10" s="1" t="s">
        <v>11</v>
      </c>
      <c r="E10" s="4">
        <v>285129</v>
      </c>
      <c r="F10" s="5">
        <v>210995.46</v>
      </c>
      <c r="G10" s="6">
        <f t="shared" si="0"/>
        <v>1.3513513513513513</v>
      </c>
      <c r="H10" s="1">
        <v>2020</v>
      </c>
    </row>
    <row r="11" spans="1:8" x14ac:dyDescent="0.25">
      <c r="A11" s="2" t="s">
        <v>30</v>
      </c>
      <c r="B11" s="3" t="s">
        <v>31</v>
      </c>
      <c r="C11" s="1" t="s">
        <v>32</v>
      </c>
      <c r="D11" s="1" t="s">
        <v>11</v>
      </c>
      <c r="E11" s="4">
        <v>932763</v>
      </c>
      <c r="F11" s="5">
        <v>1119315.5999999999</v>
      </c>
      <c r="G11" s="6">
        <f t="shared" si="0"/>
        <v>0.83333333333333348</v>
      </c>
      <c r="H11" s="1">
        <v>2020</v>
      </c>
    </row>
    <row r="12" spans="1:8" x14ac:dyDescent="0.25">
      <c r="A12" s="2" t="s">
        <v>33</v>
      </c>
      <c r="B12" s="3" t="s">
        <v>34</v>
      </c>
      <c r="C12" s="1" t="s">
        <v>35</v>
      </c>
      <c r="D12" s="1" t="s">
        <v>11</v>
      </c>
      <c r="E12" s="4">
        <v>460305</v>
      </c>
      <c r="F12" s="5">
        <v>276183</v>
      </c>
      <c r="G12" s="6">
        <f t="shared" si="0"/>
        <v>1.6666666666666667</v>
      </c>
      <c r="H12" s="1">
        <v>2020</v>
      </c>
    </row>
    <row r="13" spans="1:8" x14ac:dyDescent="0.25">
      <c r="A13" s="2" t="s">
        <v>36</v>
      </c>
      <c r="B13" s="3" t="s">
        <v>37</v>
      </c>
      <c r="C13" s="1" t="s">
        <v>38</v>
      </c>
      <c r="D13" s="1" t="s">
        <v>11</v>
      </c>
      <c r="E13" s="4">
        <v>216707</v>
      </c>
      <c r="F13" s="5">
        <v>138692.48000000001</v>
      </c>
      <c r="G13" s="6">
        <f t="shared" si="0"/>
        <v>1.5624999999999998</v>
      </c>
      <c r="H13" s="1">
        <v>2020</v>
      </c>
    </row>
    <row r="14" spans="1:8" x14ac:dyDescent="0.25">
      <c r="A14" s="2" t="s">
        <v>36</v>
      </c>
      <c r="B14" s="3" t="s">
        <v>37</v>
      </c>
      <c r="C14" s="1" t="s">
        <v>39</v>
      </c>
      <c r="D14" s="1" t="s">
        <v>11</v>
      </c>
      <c r="E14" s="4">
        <v>331880</v>
      </c>
      <c r="F14" s="5">
        <v>102882.8</v>
      </c>
      <c r="G14" s="6">
        <f t="shared" si="0"/>
        <v>3.225806451612903</v>
      </c>
      <c r="H14" s="1">
        <v>2020</v>
      </c>
    </row>
    <row r="15" spans="1:8" x14ac:dyDescent="0.25">
      <c r="A15" s="2" t="s">
        <v>40</v>
      </c>
      <c r="B15" s="3" t="s">
        <v>41</v>
      </c>
      <c r="C15" s="1" t="s">
        <v>42</v>
      </c>
      <c r="D15" s="1" t="s">
        <v>11</v>
      </c>
      <c r="E15" s="4">
        <v>510634</v>
      </c>
      <c r="F15" s="5">
        <v>127658.5</v>
      </c>
      <c r="G15" s="6">
        <f t="shared" si="0"/>
        <v>4</v>
      </c>
      <c r="H15" s="1">
        <v>2020</v>
      </c>
    </row>
    <row r="16" spans="1:8" x14ac:dyDescent="0.25">
      <c r="A16" s="2" t="s">
        <v>43</v>
      </c>
      <c r="B16" s="3" t="s">
        <v>44</v>
      </c>
      <c r="C16" s="1" t="s">
        <v>45</v>
      </c>
      <c r="D16" s="1" t="s">
        <v>11</v>
      </c>
      <c r="E16" s="4">
        <v>761173</v>
      </c>
      <c r="F16" s="5">
        <v>829678.57000000007</v>
      </c>
      <c r="G16" s="6">
        <f t="shared" si="0"/>
        <v>0.9174311926605504</v>
      </c>
      <c r="H16" s="1">
        <v>2020</v>
      </c>
    </row>
    <row r="17" spans="1:8" x14ac:dyDescent="0.25">
      <c r="A17" s="2" t="s">
        <v>46</v>
      </c>
      <c r="B17" s="3" t="s">
        <v>47</v>
      </c>
      <c r="C17" s="1" t="s">
        <v>48</v>
      </c>
      <c r="D17" s="1" t="s">
        <v>11</v>
      </c>
      <c r="E17" s="4">
        <v>487419</v>
      </c>
      <c r="F17" s="5">
        <v>472796.43</v>
      </c>
      <c r="G17" s="6">
        <f t="shared" si="0"/>
        <v>1.0309278350515465</v>
      </c>
      <c r="H17" s="1">
        <v>2020</v>
      </c>
    </row>
    <row r="18" spans="1:8" x14ac:dyDescent="0.25">
      <c r="A18" s="2" t="s">
        <v>49</v>
      </c>
      <c r="B18" s="3" t="s">
        <v>50</v>
      </c>
      <c r="C18" s="1" t="s">
        <v>51</v>
      </c>
      <c r="D18" s="1" t="s">
        <v>11</v>
      </c>
      <c r="E18" s="4">
        <v>742605</v>
      </c>
      <c r="F18" s="5">
        <v>683196.6</v>
      </c>
      <c r="G18" s="6">
        <f t="shared" si="0"/>
        <v>1.0869565217391304</v>
      </c>
      <c r="H18" s="1">
        <v>2020</v>
      </c>
    </row>
    <row r="19" spans="1:8" x14ac:dyDescent="0.25">
      <c r="A19" s="2" t="s">
        <v>52</v>
      </c>
      <c r="B19" s="3" t="s">
        <v>53</v>
      </c>
      <c r="C19" s="1" t="s">
        <v>54</v>
      </c>
      <c r="D19" s="1" t="s">
        <v>11</v>
      </c>
      <c r="E19" s="4">
        <v>262230</v>
      </c>
      <c r="F19" s="5">
        <v>138981.9</v>
      </c>
      <c r="G19" s="6">
        <f t="shared" si="0"/>
        <v>1.8867924528301887</v>
      </c>
      <c r="H19" s="1">
        <v>2020</v>
      </c>
    </row>
    <row r="20" spans="1:8" x14ac:dyDescent="0.25">
      <c r="A20" s="2" t="s">
        <v>52</v>
      </c>
      <c r="B20" s="3" t="s">
        <v>53</v>
      </c>
      <c r="C20" s="1" t="s">
        <v>55</v>
      </c>
      <c r="D20" s="1" t="s">
        <v>11</v>
      </c>
      <c r="E20" s="4">
        <v>148109</v>
      </c>
      <c r="F20" s="5">
        <v>119968.29000000001</v>
      </c>
      <c r="G20" s="6">
        <f t="shared" si="0"/>
        <v>1.2345679012345678</v>
      </c>
      <c r="H20" s="1">
        <v>2020</v>
      </c>
    </row>
    <row r="21" spans="1:8" x14ac:dyDescent="0.25">
      <c r="A21" s="2" t="s">
        <v>56</v>
      </c>
      <c r="B21" s="3" t="s">
        <v>57</v>
      </c>
      <c r="C21" s="1" t="s">
        <v>58</v>
      </c>
      <c r="D21" s="1" t="s">
        <v>11</v>
      </c>
      <c r="E21" s="4">
        <v>578004</v>
      </c>
      <c r="F21" s="5">
        <v>606904.20000000007</v>
      </c>
      <c r="G21" s="6">
        <f t="shared" si="0"/>
        <v>0.95238095238095222</v>
      </c>
      <c r="H21" s="1">
        <v>2020</v>
      </c>
    </row>
    <row r="22" spans="1:8" x14ac:dyDescent="0.25">
      <c r="A22" s="2" t="s">
        <v>59</v>
      </c>
      <c r="B22" s="3" t="s">
        <v>60</v>
      </c>
      <c r="C22" s="1" t="s">
        <v>61</v>
      </c>
      <c r="D22" s="1" t="s">
        <v>11</v>
      </c>
      <c r="E22" s="4">
        <v>72652</v>
      </c>
      <c r="F22" s="5">
        <v>55215.520000000004</v>
      </c>
      <c r="G22" s="6">
        <f t="shared" si="0"/>
        <v>1.3157894736842104</v>
      </c>
      <c r="H22" s="1">
        <v>2020</v>
      </c>
    </row>
    <row r="23" spans="1:8" x14ac:dyDescent="0.25">
      <c r="A23" s="2" t="s">
        <v>62</v>
      </c>
      <c r="B23" s="3" t="s">
        <v>63</v>
      </c>
      <c r="C23" s="1" t="s">
        <v>64</v>
      </c>
      <c r="D23" s="1" t="s">
        <v>11</v>
      </c>
      <c r="E23" s="4">
        <v>933746</v>
      </c>
      <c r="F23" s="5">
        <v>1064470.44</v>
      </c>
      <c r="G23" s="6">
        <f t="shared" si="0"/>
        <v>0.87719298245614041</v>
      </c>
      <c r="H23" s="1">
        <v>2020</v>
      </c>
    </row>
    <row r="24" spans="1:8" x14ac:dyDescent="0.25">
      <c r="A24" s="2" t="s">
        <v>65</v>
      </c>
      <c r="B24" s="3" t="s">
        <v>66</v>
      </c>
      <c r="C24" s="1" t="s">
        <v>67</v>
      </c>
      <c r="D24" s="1" t="s">
        <v>11</v>
      </c>
      <c r="E24" s="4">
        <v>415410</v>
      </c>
      <c r="F24" s="5">
        <v>162009.9</v>
      </c>
      <c r="G24" s="6">
        <f t="shared" si="0"/>
        <v>2.5641025641025643</v>
      </c>
      <c r="H24" s="1">
        <v>2020</v>
      </c>
    </row>
    <row r="25" spans="1:8" x14ac:dyDescent="0.25">
      <c r="A25" s="2" t="s">
        <v>68</v>
      </c>
      <c r="B25" s="3" t="s">
        <v>69</v>
      </c>
      <c r="C25" s="1" t="s">
        <v>70</v>
      </c>
      <c r="D25" s="1" t="s">
        <v>11</v>
      </c>
      <c r="E25" s="4">
        <v>575082</v>
      </c>
      <c r="F25" s="5">
        <v>241534.44</v>
      </c>
      <c r="G25" s="6">
        <f t="shared" si="0"/>
        <v>2.3809523809523809</v>
      </c>
      <c r="H25" s="1">
        <v>2020</v>
      </c>
    </row>
    <row r="26" spans="1:8" x14ac:dyDescent="0.25">
      <c r="A26" s="2" t="s">
        <v>71</v>
      </c>
      <c r="B26" s="3" t="s">
        <v>72</v>
      </c>
      <c r="C26" s="1" t="s">
        <v>73</v>
      </c>
      <c r="D26" s="1" t="s">
        <v>11</v>
      </c>
      <c r="E26" s="4">
        <v>762623</v>
      </c>
      <c r="F26" s="5">
        <v>770249.23</v>
      </c>
      <c r="G26" s="6">
        <f t="shared" si="0"/>
        <v>0.99009900990099009</v>
      </c>
      <c r="H26" s="1">
        <v>2020</v>
      </c>
    </row>
    <row r="27" spans="1:8" x14ac:dyDescent="0.25">
      <c r="A27" s="2" t="s">
        <v>71</v>
      </c>
      <c r="B27" s="3" t="s">
        <v>72</v>
      </c>
      <c r="C27" s="1" t="s">
        <v>74</v>
      </c>
      <c r="D27" s="1" t="s">
        <v>11</v>
      </c>
      <c r="E27" s="4">
        <v>956367</v>
      </c>
      <c r="F27" s="5">
        <v>745966.26</v>
      </c>
      <c r="G27" s="6">
        <f t="shared" si="0"/>
        <v>1.2820512820512819</v>
      </c>
      <c r="H27" s="1">
        <v>2020</v>
      </c>
    </row>
    <row r="28" spans="1:8" x14ac:dyDescent="0.25">
      <c r="A28" s="2" t="s">
        <v>75</v>
      </c>
      <c r="B28" s="3" t="s">
        <v>76</v>
      </c>
      <c r="C28" s="1" t="s">
        <v>77</v>
      </c>
      <c r="D28" s="1" t="s">
        <v>11</v>
      </c>
      <c r="E28" s="4">
        <v>472841</v>
      </c>
      <c r="F28" s="5">
        <v>491754.64</v>
      </c>
      <c r="G28" s="6">
        <f t="shared" si="0"/>
        <v>0.96153846153846156</v>
      </c>
      <c r="H28" s="1">
        <v>2020</v>
      </c>
    </row>
    <row r="29" spans="1:8" x14ac:dyDescent="0.25">
      <c r="A29" s="2" t="s">
        <v>78</v>
      </c>
      <c r="B29" s="3" t="s">
        <v>79</v>
      </c>
      <c r="C29" s="1" t="s">
        <v>80</v>
      </c>
      <c r="D29" s="1" t="s">
        <v>11</v>
      </c>
      <c r="E29" s="4">
        <v>345782</v>
      </c>
      <c r="F29" s="5">
        <v>238589.58</v>
      </c>
      <c r="G29" s="6">
        <f t="shared" si="0"/>
        <v>1.4492753623188406</v>
      </c>
      <c r="H29" s="1">
        <v>2020</v>
      </c>
    </row>
    <row r="30" spans="1:8" x14ac:dyDescent="0.25">
      <c r="A30" s="2" t="s">
        <v>81</v>
      </c>
      <c r="B30" s="3" t="s">
        <v>82</v>
      </c>
      <c r="C30" s="1" t="s">
        <v>83</v>
      </c>
      <c r="D30" s="1" t="s">
        <v>11</v>
      </c>
      <c r="E30" s="4">
        <v>415808</v>
      </c>
      <c r="F30" s="5">
        <v>270275.20000000001</v>
      </c>
      <c r="G30" s="6">
        <f t="shared" si="0"/>
        <v>1.5384615384615383</v>
      </c>
      <c r="H30" s="1">
        <v>2020</v>
      </c>
    </row>
    <row r="31" spans="1:8" x14ac:dyDescent="0.25">
      <c r="A31" s="2" t="s">
        <v>84</v>
      </c>
      <c r="B31" s="3" t="s">
        <v>85</v>
      </c>
      <c r="C31" s="1" t="s">
        <v>86</v>
      </c>
      <c r="D31" s="1" t="s">
        <v>11</v>
      </c>
      <c r="E31" s="4">
        <v>103429</v>
      </c>
      <c r="F31" s="5">
        <v>25857.25</v>
      </c>
      <c r="G31" s="6">
        <f t="shared" si="0"/>
        <v>4</v>
      </c>
      <c r="H31" s="1">
        <v>2020</v>
      </c>
    </row>
    <row r="32" spans="1:8" x14ac:dyDescent="0.25">
      <c r="A32" s="2" t="s">
        <v>87</v>
      </c>
      <c r="B32" s="3" t="s">
        <v>88</v>
      </c>
      <c r="C32" s="1" t="s">
        <v>89</v>
      </c>
      <c r="D32" s="1" t="s">
        <v>11</v>
      </c>
      <c r="E32" s="4">
        <v>410839</v>
      </c>
      <c r="F32" s="5">
        <v>102709.75</v>
      </c>
      <c r="G32" s="6">
        <f t="shared" si="0"/>
        <v>4</v>
      </c>
      <c r="H32" s="1">
        <v>2020</v>
      </c>
    </row>
    <row r="33" spans="1:8" x14ac:dyDescent="0.25">
      <c r="A33" s="2" t="s">
        <v>90</v>
      </c>
      <c r="B33" s="3" t="s">
        <v>91</v>
      </c>
      <c r="C33" s="1" t="s">
        <v>92</v>
      </c>
      <c r="D33" s="1" t="s">
        <v>11</v>
      </c>
      <c r="E33" s="4">
        <v>285939</v>
      </c>
      <c r="F33" s="5">
        <v>94359.87000000001</v>
      </c>
      <c r="G33" s="6">
        <f t="shared" si="0"/>
        <v>3.0303030303030298</v>
      </c>
      <c r="H33" s="1">
        <v>2020</v>
      </c>
    </row>
    <row r="34" spans="1:8" x14ac:dyDescent="0.25">
      <c r="A34" s="2" t="s">
        <v>93</v>
      </c>
      <c r="B34" s="3" t="s">
        <v>94</v>
      </c>
      <c r="C34" s="1" t="s">
        <v>95</v>
      </c>
      <c r="D34" s="1" t="s">
        <v>11</v>
      </c>
      <c r="E34" s="4">
        <v>671208</v>
      </c>
      <c r="F34" s="5">
        <v>396012.72</v>
      </c>
      <c r="G34" s="6">
        <f t="shared" si="0"/>
        <v>1.6949152542372883</v>
      </c>
      <c r="H34" s="1">
        <v>2020</v>
      </c>
    </row>
    <row r="35" spans="1:8" x14ac:dyDescent="0.25">
      <c r="A35" s="2" t="s">
        <v>96</v>
      </c>
      <c r="B35" s="3" t="s">
        <v>97</v>
      </c>
      <c r="C35" s="1" t="s">
        <v>98</v>
      </c>
      <c r="D35" s="1" t="s">
        <v>11</v>
      </c>
      <c r="E35" s="4">
        <v>541340</v>
      </c>
      <c r="F35" s="5">
        <v>627954.39999999991</v>
      </c>
      <c r="G35" s="6">
        <f t="shared" si="0"/>
        <v>0.86206896551724155</v>
      </c>
      <c r="H35" s="1">
        <v>2020</v>
      </c>
    </row>
    <row r="36" spans="1:8" x14ac:dyDescent="0.25">
      <c r="A36" s="2" t="s">
        <v>99</v>
      </c>
      <c r="B36" s="3" t="s">
        <v>100</v>
      </c>
      <c r="C36" s="1" t="s">
        <v>101</v>
      </c>
      <c r="D36" s="1" t="s">
        <v>11</v>
      </c>
      <c r="E36" s="4">
        <v>78933</v>
      </c>
      <c r="F36" s="5">
        <v>94719.599999999991</v>
      </c>
      <c r="G36" s="6">
        <f t="shared" si="0"/>
        <v>0.83333333333333337</v>
      </c>
      <c r="H36" s="1">
        <v>2020</v>
      </c>
    </row>
    <row r="37" spans="1:8" x14ac:dyDescent="0.25">
      <c r="A37" s="2" t="s">
        <v>102</v>
      </c>
      <c r="B37" s="3" t="s">
        <v>103</v>
      </c>
      <c r="C37" s="1" t="s">
        <v>104</v>
      </c>
      <c r="D37" s="1" t="s">
        <v>11</v>
      </c>
      <c r="E37" s="4">
        <v>520424</v>
      </c>
      <c r="F37" s="5">
        <v>494402.8</v>
      </c>
      <c r="G37" s="6">
        <f t="shared" si="0"/>
        <v>1.0526315789473684</v>
      </c>
      <c r="H37" s="1">
        <v>2020</v>
      </c>
    </row>
    <row r="38" spans="1:8" x14ac:dyDescent="0.25">
      <c r="A38" s="2" t="s">
        <v>105</v>
      </c>
      <c r="B38" s="3" t="s">
        <v>106</v>
      </c>
      <c r="C38" s="1" t="s">
        <v>107</v>
      </c>
      <c r="D38" s="1" t="s">
        <v>11</v>
      </c>
      <c r="E38" s="4">
        <v>85427</v>
      </c>
      <c r="F38" s="5">
        <v>97386.78</v>
      </c>
      <c r="G38" s="6">
        <f t="shared" si="0"/>
        <v>0.87719298245614041</v>
      </c>
      <c r="H38" s="1">
        <v>2020</v>
      </c>
    </row>
    <row r="39" spans="1:8" x14ac:dyDescent="0.25">
      <c r="A39" s="2" t="s">
        <v>108</v>
      </c>
      <c r="B39" s="3" t="s">
        <v>109</v>
      </c>
      <c r="C39" s="1" t="s">
        <v>110</v>
      </c>
      <c r="D39" s="1" t="s">
        <v>11</v>
      </c>
      <c r="E39" s="4">
        <v>268537</v>
      </c>
      <c r="F39" s="5">
        <v>75190.36</v>
      </c>
      <c r="G39" s="6">
        <f t="shared" si="0"/>
        <v>3.5714285714285716</v>
      </c>
      <c r="H39" s="1">
        <v>2020</v>
      </c>
    </row>
    <row r="40" spans="1:8" x14ac:dyDescent="0.25">
      <c r="A40" s="2" t="s">
        <v>111</v>
      </c>
      <c r="B40" s="3" t="s">
        <v>112</v>
      </c>
      <c r="C40" s="1" t="s">
        <v>113</v>
      </c>
      <c r="D40" s="1" t="s">
        <v>11</v>
      </c>
      <c r="E40" s="4">
        <v>608228</v>
      </c>
      <c r="F40" s="5">
        <v>735955.88</v>
      </c>
      <c r="G40" s="6">
        <f t="shared" si="0"/>
        <v>0.82644628099173556</v>
      </c>
      <c r="H40" s="1">
        <v>2020</v>
      </c>
    </row>
    <row r="41" spans="1:8" x14ac:dyDescent="0.25">
      <c r="A41" s="2" t="s">
        <v>114</v>
      </c>
      <c r="B41" s="3" t="s">
        <v>115</v>
      </c>
      <c r="C41" s="1" t="s">
        <v>116</v>
      </c>
      <c r="D41" s="1" t="s">
        <v>11</v>
      </c>
      <c r="E41" s="4">
        <v>725463</v>
      </c>
      <c r="F41" s="5">
        <v>522333.36</v>
      </c>
      <c r="G41" s="6">
        <f t="shared" si="0"/>
        <v>1.3888888888888888</v>
      </c>
      <c r="H41" s="1">
        <v>2020</v>
      </c>
    </row>
    <row r="42" spans="1:8" x14ac:dyDescent="0.25">
      <c r="A42" s="2" t="s">
        <v>114</v>
      </c>
      <c r="B42" s="3" t="s">
        <v>115</v>
      </c>
      <c r="C42" s="1" t="s">
        <v>117</v>
      </c>
      <c r="D42" s="1" t="s">
        <v>11</v>
      </c>
      <c r="E42" s="4">
        <v>160401</v>
      </c>
      <c r="F42" s="5">
        <v>125112.78</v>
      </c>
      <c r="G42" s="6">
        <f t="shared" si="0"/>
        <v>1.2820512820512822</v>
      </c>
      <c r="H42" s="1">
        <v>2020</v>
      </c>
    </row>
    <row r="43" spans="1:8" x14ac:dyDescent="0.25">
      <c r="A43" s="2" t="s">
        <v>114</v>
      </c>
      <c r="B43" s="3" t="s">
        <v>115</v>
      </c>
      <c r="C43" s="1" t="s">
        <v>118</v>
      </c>
      <c r="D43" s="1" t="s">
        <v>11</v>
      </c>
      <c r="E43" s="4">
        <v>903012</v>
      </c>
      <c r="F43" s="5">
        <v>948162.60000000009</v>
      </c>
      <c r="G43" s="6">
        <f t="shared" si="0"/>
        <v>0.95238095238095233</v>
      </c>
      <c r="H43" s="1">
        <v>2020</v>
      </c>
    </row>
    <row r="44" spans="1:8" x14ac:dyDescent="0.25">
      <c r="A44" s="2" t="s">
        <v>119</v>
      </c>
      <c r="B44" s="3" t="s">
        <v>120</v>
      </c>
      <c r="C44" s="1" t="s">
        <v>121</v>
      </c>
      <c r="D44" s="1" t="s">
        <v>11</v>
      </c>
      <c r="E44" s="4">
        <v>352829</v>
      </c>
      <c r="F44" s="5">
        <v>370470.45</v>
      </c>
      <c r="G44" s="6">
        <f t="shared" si="0"/>
        <v>0.95238095238095233</v>
      </c>
      <c r="H44" s="1">
        <v>2020</v>
      </c>
    </row>
    <row r="45" spans="1:8" x14ac:dyDescent="0.25">
      <c r="A45" s="2" t="s">
        <v>122</v>
      </c>
      <c r="B45" s="3" t="s">
        <v>123</v>
      </c>
      <c r="C45" s="1" t="s">
        <v>124</v>
      </c>
      <c r="D45" s="1" t="s">
        <v>11</v>
      </c>
      <c r="E45" s="4">
        <v>696983</v>
      </c>
      <c r="F45" s="5">
        <v>369400.99</v>
      </c>
      <c r="G45" s="6">
        <f t="shared" si="0"/>
        <v>1.8867924528301887</v>
      </c>
      <c r="H45" s="1">
        <v>2020</v>
      </c>
    </row>
    <row r="46" spans="1:8" x14ac:dyDescent="0.25">
      <c r="A46" s="2" t="s">
        <v>125</v>
      </c>
      <c r="B46" s="3" t="s">
        <v>126</v>
      </c>
      <c r="C46" s="1" t="s">
        <v>127</v>
      </c>
      <c r="D46" s="1" t="s">
        <v>11</v>
      </c>
      <c r="E46" s="4">
        <v>646758</v>
      </c>
      <c r="F46" s="5">
        <v>472133.33999999997</v>
      </c>
      <c r="G46" s="6">
        <f t="shared" si="0"/>
        <v>1.3698630136986303</v>
      </c>
      <c r="H46" s="1">
        <v>2020</v>
      </c>
    </row>
    <row r="47" spans="1:8" x14ac:dyDescent="0.25">
      <c r="A47" s="2" t="s">
        <v>128</v>
      </c>
      <c r="B47" s="3" t="s">
        <v>129</v>
      </c>
      <c r="C47" s="1" t="s">
        <v>130</v>
      </c>
      <c r="D47" s="1" t="s">
        <v>11</v>
      </c>
      <c r="E47" s="4">
        <v>390906</v>
      </c>
      <c r="F47" s="5">
        <v>160271.46</v>
      </c>
      <c r="G47" s="6">
        <f t="shared" si="0"/>
        <v>2.4390243902439024</v>
      </c>
      <c r="H47" s="1">
        <v>2020</v>
      </c>
    </row>
    <row r="48" spans="1:8" x14ac:dyDescent="0.25">
      <c r="A48" s="2" t="s">
        <v>131</v>
      </c>
      <c r="B48" s="3" t="s">
        <v>132</v>
      </c>
      <c r="C48" s="1" t="s">
        <v>133</v>
      </c>
      <c r="D48" s="1" t="s">
        <v>11</v>
      </c>
      <c r="E48" s="4">
        <v>131185</v>
      </c>
      <c r="F48" s="5">
        <v>157422</v>
      </c>
      <c r="G48" s="6">
        <f t="shared" si="0"/>
        <v>0.83333333333333337</v>
      </c>
      <c r="H48" s="1">
        <v>2020</v>
      </c>
    </row>
    <row r="49" spans="1:8" x14ac:dyDescent="0.25">
      <c r="A49" s="2" t="s">
        <v>134</v>
      </c>
      <c r="B49" s="3" t="s">
        <v>135</v>
      </c>
      <c r="C49" s="1" t="s">
        <v>136</v>
      </c>
      <c r="D49" s="1" t="s">
        <v>11</v>
      </c>
      <c r="E49" s="4">
        <v>993125</v>
      </c>
      <c r="F49" s="5">
        <v>506493.75</v>
      </c>
      <c r="G49" s="6">
        <f t="shared" si="0"/>
        <v>1.9607843137254901</v>
      </c>
      <c r="H49" s="1">
        <v>2020</v>
      </c>
    </row>
    <row r="50" spans="1:8" x14ac:dyDescent="0.25">
      <c r="A50" s="2" t="s">
        <v>137</v>
      </c>
      <c r="B50" s="3" t="s">
        <v>138</v>
      </c>
      <c r="C50" s="1" t="s">
        <v>139</v>
      </c>
      <c r="D50" s="1" t="s">
        <v>11</v>
      </c>
      <c r="E50" s="4">
        <v>584520</v>
      </c>
      <c r="F50" s="5">
        <v>637126.80000000005</v>
      </c>
      <c r="G50" s="6">
        <f t="shared" si="0"/>
        <v>0.9174311926605504</v>
      </c>
      <c r="H50" s="1">
        <v>2020</v>
      </c>
    </row>
    <row r="51" spans="1:8" x14ac:dyDescent="0.25">
      <c r="A51" s="2" t="s">
        <v>140</v>
      </c>
      <c r="B51" s="3" t="s">
        <v>141</v>
      </c>
      <c r="C51" s="1" t="s">
        <v>142</v>
      </c>
      <c r="D51" s="1" t="s">
        <v>11</v>
      </c>
      <c r="E51" s="4">
        <v>826148</v>
      </c>
      <c r="F51" s="5">
        <v>454381.4</v>
      </c>
      <c r="G51" s="6">
        <f t="shared" si="0"/>
        <v>1.8181818181818181</v>
      </c>
      <c r="H51" s="1">
        <v>2020</v>
      </c>
    </row>
    <row r="52" spans="1:8" x14ac:dyDescent="0.25">
      <c r="A52" s="2" t="s">
        <v>143</v>
      </c>
      <c r="B52" s="3" t="s">
        <v>144</v>
      </c>
      <c r="C52" s="1" t="s">
        <v>145</v>
      </c>
      <c r="D52" s="1" t="s">
        <v>11</v>
      </c>
      <c r="E52" s="4">
        <v>910818</v>
      </c>
      <c r="F52" s="5">
        <v>236812.68000000002</v>
      </c>
      <c r="G52" s="6">
        <f t="shared" si="0"/>
        <v>3.8461538461538458</v>
      </c>
      <c r="H52" s="1">
        <v>2020</v>
      </c>
    </row>
    <row r="53" spans="1:8" x14ac:dyDescent="0.25">
      <c r="A53" s="2" t="s">
        <v>143</v>
      </c>
      <c r="B53" s="3" t="s">
        <v>144</v>
      </c>
      <c r="C53" s="1" t="s">
        <v>146</v>
      </c>
      <c r="D53" s="1" t="s">
        <v>11</v>
      </c>
      <c r="E53" s="4">
        <v>970132</v>
      </c>
      <c r="F53" s="5">
        <v>756702.96000000008</v>
      </c>
      <c r="G53" s="6">
        <f t="shared" si="0"/>
        <v>1.2820512820512819</v>
      </c>
      <c r="H53" s="1">
        <v>2020</v>
      </c>
    </row>
    <row r="54" spans="1:8" x14ac:dyDescent="0.25">
      <c r="A54" s="2" t="s">
        <v>147</v>
      </c>
      <c r="B54" s="3" t="s">
        <v>148</v>
      </c>
      <c r="C54" s="1" t="s">
        <v>149</v>
      </c>
      <c r="D54" s="1" t="s">
        <v>11</v>
      </c>
      <c r="E54" s="4">
        <v>848440</v>
      </c>
      <c r="F54" s="5">
        <v>831471.2</v>
      </c>
      <c r="G54" s="6">
        <f t="shared" si="0"/>
        <v>1.0204081632653061</v>
      </c>
      <c r="H54" s="1">
        <v>2020</v>
      </c>
    </row>
    <row r="55" spans="1:8" x14ac:dyDescent="0.25">
      <c r="A55" s="2" t="s">
        <v>150</v>
      </c>
      <c r="B55" s="3" t="s">
        <v>151</v>
      </c>
      <c r="C55" s="1" t="s">
        <v>152</v>
      </c>
      <c r="D55" s="1" t="s">
        <v>11</v>
      </c>
      <c r="E55" s="4">
        <v>111358</v>
      </c>
      <c r="F55" s="5">
        <v>61246.9</v>
      </c>
      <c r="G55" s="6">
        <f t="shared" si="0"/>
        <v>1.8181818181818181</v>
      </c>
      <c r="H55" s="1">
        <v>2020</v>
      </c>
    </row>
    <row r="56" spans="1:8" x14ac:dyDescent="0.25">
      <c r="A56" s="2" t="s">
        <v>153</v>
      </c>
      <c r="B56" s="3" t="s">
        <v>154</v>
      </c>
      <c r="C56" s="1" t="s">
        <v>155</v>
      </c>
      <c r="D56" s="1" t="s">
        <v>11</v>
      </c>
      <c r="E56" s="4">
        <v>490991</v>
      </c>
      <c r="F56" s="5">
        <v>348603.61</v>
      </c>
      <c r="G56" s="6">
        <f t="shared" si="0"/>
        <v>1.4084507042253522</v>
      </c>
      <c r="H56" s="1">
        <v>2020</v>
      </c>
    </row>
    <row r="57" spans="1:8" x14ac:dyDescent="0.25">
      <c r="A57" s="2" t="s">
        <v>156</v>
      </c>
      <c r="B57" s="3" t="s">
        <v>157</v>
      </c>
      <c r="C57" s="1" t="s">
        <v>158</v>
      </c>
      <c r="D57" s="1" t="s">
        <v>11</v>
      </c>
      <c r="E57" s="4">
        <v>167584</v>
      </c>
      <c r="F57" s="5">
        <v>172611.52000000002</v>
      </c>
      <c r="G57" s="6">
        <f t="shared" si="0"/>
        <v>0.97087378640776689</v>
      </c>
      <c r="H57" s="1">
        <v>2020</v>
      </c>
    </row>
    <row r="58" spans="1:8" x14ac:dyDescent="0.25">
      <c r="A58" s="2" t="s">
        <v>159</v>
      </c>
      <c r="B58" s="3" t="s">
        <v>160</v>
      </c>
      <c r="C58" s="1" t="s">
        <v>161</v>
      </c>
      <c r="D58" s="1" t="s">
        <v>11</v>
      </c>
      <c r="E58" s="4">
        <v>181209</v>
      </c>
      <c r="F58" s="5">
        <v>110537.48999999999</v>
      </c>
      <c r="G58" s="6">
        <f t="shared" si="0"/>
        <v>1.639344262295082</v>
      </c>
      <c r="H58" s="1">
        <v>2020</v>
      </c>
    </row>
    <row r="59" spans="1:8" x14ac:dyDescent="0.25">
      <c r="A59" s="2" t="s">
        <v>162</v>
      </c>
      <c r="B59" s="3" t="s">
        <v>163</v>
      </c>
      <c r="C59" s="1" t="s">
        <v>164</v>
      </c>
      <c r="D59" s="1" t="s">
        <v>11</v>
      </c>
      <c r="E59" s="4">
        <v>924720</v>
      </c>
      <c r="F59" s="5">
        <v>591820.80000000005</v>
      </c>
      <c r="G59" s="6">
        <f t="shared" si="0"/>
        <v>1.5624999999999998</v>
      </c>
      <c r="H59" s="1">
        <v>2020</v>
      </c>
    </row>
    <row r="60" spans="1:8" x14ac:dyDescent="0.25">
      <c r="A60" s="2" t="s">
        <v>165</v>
      </c>
      <c r="B60" s="3" t="s">
        <v>166</v>
      </c>
      <c r="C60" s="1" t="s">
        <v>167</v>
      </c>
      <c r="D60" s="1" t="s">
        <v>11</v>
      </c>
      <c r="E60" s="4">
        <v>137038</v>
      </c>
      <c r="F60" s="5">
        <v>123334.2</v>
      </c>
      <c r="G60" s="6">
        <f t="shared" si="0"/>
        <v>1.1111111111111112</v>
      </c>
      <c r="H60" s="1">
        <v>2020</v>
      </c>
    </row>
    <row r="61" spans="1:8" x14ac:dyDescent="0.25">
      <c r="A61" s="2" t="s">
        <v>8</v>
      </c>
      <c r="B61" s="3" t="s">
        <v>9</v>
      </c>
      <c r="C61" s="1" t="s">
        <v>10</v>
      </c>
      <c r="D61" s="1" t="s">
        <v>168</v>
      </c>
      <c r="E61" s="4">
        <v>530939</v>
      </c>
      <c r="F61" s="5">
        <v>334491.57</v>
      </c>
      <c r="G61" s="6">
        <f t="shared" si="0"/>
        <v>1.5873015873015872</v>
      </c>
      <c r="H61" s="1">
        <v>2020</v>
      </c>
    </row>
    <row r="62" spans="1:8" x14ac:dyDescent="0.25">
      <c r="A62" s="2" t="s">
        <v>12</v>
      </c>
      <c r="B62" s="3" t="s">
        <v>13</v>
      </c>
      <c r="C62" s="1" t="s">
        <v>14</v>
      </c>
      <c r="D62" s="1" t="s">
        <v>168</v>
      </c>
      <c r="E62" s="4">
        <v>570193</v>
      </c>
      <c r="F62" s="5">
        <v>159654.04</v>
      </c>
      <c r="G62" s="6">
        <f t="shared" si="0"/>
        <v>3.5714285714285712</v>
      </c>
      <c r="H62" s="1">
        <v>2020</v>
      </c>
    </row>
    <row r="63" spans="1:8" x14ac:dyDescent="0.25">
      <c r="A63" s="2" t="s">
        <v>15</v>
      </c>
      <c r="B63" s="3" t="s">
        <v>16</v>
      </c>
      <c r="C63" s="1" t="s">
        <v>17</v>
      </c>
      <c r="D63" s="1" t="s">
        <v>168</v>
      </c>
      <c r="E63" s="4">
        <v>299550</v>
      </c>
      <c r="F63" s="5">
        <v>269595</v>
      </c>
      <c r="G63" s="6">
        <f t="shared" si="0"/>
        <v>1.1111111111111112</v>
      </c>
      <c r="H63" s="1">
        <v>2020</v>
      </c>
    </row>
    <row r="64" spans="1:8" x14ac:dyDescent="0.25">
      <c r="A64" s="2" t="s">
        <v>18</v>
      </c>
      <c r="B64" s="3" t="s">
        <v>19</v>
      </c>
      <c r="C64" s="1" t="s">
        <v>20</v>
      </c>
      <c r="D64" s="1" t="s">
        <v>168</v>
      </c>
      <c r="E64" s="4">
        <v>31490</v>
      </c>
      <c r="F64" s="5">
        <v>15430.1</v>
      </c>
      <c r="G64" s="6">
        <f t="shared" si="0"/>
        <v>2.0408163265306123</v>
      </c>
      <c r="H64" s="1">
        <v>2020</v>
      </c>
    </row>
    <row r="65" spans="1:8" x14ac:dyDescent="0.25">
      <c r="A65" s="2" t="s">
        <v>21</v>
      </c>
      <c r="B65" s="3" t="s">
        <v>22</v>
      </c>
      <c r="C65" s="1" t="s">
        <v>23</v>
      </c>
      <c r="D65" s="1" t="s">
        <v>168</v>
      </c>
      <c r="E65" s="4">
        <v>445534</v>
      </c>
      <c r="F65" s="5">
        <v>236133.02000000002</v>
      </c>
      <c r="G65" s="6">
        <f t="shared" si="0"/>
        <v>1.8867924528301885</v>
      </c>
      <c r="H65" s="1">
        <v>2020</v>
      </c>
    </row>
    <row r="66" spans="1:8" x14ac:dyDescent="0.25">
      <c r="A66" s="2" t="s">
        <v>21</v>
      </c>
      <c r="B66" s="3" t="s">
        <v>22</v>
      </c>
      <c r="C66" s="1" t="s">
        <v>24</v>
      </c>
      <c r="D66" s="1" t="s">
        <v>168</v>
      </c>
      <c r="E66" s="4">
        <v>327564</v>
      </c>
      <c r="F66" s="5">
        <v>111371.76000000001</v>
      </c>
      <c r="G66" s="6">
        <f t="shared" si="0"/>
        <v>2.9411764705882351</v>
      </c>
      <c r="H66" s="1">
        <v>2020</v>
      </c>
    </row>
    <row r="67" spans="1:8" x14ac:dyDescent="0.25">
      <c r="A67" s="2" t="s">
        <v>21</v>
      </c>
      <c r="B67" s="3" t="s">
        <v>22</v>
      </c>
      <c r="C67" s="1" t="s">
        <v>25</v>
      </c>
      <c r="D67" s="1" t="s">
        <v>168</v>
      </c>
      <c r="E67" s="4">
        <v>474661</v>
      </c>
      <c r="F67" s="5">
        <v>417701.68</v>
      </c>
      <c r="G67" s="6">
        <f t="shared" ref="G67:G130" si="1">E67/F67</f>
        <v>1.1363636363636365</v>
      </c>
      <c r="H67" s="1">
        <v>2020</v>
      </c>
    </row>
    <row r="68" spans="1:8" x14ac:dyDescent="0.25">
      <c r="A68" s="2" t="s">
        <v>21</v>
      </c>
      <c r="B68" s="3" t="s">
        <v>22</v>
      </c>
      <c r="C68" s="1" t="s">
        <v>26</v>
      </c>
      <c r="D68" s="1" t="s">
        <v>168</v>
      </c>
      <c r="E68" s="4">
        <v>281897</v>
      </c>
      <c r="F68" s="5">
        <v>312905.67000000004</v>
      </c>
      <c r="G68" s="6">
        <f t="shared" si="1"/>
        <v>0.9009009009009008</v>
      </c>
      <c r="H68" s="1">
        <v>2020</v>
      </c>
    </row>
    <row r="69" spans="1:8" x14ac:dyDescent="0.25">
      <c r="A69" s="2" t="s">
        <v>27</v>
      </c>
      <c r="B69" s="3" t="s">
        <v>28</v>
      </c>
      <c r="C69" s="1" t="s">
        <v>29</v>
      </c>
      <c r="D69" s="1" t="s">
        <v>168</v>
      </c>
      <c r="E69" s="4">
        <v>176865</v>
      </c>
      <c r="F69" s="5">
        <v>164484.45000000001</v>
      </c>
      <c r="G69" s="6">
        <f t="shared" si="1"/>
        <v>1.075268817204301</v>
      </c>
      <c r="H69" s="1">
        <v>2020</v>
      </c>
    </row>
    <row r="70" spans="1:8" x14ac:dyDescent="0.25">
      <c r="A70" s="2" t="s">
        <v>30</v>
      </c>
      <c r="B70" s="3" t="s">
        <v>31</v>
      </c>
      <c r="C70" s="1" t="s">
        <v>32</v>
      </c>
      <c r="D70" s="1" t="s">
        <v>168</v>
      </c>
      <c r="E70" s="4">
        <v>536929</v>
      </c>
      <c r="F70" s="5">
        <v>279203.08</v>
      </c>
      <c r="G70" s="6">
        <f t="shared" si="1"/>
        <v>1.9230769230769229</v>
      </c>
      <c r="H70" s="1">
        <v>2020</v>
      </c>
    </row>
    <row r="71" spans="1:8" x14ac:dyDescent="0.25">
      <c r="A71" s="2" t="s">
        <v>33</v>
      </c>
      <c r="B71" s="3" t="s">
        <v>34</v>
      </c>
      <c r="C71" s="1" t="s">
        <v>35</v>
      </c>
      <c r="D71" s="1" t="s">
        <v>168</v>
      </c>
      <c r="E71" s="4">
        <v>56205</v>
      </c>
      <c r="F71" s="5">
        <v>37657.350000000006</v>
      </c>
      <c r="G71" s="6">
        <f t="shared" si="1"/>
        <v>1.4925373134328357</v>
      </c>
      <c r="H71" s="1">
        <v>2020</v>
      </c>
    </row>
    <row r="72" spans="1:8" x14ac:dyDescent="0.25">
      <c r="A72" s="2" t="s">
        <v>36</v>
      </c>
      <c r="B72" s="3" t="s">
        <v>37</v>
      </c>
      <c r="C72" s="1" t="s">
        <v>38</v>
      </c>
      <c r="D72" s="1" t="s">
        <v>168</v>
      </c>
      <c r="E72" s="4">
        <v>44234</v>
      </c>
      <c r="F72" s="5">
        <v>20347.64</v>
      </c>
      <c r="G72" s="6">
        <f t="shared" si="1"/>
        <v>2.1739130434782608</v>
      </c>
      <c r="H72" s="1">
        <v>2020</v>
      </c>
    </row>
    <row r="73" spans="1:8" x14ac:dyDescent="0.25">
      <c r="A73" s="2" t="s">
        <v>36</v>
      </c>
      <c r="B73" s="3" t="s">
        <v>37</v>
      </c>
      <c r="C73" s="1" t="s">
        <v>39</v>
      </c>
      <c r="D73" s="1" t="s">
        <v>168</v>
      </c>
      <c r="E73" s="4">
        <v>117708</v>
      </c>
      <c r="F73" s="5">
        <v>89458.08</v>
      </c>
      <c r="G73" s="6">
        <f t="shared" si="1"/>
        <v>1.3157894736842104</v>
      </c>
      <c r="H73" s="1">
        <v>2020</v>
      </c>
    </row>
    <row r="74" spans="1:8" x14ac:dyDescent="0.25">
      <c r="A74" s="2" t="s">
        <v>40</v>
      </c>
      <c r="B74" s="3" t="s">
        <v>41</v>
      </c>
      <c r="C74" s="1" t="s">
        <v>42</v>
      </c>
      <c r="D74" s="1" t="s">
        <v>168</v>
      </c>
      <c r="E74" s="4">
        <v>447057</v>
      </c>
      <c r="F74" s="5">
        <v>339763.32</v>
      </c>
      <c r="G74" s="6">
        <f t="shared" si="1"/>
        <v>1.3157894736842104</v>
      </c>
      <c r="H74" s="1">
        <v>2020</v>
      </c>
    </row>
    <row r="75" spans="1:8" x14ac:dyDescent="0.25">
      <c r="A75" s="2" t="s">
        <v>43</v>
      </c>
      <c r="B75" s="3" t="s">
        <v>44</v>
      </c>
      <c r="C75" s="1" t="s">
        <v>45</v>
      </c>
      <c r="D75" s="1" t="s">
        <v>168</v>
      </c>
      <c r="E75" s="4">
        <v>233441</v>
      </c>
      <c r="F75" s="5">
        <v>207762.49</v>
      </c>
      <c r="G75" s="6">
        <f t="shared" si="1"/>
        <v>1.1235955056179776</v>
      </c>
      <c r="H75" s="1">
        <v>2020</v>
      </c>
    </row>
    <row r="76" spans="1:8" x14ac:dyDescent="0.25">
      <c r="A76" s="2" t="s">
        <v>46</v>
      </c>
      <c r="B76" s="3" t="s">
        <v>47</v>
      </c>
      <c r="C76" s="1" t="s">
        <v>48</v>
      </c>
      <c r="D76" s="1" t="s">
        <v>168</v>
      </c>
      <c r="E76" s="4">
        <v>443011</v>
      </c>
      <c r="F76" s="5">
        <v>465161.55000000005</v>
      </c>
      <c r="G76" s="6">
        <f t="shared" si="1"/>
        <v>0.95238095238095233</v>
      </c>
      <c r="H76" s="1">
        <v>2020</v>
      </c>
    </row>
    <row r="77" spans="1:8" x14ac:dyDescent="0.25">
      <c r="A77" s="2" t="s">
        <v>49</v>
      </c>
      <c r="B77" s="3" t="s">
        <v>50</v>
      </c>
      <c r="C77" s="1" t="s">
        <v>51</v>
      </c>
      <c r="D77" s="1" t="s">
        <v>168</v>
      </c>
      <c r="E77" s="4">
        <v>211714</v>
      </c>
      <c r="F77" s="5">
        <v>146082.65999999997</v>
      </c>
      <c r="G77" s="6">
        <f t="shared" si="1"/>
        <v>1.4492753623188408</v>
      </c>
      <c r="H77" s="1">
        <v>2020</v>
      </c>
    </row>
    <row r="78" spans="1:8" x14ac:dyDescent="0.25">
      <c r="A78" s="2" t="s">
        <v>52</v>
      </c>
      <c r="B78" s="3" t="s">
        <v>53</v>
      </c>
      <c r="C78" s="1" t="s">
        <v>54</v>
      </c>
      <c r="D78" s="1" t="s">
        <v>168</v>
      </c>
      <c r="E78" s="4">
        <v>322701</v>
      </c>
      <c r="F78" s="5">
        <v>316246.98</v>
      </c>
      <c r="G78" s="6">
        <f t="shared" si="1"/>
        <v>1.0204081632653061</v>
      </c>
      <c r="H78" s="1">
        <v>2020</v>
      </c>
    </row>
    <row r="79" spans="1:8" x14ac:dyDescent="0.25">
      <c r="A79" s="2" t="s">
        <v>52</v>
      </c>
      <c r="B79" s="3" t="s">
        <v>53</v>
      </c>
      <c r="C79" s="1" t="s">
        <v>55</v>
      </c>
      <c r="D79" s="1" t="s">
        <v>168</v>
      </c>
      <c r="E79" s="4">
        <v>206747</v>
      </c>
      <c r="F79" s="5">
        <v>254298.81</v>
      </c>
      <c r="G79" s="6">
        <f t="shared" si="1"/>
        <v>0.81300813008130079</v>
      </c>
      <c r="H79" s="1">
        <v>2020</v>
      </c>
    </row>
    <row r="80" spans="1:8" x14ac:dyDescent="0.25">
      <c r="A80" s="2" t="s">
        <v>56</v>
      </c>
      <c r="B80" s="3" t="s">
        <v>57</v>
      </c>
      <c r="C80" s="1" t="s">
        <v>58</v>
      </c>
      <c r="D80" s="1" t="s">
        <v>168</v>
      </c>
      <c r="E80" s="4">
        <v>69541</v>
      </c>
      <c r="F80" s="5">
        <v>34770.5</v>
      </c>
      <c r="G80" s="6">
        <f t="shared" si="1"/>
        <v>2</v>
      </c>
      <c r="H80" s="1">
        <v>2020</v>
      </c>
    </row>
    <row r="81" spans="1:8" x14ac:dyDescent="0.25">
      <c r="A81" s="2" t="s">
        <v>59</v>
      </c>
      <c r="B81" s="3" t="s">
        <v>60</v>
      </c>
      <c r="C81" s="1" t="s">
        <v>61</v>
      </c>
      <c r="D81" s="1" t="s">
        <v>168</v>
      </c>
      <c r="E81" s="4">
        <v>286008</v>
      </c>
      <c r="F81" s="5">
        <v>220226.16</v>
      </c>
      <c r="G81" s="6">
        <f t="shared" si="1"/>
        <v>1.2987012987012987</v>
      </c>
      <c r="H81" s="1">
        <v>2020</v>
      </c>
    </row>
    <row r="82" spans="1:8" x14ac:dyDescent="0.25">
      <c r="A82" s="2" t="s">
        <v>62</v>
      </c>
      <c r="B82" s="3" t="s">
        <v>63</v>
      </c>
      <c r="C82" s="1" t="s">
        <v>64</v>
      </c>
      <c r="D82" s="1" t="s">
        <v>168</v>
      </c>
      <c r="E82" s="4">
        <v>139809</v>
      </c>
      <c r="F82" s="5">
        <v>127226.19</v>
      </c>
      <c r="G82" s="6">
        <f t="shared" si="1"/>
        <v>1.0989010989010988</v>
      </c>
      <c r="H82" s="1">
        <v>2020</v>
      </c>
    </row>
    <row r="83" spans="1:8" x14ac:dyDescent="0.25">
      <c r="A83" s="2" t="s">
        <v>65</v>
      </c>
      <c r="B83" s="3" t="s">
        <v>66</v>
      </c>
      <c r="C83" s="1" t="s">
        <v>67</v>
      </c>
      <c r="D83" s="1" t="s">
        <v>168</v>
      </c>
      <c r="E83" s="4">
        <v>445626</v>
      </c>
      <c r="F83" s="5">
        <v>231725.52000000002</v>
      </c>
      <c r="G83" s="6">
        <f t="shared" si="1"/>
        <v>1.9230769230769229</v>
      </c>
      <c r="H83" s="1">
        <v>2020</v>
      </c>
    </row>
    <row r="84" spans="1:8" x14ac:dyDescent="0.25">
      <c r="A84" s="2" t="s">
        <v>68</v>
      </c>
      <c r="B84" s="3" t="s">
        <v>69</v>
      </c>
      <c r="C84" s="1" t="s">
        <v>70</v>
      </c>
      <c r="D84" s="1" t="s">
        <v>168</v>
      </c>
      <c r="E84" s="4">
        <v>208009</v>
      </c>
      <c r="F84" s="5">
        <v>176807.65</v>
      </c>
      <c r="G84" s="6">
        <f t="shared" si="1"/>
        <v>1.1764705882352942</v>
      </c>
      <c r="H84" s="1">
        <v>2020</v>
      </c>
    </row>
    <row r="85" spans="1:8" x14ac:dyDescent="0.25">
      <c r="A85" s="2" t="s">
        <v>71</v>
      </c>
      <c r="B85" s="3" t="s">
        <v>72</v>
      </c>
      <c r="C85" s="1" t="s">
        <v>73</v>
      </c>
      <c r="D85" s="1" t="s">
        <v>168</v>
      </c>
      <c r="E85" s="4">
        <v>554895</v>
      </c>
      <c r="F85" s="5">
        <v>621482.4</v>
      </c>
      <c r="G85" s="6">
        <f t="shared" si="1"/>
        <v>0.89285714285714279</v>
      </c>
      <c r="H85" s="1">
        <v>2020</v>
      </c>
    </row>
    <row r="86" spans="1:8" x14ac:dyDescent="0.25">
      <c r="A86" s="2" t="s">
        <v>71</v>
      </c>
      <c r="B86" s="3" t="s">
        <v>72</v>
      </c>
      <c r="C86" s="1" t="s">
        <v>74</v>
      </c>
      <c r="D86" s="1" t="s">
        <v>168</v>
      </c>
      <c r="E86" s="4">
        <v>261859</v>
      </c>
      <c r="F86" s="5">
        <v>188538.47999999998</v>
      </c>
      <c r="G86" s="6">
        <f t="shared" si="1"/>
        <v>1.3888888888888891</v>
      </c>
      <c r="H86" s="1">
        <v>2020</v>
      </c>
    </row>
    <row r="87" spans="1:8" x14ac:dyDescent="0.25">
      <c r="A87" s="2" t="s">
        <v>75</v>
      </c>
      <c r="B87" s="3" t="s">
        <v>76</v>
      </c>
      <c r="C87" s="1" t="s">
        <v>77</v>
      </c>
      <c r="D87" s="1" t="s">
        <v>168</v>
      </c>
      <c r="E87" s="4">
        <v>579052</v>
      </c>
      <c r="F87" s="5">
        <v>411126.92</v>
      </c>
      <c r="G87" s="6">
        <f t="shared" si="1"/>
        <v>1.4084507042253522</v>
      </c>
      <c r="H87" s="1">
        <v>2020</v>
      </c>
    </row>
    <row r="88" spans="1:8" x14ac:dyDescent="0.25">
      <c r="A88" s="2" t="s">
        <v>78</v>
      </c>
      <c r="B88" s="3" t="s">
        <v>79</v>
      </c>
      <c r="C88" s="1" t="s">
        <v>80</v>
      </c>
      <c r="D88" s="1" t="s">
        <v>168</v>
      </c>
      <c r="E88" s="4">
        <v>391328</v>
      </c>
      <c r="F88" s="5">
        <v>453940.47999999998</v>
      </c>
      <c r="G88" s="6">
        <f t="shared" si="1"/>
        <v>0.86206896551724144</v>
      </c>
      <c r="H88" s="1">
        <v>2020</v>
      </c>
    </row>
    <row r="89" spans="1:8" x14ac:dyDescent="0.25">
      <c r="A89" s="2" t="s">
        <v>81</v>
      </c>
      <c r="B89" s="3" t="s">
        <v>82</v>
      </c>
      <c r="C89" s="1" t="s">
        <v>83</v>
      </c>
      <c r="D89" s="1" t="s">
        <v>168</v>
      </c>
      <c r="E89" s="4">
        <v>253910</v>
      </c>
      <c r="F89" s="5">
        <v>269144.60000000003</v>
      </c>
      <c r="G89" s="6">
        <f t="shared" si="1"/>
        <v>0.94339622641509424</v>
      </c>
      <c r="H89" s="1">
        <v>2020</v>
      </c>
    </row>
    <row r="90" spans="1:8" x14ac:dyDescent="0.25">
      <c r="A90" s="2" t="s">
        <v>84</v>
      </c>
      <c r="B90" s="3" t="s">
        <v>85</v>
      </c>
      <c r="C90" s="1" t="s">
        <v>86</v>
      </c>
      <c r="D90" s="1" t="s">
        <v>168</v>
      </c>
      <c r="E90" s="4">
        <v>317886</v>
      </c>
      <c r="F90" s="5">
        <v>232056.78</v>
      </c>
      <c r="G90" s="6">
        <f t="shared" si="1"/>
        <v>1.3698630136986301</v>
      </c>
      <c r="H90" s="1">
        <v>2020</v>
      </c>
    </row>
    <row r="91" spans="1:8" x14ac:dyDescent="0.25">
      <c r="A91" s="2" t="s">
        <v>87</v>
      </c>
      <c r="B91" s="3" t="s">
        <v>88</v>
      </c>
      <c r="C91" s="1" t="s">
        <v>89</v>
      </c>
      <c r="D91" s="1" t="s">
        <v>168</v>
      </c>
      <c r="E91" s="4">
        <v>367770</v>
      </c>
      <c r="F91" s="5">
        <v>191240.4</v>
      </c>
      <c r="G91" s="6">
        <f t="shared" si="1"/>
        <v>1.9230769230769231</v>
      </c>
      <c r="H91" s="1">
        <v>2020</v>
      </c>
    </row>
    <row r="92" spans="1:8" x14ac:dyDescent="0.25">
      <c r="A92" s="2" t="s">
        <v>90</v>
      </c>
      <c r="B92" s="3" t="s">
        <v>91</v>
      </c>
      <c r="C92" s="1" t="s">
        <v>92</v>
      </c>
      <c r="D92" s="1" t="s">
        <v>168</v>
      </c>
      <c r="E92" s="4">
        <v>556837</v>
      </c>
      <c r="F92" s="5">
        <v>467743.07999999996</v>
      </c>
      <c r="G92" s="6">
        <f t="shared" si="1"/>
        <v>1.1904761904761907</v>
      </c>
      <c r="H92" s="1">
        <v>2020</v>
      </c>
    </row>
    <row r="93" spans="1:8" x14ac:dyDescent="0.25">
      <c r="A93" s="2" t="s">
        <v>93</v>
      </c>
      <c r="B93" s="3" t="s">
        <v>94</v>
      </c>
      <c r="C93" s="1" t="s">
        <v>95</v>
      </c>
      <c r="D93" s="1" t="s">
        <v>168</v>
      </c>
      <c r="E93" s="4">
        <v>35766</v>
      </c>
      <c r="F93" s="5">
        <v>27539.82</v>
      </c>
      <c r="G93" s="6">
        <f t="shared" si="1"/>
        <v>1.2987012987012987</v>
      </c>
      <c r="H93" s="1">
        <v>2020</v>
      </c>
    </row>
    <row r="94" spans="1:8" x14ac:dyDescent="0.25">
      <c r="A94" s="2" t="s">
        <v>96</v>
      </c>
      <c r="B94" s="3" t="s">
        <v>97</v>
      </c>
      <c r="C94" s="1" t="s">
        <v>98</v>
      </c>
      <c r="D94" s="1" t="s">
        <v>168</v>
      </c>
      <c r="E94" s="4">
        <v>209716</v>
      </c>
      <c r="F94" s="5">
        <v>90177.88</v>
      </c>
      <c r="G94" s="6">
        <f t="shared" si="1"/>
        <v>2.3255813953488369</v>
      </c>
      <c r="H94" s="1">
        <v>2020</v>
      </c>
    </row>
    <row r="95" spans="1:8" x14ac:dyDescent="0.25">
      <c r="A95" s="2" t="s">
        <v>99</v>
      </c>
      <c r="B95" s="3" t="s">
        <v>100</v>
      </c>
      <c r="C95" s="1" t="s">
        <v>101</v>
      </c>
      <c r="D95" s="1" t="s">
        <v>168</v>
      </c>
      <c r="E95" s="4">
        <v>296338</v>
      </c>
      <c r="F95" s="5">
        <v>281521.09999999998</v>
      </c>
      <c r="G95" s="6">
        <f t="shared" si="1"/>
        <v>1.0526315789473686</v>
      </c>
      <c r="H95" s="1">
        <v>2020</v>
      </c>
    </row>
    <row r="96" spans="1:8" x14ac:dyDescent="0.25">
      <c r="A96" s="2" t="s">
        <v>102</v>
      </c>
      <c r="B96" s="3" t="s">
        <v>103</v>
      </c>
      <c r="C96" s="1" t="s">
        <v>104</v>
      </c>
      <c r="D96" s="1" t="s">
        <v>168</v>
      </c>
      <c r="E96" s="4">
        <v>354969</v>
      </c>
      <c r="F96" s="5">
        <v>358518.69</v>
      </c>
      <c r="G96" s="6">
        <f t="shared" si="1"/>
        <v>0.99009900990099009</v>
      </c>
      <c r="H96" s="1">
        <v>2020</v>
      </c>
    </row>
    <row r="97" spans="1:8" x14ac:dyDescent="0.25">
      <c r="A97" s="2" t="s">
        <v>105</v>
      </c>
      <c r="B97" s="3" t="s">
        <v>106</v>
      </c>
      <c r="C97" s="1" t="s">
        <v>107</v>
      </c>
      <c r="D97" s="1" t="s">
        <v>168</v>
      </c>
      <c r="E97" s="4">
        <v>132700</v>
      </c>
      <c r="F97" s="5">
        <v>110141</v>
      </c>
      <c r="G97" s="6">
        <f t="shared" si="1"/>
        <v>1.2048192771084338</v>
      </c>
      <c r="H97" s="1">
        <v>2020</v>
      </c>
    </row>
    <row r="98" spans="1:8" x14ac:dyDescent="0.25">
      <c r="A98" s="2" t="s">
        <v>108</v>
      </c>
      <c r="B98" s="3" t="s">
        <v>109</v>
      </c>
      <c r="C98" s="1" t="s">
        <v>110</v>
      </c>
      <c r="D98" s="1" t="s">
        <v>168</v>
      </c>
      <c r="E98" s="4">
        <v>506003</v>
      </c>
      <c r="F98" s="5">
        <v>607203.6</v>
      </c>
      <c r="G98" s="6">
        <f t="shared" si="1"/>
        <v>0.83333333333333337</v>
      </c>
      <c r="H98" s="1">
        <v>2020</v>
      </c>
    </row>
    <row r="99" spans="1:8" x14ac:dyDescent="0.25">
      <c r="A99" s="2" t="s">
        <v>111</v>
      </c>
      <c r="B99" s="3" t="s">
        <v>112</v>
      </c>
      <c r="C99" s="1" t="s">
        <v>113</v>
      </c>
      <c r="D99" s="1" t="s">
        <v>168</v>
      </c>
      <c r="E99" s="4">
        <v>482063</v>
      </c>
      <c r="F99" s="5">
        <v>173542.68</v>
      </c>
      <c r="G99" s="6">
        <f t="shared" si="1"/>
        <v>2.7777777777777777</v>
      </c>
      <c r="H99" s="1">
        <v>2020</v>
      </c>
    </row>
    <row r="100" spans="1:8" x14ac:dyDescent="0.25">
      <c r="A100" s="2" t="s">
        <v>114</v>
      </c>
      <c r="B100" s="3" t="s">
        <v>115</v>
      </c>
      <c r="C100" s="1" t="s">
        <v>116</v>
      </c>
      <c r="D100" s="1" t="s">
        <v>168</v>
      </c>
      <c r="E100" s="4">
        <v>134969</v>
      </c>
      <c r="F100" s="5">
        <v>130919.93</v>
      </c>
      <c r="G100" s="6">
        <f t="shared" si="1"/>
        <v>1.0309278350515465</v>
      </c>
      <c r="H100" s="1">
        <v>2020</v>
      </c>
    </row>
    <row r="101" spans="1:8" x14ac:dyDescent="0.25">
      <c r="A101" s="2" t="s">
        <v>114</v>
      </c>
      <c r="B101" s="3" t="s">
        <v>115</v>
      </c>
      <c r="C101" s="1" t="s">
        <v>117</v>
      </c>
      <c r="D101" s="1" t="s">
        <v>168</v>
      </c>
      <c r="E101" s="4">
        <v>93012</v>
      </c>
      <c r="F101" s="5">
        <v>112544.51999999999</v>
      </c>
      <c r="G101" s="6">
        <f t="shared" si="1"/>
        <v>0.82644628099173556</v>
      </c>
      <c r="H101" s="1">
        <v>2020</v>
      </c>
    </row>
    <row r="102" spans="1:8" x14ac:dyDescent="0.25">
      <c r="A102" s="2" t="s">
        <v>114</v>
      </c>
      <c r="B102" s="3" t="s">
        <v>115</v>
      </c>
      <c r="C102" s="1" t="s">
        <v>118</v>
      </c>
      <c r="D102" s="1" t="s">
        <v>168</v>
      </c>
      <c r="E102" s="4">
        <v>356873</v>
      </c>
      <c r="F102" s="5">
        <v>124905.54999999999</v>
      </c>
      <c r="G102" s="6">
        <f t="shared" si="1"/>
        <v>2.8571428571428572</v>
      </c>
      <c r="H102" s="1">
        <v>2020</v>
      </c>
    </row>
    <row r="103" spans="1:8" x14ac:dyDescent="0.25">
      <c r="A103" s="2" t="s">
        <v>119</v>
      </c>
      <c r="B103" s="3" t="s">
        <v>120</v>
      </c>
      <c r="C103" s="1" t="s">
        <v>121</v>
      </c>
      <c r="D103" s="1" t="s">
        <v>168</v>
      </c>
      <c r="E103" s="4">
        <v>271807</v>
      </c>
      <c r="F103" s="5">
        <v>163084.19999999998</v>
      </c>
      <c r="G103" s="6">
        <f t="shared" si="1"/>
        <v>1.6666666666666667</v>
      </c>
      <c r="H103" s="1">
        <v>2020</v>
      </c>
    </row>
    <row r="104" spans="1:8" x14ac:dyDescent="0.25">
      <c r="A104" s="2" t="s">
        <v>122</v>
      </c>
      <c r="B104" s="3" t="s">
        <v>123</v>
      </c>
      <c r="C104" s="1" t="s">
        <v>124</v>
      </c>
      <c r="D104" s="1" t="s">
        <v>168</v>
      </c>
      <c r="E104" s="4">
        <v>106555</v>
      </c>
      <c r="F104" s="5">
        <v>55408.6</v>
      </c>
      <c r="G104" s="6">
        <f t="shared" si="1"/>
        <v>1.9230769230769231</v>
      </c>
      <c r="H104" s="1">
        <v>2020</v>
      </c>
    </row>
    <row r="105" spans="1:8" x14ac:dyDescent="0.25">
      <c r="A105" s="2" t="s">
        <v>125</v>
      </c>
      <c r="B105" s="3" t="s">
        <v>126</v>
      </c>
      <c r="C105" s="1" t="s">
        <v>127</v>
      </c>
      <c r="D105" s="1" t="s">
        <v>168</v>
      </c>
      <c r="E105" s="4">
        <v>70923</v>
      </c>
      <c r="F105" s="5">
        <v>84398.37</v>
      </c>
      <c r="G105" s="6">
        <f t="shared" si="1"/>
        <v>0.84033613445378152</v>
      </c>
      <c r="H105" s="1">
        <v>2020</v>
      </c>
    </row>
    <row r="106" spans="1:8" x14ac:dyDescent="0.25">
      <c r="A106" s="2" t="s">
        <v>128</v>
      </c>
      <c r="B106" s="3" t="s">
        <v>129</v>
      </c>
      <c r="C106" s="1" t="s">
        <v>130</v>
      </c>
      <c r="D106" s="1" t="s">
        <v>168</v>
      </c>
      <c r="E106" s="4">
        <v>271484</v>
      </c>
      <c r="F106" s="5">
        <v>100449.08</v>
      </c>
      <c r="G106" s="6">
        <f t="shared" si="1"/>
        <v>2.7027027027027026</v>
      </c>
      <c r="H106" s="1">
        <v>2020</v>
      </c>
    </row>
    <row r="107" spans="1:8" x14ac:dyDescent="0.25">
      <c r="A107" s="2" t="s">
        <v>131</v>
      </c>
      <c r="B107" s="3" t="s">
        <v>132</v>
      </c>
      <c r="C107" s="1" t="s">
        <v>133</v>
      </c>
      <c r="D107" s="1" t="s">
        <v>168</v>
      </c>
      <c r="E107" s="4">
        <v>362594</v>
      </c>
      <c r="F107" s="5">
        <v>101526.32</v>
      </c>
      <c r="G107" s="6">
        <f t="shared" si="1"/>
        <v>3.5714285714285712</v>
      </c>
      <c r="H107" s="1">
        <v>2020</v>
      </c>
    </row>
    <row r="108" spans="1:8" x14ac:dyDescent="0.25">
      <c r="A108" s="2" t="s">
        <v>134</v>
      </c>
      <c r="B108" s="3" t="s">
        <v>135</v>
      </c>
      <c r="C108" s="1" t="s">
        <v>136</v>
      </c>
      <c r="D108" s="1" t="s">
        <v>168</v>
      </c>
      <c r="E108" s="4">
        <v>424759</v>
      </c>
      <c r="F108" s="5">
        <v>373787.92</v>
      </c>
      <c r="G108" s="6">
        <f t="shared" si="1"/>
        <v>1.1363636363636365</v>
      </c>
      <c r="H108" s="1">
        <v>2020</v>
      </c>
    </row>
    <row r="109" spans="1:8" x14ac:dyDescent="0.25">
      <c r="A109" s="2" t="s">
        <v>137</v>
      </c>
      <c r="B109" s="3" t="s">
        <v>138</v>
      </c>
      <c r="C109" s="1" t="s">
        <v>139</v>
      </c>
      <c r="D109" s="1" t="s">
        <v>168</v>
      </c>
      <c r="E109" s="4">
        <v>568566</v>
      </c>
      <c r="F109" s="5">
        <v>523080.72000000003</v>
      </c>
      <c r="G109" s="6">
        <f t="shared" si="1"/>
        <v>1.0869565217391304</v>
      </c>
      <c r="H109" s="1">
        <v>2020</v>
      </c>
    </row>
    <row r="110" spans="1:8" x14ac:dyDescent="0.25">
      <c r="A110" s="2" t="s">
        <v>140</v>
      </c>
      <c r="B110" s="3" t="s">
        <v>141</v>
      </c>
      <c r="C110" s="1" t="s">
        <v>142</v>
      </c>
      <c r="D110" s="1" t="s">
        <v>168</v>
      </c>
      <c r="E110" s="4">
        <v>450655</v>
      </c>
      <c r="F110" s="5">
        <v>464174.65</v>
      </c>
      <c r="G110" s="6">
        <f t="shared" si="1"/>
        <v>0.97087378640776689</v>
      </c>
      <c r="H110" s="1">
        <v>2020</v>
      </c>
    </row>
    <row r="111" spans="1:8" x14ac:dyDescent="0.25">
      <c r="A111" s="2" t="s">
        <v>143</v>
      </c>
      <c r="B111" s="3" t="s">
        <v>144</v>
      </c>
      <c r="C111" s="1" t="s">
        <v>145</v>
      </c>
      <c r="D111" s="1" t="s">
        <v>168</v>
      </c>
      <c r="E111" s="4">
        <v>356602</v>
      </c>
      <c r="F111" s="5">
        <v>246055.37999999998</v>
      </c>
      <c r="G111" s="6">
        <f t="shared" si="1"/>
        <v>1.4492753623188408</v>
      </c>
      <c r="H111" s="1">
        <v>2020</v>
      </c>
    </row>
    <row r="112" spans="1:8" x14ac:dyDescent="0.25">
      <c r="A112" s="2" t="s">
        <v>143</v>
      </c>
      <c r="B112" s="3" t="s">
        <v>144</v>
      </c>
      <c r="C112" s="1" t="s">
        <v>146</v>
      </c>
      <c r="D112" s="1" t="s">
        <v>168</v>
      </c>
      <c r="E112" s="4">
        <v>481508</v>
      </c>
      <c r="F112" s="5">
        <v>553734.19999999995</v>
      </c>
      <c r="G112" s="6">
        <f t="shared" si="1"/>
        <v>0.86956521739130443</v>
      </c>
      <c r="H112" s="1">
        <v>2020</v>
      </c>
    </row>
    <row r="113" spans="1:8" x14ac:dyDescent="0.25">
      <c r="A113" s="2" t="s">
        <v>147</v>
      </c>
      <c r="B113" s="3" t="s">
        <v>148</v>
      </c>
      <c r="C113" s="1" t="s">
        <v>149</v>
      </c>
      <c r="D113" s="1" t="s">
        <v>168</v>
      </c>
      <c r="E113" s="4">
        <v>179527</v>
      </c>
      <c r="F113" s="5">
        <v>201070.24000000002</v>
      </c>
      <c r="G113" s="6">
        <f t="shared" si="1"/>
        <v>0.89285714285714279</v>
      </c>
      <c r="H113" s="1">
        <v>2020</v>
      </c>
    </row>
    <row r="114" spans="1:8" x14ac:dyDescent="0.25">
      <c r="A114" s="2" t="s">
        <v>150</v>
      </c>
      <c r="B114" s="3" t="s">
        <v>151</v>
      </c>
      <c r="C114" s="1" t="s">
        <v>152</v>
      </c>
      <c r="D114" s="1" t="s">
        <v>168</v>
      </c>
      <c r="E114" s="4">
        <v>291522</v>
      </c>
      <c r="F114" s="5">
        <v>201150.18</v>
      </c>
      <c r="G114" s="6">
        <f t="shared" si="1"/>
        <v>1.4492753623188406</v>
      </c>
      <c r="H114" s="1">
        <v>2020</v>
      </c>
    </row>
    <row r="115" spans="1:8" x14ac:dyDescent="0.25">
      <c r="A115" s="2" t="s">
        <v>153</v>
      </c>
      <c r="B115" s="3" t="s">
        <v>154</v>
      </c>
      <c r="C115" s="1" t="s">
        <v>155</v>
      </c>
      <c r="D115" s="1" t="s">
        <v>168</v>
      </c>
      <c r="E115" s="4">
        <v>352708</v>
      </c>
      <c r="F115" s="5">
        <v>261003.91999999998</v>
      </c>
      <c r="G115" s="6">
        <f t="shared" si="1"/>
        <v>1.3513513513513515</v>
      </c>
      <c r="H115" s="1">
        <v>2020</v>
      </c>
    </row>
    <row r="116" spans="1:8" x14ac:dyDescent="0.25">
      <c r="A116" s="2" t="s">
        <v>156</v>
      </c>
      <c r="B116" s="3" t="s">
        <v>157</v>
      </c>
      <c r="C116" s="1" t="s">
        <v>158</v>
      </c>
      <c r="D116" s="1" t="s">
        <v>168</v>
      </c>
      <c r="E116" s="4">
        <v>486521</v>
      </c>
      <c r="F116" s="5">
        <v>491386.21</v>
      </c>
      <c r="G116" s="6">
        <f t="shared" si="1"/>
        <v>0.99009900990099009</v>
      </c>
      <c r="H116" s="1">
        <v>2020</v>
      </c>
    </row>
    <row r="117" spans="1:8" x14ac:dyDescent="0.25">
      <c r="A117" s="2" t="s">
        <v>159</v>
      </c>
      <c r="B117" s="3" t="s">
        <v>160</v>
      </c>
      <c r="C117" s="1" t="s">
        <v>161</v>
      </c>
      <c r="D117" s="1" t="s">
        <v>168</v>
      </c>
      <c r="E117" s="4">
        <v>154568</v>
      </c>
      <c r="F117" s="5">
        <v>61827.200000000004</v>
      </c>
      <c r="G117" s="6">
        <f t="shared" si="1"/>
        <v>2.5</v>
      </c>
      <c r="H117" s="1">
        <v>2020</v>
      </c>
    </row>
    <row r="118" spans="1:8" x14ac:dyDescent="0.25">
      <c r="A118" s="2" t="s">
        <v>162</v>
      </c>
      <c r="B118" s="3" t="s">
        <v>163</v>
      </c>
      <c r="C118" s="1" t="s">
        <v>164</v>
      </c>
      <c r="D118" s="1" t="s">
        <v>168</v>
      </c>
      <c r="E118" s="4">
        <v>18595</v>
      </c>
      <c r="F118" s="5">
        <v>18966.900000000001</v>
      </c>
      <c r="G118" s="6">
        <f t="shared" si="1"/>
        <v>0.98039215686274506</v>
      </c>
      <c r="H118" s="1">
        <v>2020</v>
      </c>
    </row>
    <row r="119" spans="1:8" x14ac:dyDescent="0.25">
      <c r="A119" s="2" t="s">
        <v>165</v>
      </c>
      <c r="B119" s="3" t="s">
        <v>166</v>
      </c>
      <c r="C119" s="1" t="s">
        <v>167</v>
      </c>
      <c r="D119" s="1" t="s">
        <v>168</v>
      </c>
      <c r="E119" s="4">
        <v>146185</v>
      </c>
      <c r="F119" s="5">
        <v>119871.7</v>
      </c>
      <c r="G119" s="6">
        <f t="shared" si="1"/>
        <v>1.2195121951219512</v>
      </c>
      <c r="H119" s="1">
        <v>2020</v>
      </c>
    </row>
    <row r="120" spans="1:8" x14ac:dyDescent="0.25">
      <c r="A120" s="2" t="s">
        <v>8</v>
      </c>
      <c r="B120" s="3" t="s">
        <v>9</v>
      </c>
      <c r="C120" s="1" t="s">
        <v>10</v>
      </c>
      <c r="D120" s="1" t="s">
        <v>169</v>
      </c>
      <c r="E120" s="4">
        <v>631911</v>
      </c>
      <c r="F120" s="5">
        <v>436018.58999999997</v>
      </c>
      <c r="G120" s="6">
        <f t="shared" si="1"/>
        <v>1.4492753623188408</v>
      </c>
      <c r="H120" s="1">
        <v>2020</v>
      </c>
    </row>
    <row r="121" spans="1:8" x14ac:dyDescent="0.25">
      <c r="A121" s="2" t="s">
        <v>12</v>
      </c>
      <c r="B121" s="3" t="s">
        <v>13</v>
      </c>
      <c r="C121" s="1" t="s">
        <v>14</v>
      </c>
      <c r="D121" s="1" t="s">
        <v>169</v>
      </c>
      <c r="E121" s="4">
        <v>1184116</v>
      </c>
      <c r="F121" s="5">
        <v>1077545.56</v>
      </c>
      <c r="G121" s="6">
        <f t="shared" si="1"/>
        <v>1.0989010989010988</v>
      </c>
      <c r="H121" s="1">
        <v>2020</v>
      </c>
    </row>
    <row r="122" spans="1:8" x14ac:dyDescent="0.25">
      <c r="A122" s="2" t="s">
        <v>15</v>
      </c>
      <c r="B122" s="3" t="s">
        <v>16</v>
      </c>
      <c r="C122" s="1" t="s">
        <v>17</v>
      </c>
      <c r="D122" s="1" t="s">
        <v>169</v>
      </c>
      <c r="E122" s="4">
        <v>207441</v>
      </c>
      <c r="F122" s="5">
        <v>234408.33</v>
      </c>
      <c r="G122" s="6">
        <f t="shared" si="1"/>
        <v>0.88495575221238942</v>
      </c>
      <c r="H122" s="1">
        <v>2020</v>
      </c>
    </row>
    <row r="123" spans="1:8" x14ac:dyDescent="0.25">
      <c r="A123" s="2" t="s">
        <v>18</v>
      </c>
      <c r="B123" s="3" t="s">
        <v>19</v>
      </c>
      <c r="C123" s="1" t="s">
        <v>20</v>
      </c>
      <c r="D123" s="1" t="s">
        <v>169</v>
      </c>
      <c r="E123" s="4">
        <v>225763</v>
      </c>
      <c r="F123" s="5">
        <v>216732.47999999998</v>
      </c>
      <c r="G123" s="6">
        <f t="shared" si="1"/>
        <v>1.0416666666666667</v>
      </c>
      <c r="H123" s="1">
        <v>2020</v>
      </c>
    </row>
    <row r="124" spans="1:8" x14ac:dyDescent="0.25">
      <c r="A124" s="2" t="s">
        <v>21</v>
      </c>
      <c r="B124" s="3" t="s">
        <v>22</v>
      </c>
      <c r="C124" s="1" t="s">
        <v>23</v>
      </c>
      <c r="D124" s="1" t="s">
        <v>169</v>
      </c>
      <c r="E124" s="4">
        <v>893037</v>
      </c>
      <c r="F124" s="5">
        <v>1089505.1399999999</v>
      </c>
      <c r="G124" s="6">
        <f t="shared" si="1"/>
        <v>0.81967213114754101</v>
      </c>
      <c r="H124" s="1">
        <v>2020</v>
      </c>
    </row>
    <row r="125" spans="1:8" x14ac:dyDescent="0.25">
      <c r="A125" s="2" t="s">
        <v>21</v>
      </c>
      <c r="B125" s="3" t="s">
        <v>22</v>
      </c>
      <c r="C125" s="1" t="s">
        <v>24</v>
      </c>
      <c r="D125" s="1" t="s">
        <v>169</v>
      </c>
      <c r="E125" s="4">
        <v>662062</v>
      </c>
      <c r="F125" s="5">
        <v>470064.01999999996</v>
      </c>
      <c r="G125" s="6">
        <f t="shared" si="1"/>
        <v>1.4084507042253522</v>
      </c>
      <c r="H125" s="1">
        <v>2020</v>
      </c>
    </row>
    <row r="126" spans="1:8" x14ac:dyDescent="0.25">
      <c r="A126" s="2" t="s">
        <v>21</v>
      </c>
      <c r="B126" s="3" t="s">
        <v>22</v>
      </c>
      <c r="C126" s="1" t="s">
        <v>25</v>
      </c>
      <c r="D126" s="1" t="s">
        <v>169</v>
      </c>
      <c r="E126" s="4">
        <v>943377</v>
      </c>
      <c r="F126" s="5">
        <v>698098.98</v>
      </c>
      <c r="G126" s="6">
        <f t="shared" si="1"/>
        <v>1.3513513513513513</v>
      </c>
      <c r="H126" s="1">
        <v>2020</v>
      </c>
    </row>
    <row r="127" spans="1:8" x14ac:dyDescent="0.25">
      <c r="A127" s="2" t="s">
        <v>21</v>
      </c>
      <c r="B127" s="3" t="s">
        <v>22</v>
      </c>
      <c r="C127" s="1" t="s">
        <v>26</v>
      </c>
      <c r="D127" s="1" t="s">
        <v>169</v>
      </c>
      <c r="E127" s="4">
        <v>697934</v>
      </c>
      <c r="F127" s="5">
        <v>474595.12000000005</v>
      </c>
      <c r="G127" s="6">
        <f t="shared" si="1"/>
        <v>1.4705882352941175</v>
      </c>
      <c r="H127" s="1">
        <v>2020</v>
      </c>
    </row>
    <row r="128" spans="1:8" x14ac:dyDescent="0.25">
      <c r="A128" s="2" t="s">
        <v>27</v>
      </c>
      <c r="B128" s="3" t="s">
        <v>28</v>
      </c>
      <c r="C128" s="1" t="s">
        <v>29</v>
      </c>
      <c r="D128" s="1" t="s">
        <v>169</v>
      </c>
      <c r="E128" s="4">
        <v>213756</v>
      </c>
      <c r="F128" s="5">
        <v>162454.56</v>
      </c>
      <c r="G128" s="6">
        <f t="shared" si="1"/>
        <v>1.3157894736842106</v>
      </c>
      <c r="H128" s="1">
        <v>2020</v>
      </c>
    </row>
    <row r="129" spans="1:8" x14ac:dyDescent="0.25">
      <c r="A129" s="2" t="s">
        <v>30</v>
      </c>
      <c r="B129" s="3" t="s">
        <v>31</v>
      </c>
      <c r="C129" s="1" t="s">
        <v>32</v>
      </c>
      <c r="D129" s="1" t="s">
        <v>169</v>
      </c>
      <c r="E129" s="4">
        <v>422826</v>
      </c>
      <c r="F129" s="5">
        <v>295978.19999999995</v>
      </c>
      <c r="G129" s="6">
        <f t="shared" si="1"/>
        <v>1.4285714285714288</v>
      </c>
      <c r="H129" s="1">
        <v>2020</v>
      </c>
    </row>
    <row r="130" spans="1:8" x14ac:dyDescent="0.25">
      <c r="A130" s="2" t="s">
        <v>33</v>
      </c>
      <c r="B130" s="3" t="s">
        <v>34</v>
      </c>
      <c r="C130" s="1" t="s">
        <v>35</v>
      </c>
      <c r="D130" s="1" t="s">
        <v>169</v>
      </c>
      <c r="E130" s="4">
        <v>213851</v>
      </c>
      <c r="F130" s="5">
        <v>220266.53</v>
      </c>
      <c r="G130" s="6">
        <f t="shared" si="1"/>
        <v>0.970873786407767</v>
      </c>
      <c r="H130" s="1">
        <v>2020</v>
      </c>
    </row>
    <row r="131" spans="1:8" x14ac:dyDescent="0.25">
      <c r="A131" s="2" t="s">
        <v>36</v>
      </c>
      <c r="B131" s="3" t="s">
        <v>37</v>
      </c>
      <c r="C131" s="1" t="s">
        <v>38</v>
      </c>
      <c r="D131" s="1" t="s">
        <v>169</v>
      </c>
      <c r="E131" s="4">
        <v>1010712</v>
      </c>
      <c r="F131" s="5">
        <v>1051140.48</v>
      </c>
      <c r="G131" s="6">
        <f t="shared" ref="G131:G194" si="2">E131/F131</f>
        <v>0.96153846153846156</v>
      </c>
      <c r="H131" s="1">
        <v>2020</v>
      </c>
    </row>
    <row r="132" spans="1:8" x14ac:dyDescent="0.25">
      <c r="A132" s="2" t="s">
        <v>36</v>
      </c>
      <c r="B132" s="3" t="s">
        <v>37</v>
      </c>
      <c r="C132" s="1" t="s">
        <v>39</v>
      </c>
      <c r="D132" s="1" t="s">
        <v>169</v>
      </c>
      <c r="E132" s="4">
        <v>500223</v>
      </c>
      <c r="F132" s="5">
        <v>615274.29</v>
      </c>
      <c r="G132" s="6">
        <f t="shared" si="2"/>
        <v>0.81300813008130079</v>
      </c>
      <c r="H132" s="1">
        <v>2020</v>
      </c>
    </row>
    <row r="133" spans="1:8" x14ac:dyDescent="0.25">
      <c r="A133" s="2" t="s">
        <v>40</v>
      </c>
      <c r="B133" s="3" t="s">
        <v>41</v>
      </c>
      <c r="C133" s="1" t="s">
        <v>42</v>
      </c>
      <c r="D133" s="1" t="s">
        <v>169</v>
      </c>
      <c r="E133" s="4">
        <v>1144515</v>
      </c>
      <c r="F133" s="5">
        <v>972837.75</v>
      </c>
      <c r="G133" s="6">
        <f t="shared" si="2"/>
        <v>1.1764705882352942</v>
      </c>
      <c r="H133" s="1">
        <v>2020</v>
      </c>
    </row>
    <row r="134" spans="1:8" x14ac:dyDescent="0.25">
      <c r="A134" s="2" t="s">
        <v>43</v>
      </c>
      <c r="B134" s="3" t="s">
        <v>44</v>
      </c>
      <c r="C134" s="1" t="s">
        <v>45</v>
      </c>
      <c r="D134" s="1" t="s">
        <v>169</v>
      </c>
      <c r="E134" s="4">
        <v>1120811</v>
      </c>
      <c r="F134" s="5">
        <v>1008729.9</v>
      </c>
      <c r="G134" s="6">
        <f t="shared" si="2"/>
        <v>1.1111111111111112</v>
      </c>
      <c r="H134" s="1">
        <v>2020</v>
      </c>
    </row>
    <row r="135" spans="1:8" x14ac:dyDescent="0.25">
      <c r="A135" s="2" t="s">
        <v>46</v>
      </c>
      <c r="B135" s="3" t="s">
        <v>47</v>
      </c>
      <c r="C135" s="1" t="s">
        <v>48</v>
      </c>
      <c r="D135" s="1" t="s">
        <v>169</v>
      </c>
      <c r="E135" s="4">
        <v>455229</v>
      </c>
      <c r="F135" s="5">
        <v>300451.14</v>
      </c>
      <c r="G135" s="6">
        <f t="shared" si="2"/>
        <v>1.5151515151515151</v>
      </c>
      <c r="H135" s="1">
        <v>2020</v>
      </c>
    </row>
    <row r="136" spans="1:8" x14ac:dyDescent="0.25">
      <c r="A136" s="2" t="s">
        <v>49</v>
      </c>
      <c r="B136" s="3" t="s">
        <v>50</v>
      </c>
      <c r="C136" s="1" t="s">
        <v>51</v>
      </c>
      <c r="D136" s="1" t="s">
        <v>169</v>
      </c>
      <c r="E136" s="4">
        <v>797224</v>
      </c>
      <c r="F136" s="5">
        <v>486306.64</v>
      </c>
      <c r="G136" s="6">
        <f t="shared" si="2"/>
        <v>1.639344262295082</v>
      </c>
      <c r="H136" s="1">
        <v>2020</v>
      </c>
    </row>
    <row r="137" spans="1:8" x14ac:dyDescent="0.25">
      <c r="A137" s="2" t="s">
        <v>52</v>
      </c>
      <c r="B137" s="3" t="s">
        <v>53</v>
      </c>
      <c r="C137" s="1" t="s">
        <v>54</v>
      </c>
      <c r="D137" s="1" t="s">
        <v>169</v>
      </c>
      <c r="E137" s="4">
        <v>1001111</v>
      </c>
      <c r="F137" s="5">
        <v>470522.17</v>
      </c>
      <c r="G137" s="6">
        <f t="shared" si="2"/>
        <v>2.1276595744680851</v>
      </c>
      <c r="H137" s="1">
        <v>2020</v>
      </c>
    </row>
    <row r="138" spans="1:8" x14ac:dyDescent="0.25">
      <c r="A138" s="2" t="s">
        <v>52</v>
      </c>
      <c r="B138" s="3" t="s">
        <v>53</v>
      </c>
      <c r="C138" s="1" t="s">
        <v>55</v>
      </c>
      <c r="D138" s="1" t="s">
        <v>169</v>
      </c>
      <c r="E138" s="4">
        <v>652008</v>
      </c>
      <c r="F138" s="5">
        <v>736769.03999999992</v>
      </c>
      <c r="G138" s="6">
        <f t="shared" si="2"/>
        <v>0.88495575221238942</v>
      </c>
      <c r="H138" s="1">
        <v>2020</v>
      </c>
    </row>
    <row r="139" spans="1:8" x14ac:dyDescent="0.25">
      <c r="A139" s="2" t="s">
        <v>56</v>
      </c>
      <c r="B139" s="3" t="s">
        <v>57</v>
      </c>
      <c r="C139" s="1" t="s">
        <v>58</v>
      </c>
      <c r="D139" s="1" t="s">
        <v>169</v>
      </c>
      <c r="E139" s="4">
        <v>1062607</v>
      </c>
      <c r="F139" s="5">
        <v>1009476.6499999999</v>
      </c>
      <c r="G139" s="6">
        <f t="shared" si="2"/>
        <v>1.0526315789473686</v>
      </c>
      <c r="H139" s="1">
        <v>2020</v>
      </c>
    </row>
    <row r="140" spans="1:8" x14ac:dyDescent="0.25">
      <c r="A140" s="2" t="s">
        <v>59</v>
      </c>
      <c r="B140" s="3" t="s">
        <v>60</v>
      </c>
      <c r="C140" s="1" t="s">
        <v>61</v>
      </c>
      <c r="D140" s="1" t="s">
        <v>169</v>
      </c>
      <c r="E140" s="4">
        <v>441620</v>
      </c>
      <c r="F140" s="5">
        <v>211977.60000000001</v>
      </c>
      <c r="G140" s="6">
        <f t="shared" si="2"/>
        <v>2.0833333333333335</v>
      </c>
      <c r="H140" s="1">
        <v>2020</v>
      </c>
    </row>
    <row r="141" spans="1:8" x14ac:dyDescent="0.25">
      <c r="A141" s="2" t="s">
        <v>62</v>
      </c>
      <c r="B141" s="3" t="s">
        <v>63</v>
      </c>
      <c r="C141" s="1" t="s">
        <v>64</v>
      </c>
      <c r="D141" s="1" t="s">
        <v>169</v>
      </c>
      <c r="E141" s="4">
        <v>667765</v>
      </c>
      <c r="F141" s="5">
        <v>180296.55000000002</v>
      </c>
      <c r="G141" s="6">
        <f t="shared" si="2"/>
        <v>3.7037037037037033</v>
      </c>
      <c r="H141" s="1">
        <v>2020</v>
      </c>
    </row>
    <row r="142" spans="1:8" x14ac:dyDescent="0.25">
      <c r="A142" s="2" t="s">
        <v>65</v>
      </c>
      <c r="B142" s="3" t="s">
        <v>66</v>
      </c>
      <c r="C142" s="1" t="s">
        <v>67</v>
      </c>
      <c r="D142" s="1" t="s">
        <v>169</v>
      </c>
      <c r="E142" s="4">
        <v>888554</v>
      </c>
      <c r="F142" s="5">
        <v>275451.74</v>
      </c>
      <c r="G142" s="6">
        <f t="shared" si="2"/>
        <v>3.2258064516129035</v>
      </c>
      <c r="H142" s="1">
        <v>2020</v>
      </c>
    </row>
    <row r="143" spans="1:8" x14ac:dyDescent="0.25">
      <c r="A143" s="2" t="s">
        <v>68</v>
      </c>
      <c r="B143" s="3" t="s">
        <v>69</v>
      </c>
      <c r="C143" s="1" t="s">
        <v>70</v>
      </c>
      <c r="D143" s="1" t="s">
        <v>169</v>
      </c>
      <c r="E143" s="4">
        <v>278717</v>
      </c>
      <c r="F143" s="5">
        <v>242483.79</v>
      </c>
      <c r="G143" s="6">
        <f t="shared" si="2"/>
        <v>1.1494252873563218</v>
      </c>
      <c r="H143" s="1">
        <v>2020</v>
      </c>
    </row>
    <row r="144" spans="1:8" x14ac:dyDescent="0.25">
      <c r="A144" s="2" t="s">
        <v>71</v>
      </c>
      <c r="B144" s="3" t="s">
        <v>72</v>
      </c>
      <c r="C144" s="1" t="s">
        <v>73</v>
      </c>
      <c r="D144" s="1" t="s">
        <v>169</v>
      </c>
      <c r="E144" s="4">
        <v>696460</v>
      </c>
      <c r="F144" s="5">
        <v>508415.8</v>
      </c>
      <c r="G144" s="6">
        <f t="shared" si="2"/>
        <v>1.3698630136986301</v>
      </c>
      <c r="H144" s="1">
        <v>2020</v>
      </c>
    </row>
    <row r="145" spans="1:8" x14ac:dyDescent="0.25">
      <c r="A145" s="2" t="s">
        <v>71</v>
      </c>
      <c r="B145" s="3" t="s">
        <v>72</v>
      </c>
      <c r="C145" s="1" t="s">
        <v>74</v>
      </c>
      <c r="D145" s="1" t="s">
        <v>169</v>
      </c>
      <c r="E145" s="4">
        <v>1184330</v>
      </c>
      <c r="F145" s="5">
        <v>1125113.5</v>
      </c>
      <c r="G145" s="6">
        <f t="shared" si="2"/>
        <v>1.0526315789473684</v>
      </c>
      <c r="H145" s="1">
        <v>2020</v>
      </c>
    </row>
    <row r="146" spans="1:8" x14ac:dyDescent="0.25">
      <c r="A146" s="2" t="s">
        <v>75</v>
      </c>
      <c r="B146" s="3" t="s">
        <v>76</v>
      </c>
      <c r="C146" s="1" t="s">
        <v>77</v>
      </c>
      <c r="D146" s="1" t="s">
        <v>169</v>
      </c>
      <c r="E146" s="4">
        <v>722174</v>
      </c>
      <c r="F146" s="5">
        <v>491078.32</v>
      </c>
      <c r="G146" s="6">
        <f t="shared" si="2"/>
        <v>1.4705882352941175</v>
      </c>
      <c r="H146" s="1">
        <v>2020</v>
      </c>
    </row>
    <row r="147" spans="1:8" x14ac:dyDescent="0.25">
      <c r="A147" s="2" t="s">
        <v>78</v>
      </c>
      <c r="B147" s="3" t="s">
        <v>79</v>
      </c>
      <c r="C147" s="1" t="s">
        <v>80</v>
      </c>
      <c r="D147" s="1" t="s">
        <v>169</v>
      </c>
      <c r="E147" s="4">
        <v>169552</v>
      </c>
      <c r="F147" s="5">
        <v>206853.44</v>
      </c>
      <c r="G147" s="6">
        <f t="shared" si="2"/>
        <v>0.81967213114754101</v>
      </c>
      <c r="H147" s="1">
        <v>2020</v>
      </c>
    </row>
    <row r="148" spans="1:8" x14ac:dyDescent="0.25">
      <c r="A148" s="2" t="s">
        <v>81</v>
      </c>
      <c r="B148" s="3" t="s">
        <v>82</v>
      </c>
      <c r="C148" s="1" t="s">
        <v>83</v>
      </c>
      <c r="D148" s="1" t="s">
        <v>169</v>
      </c>
      <c r="E148" s="4">
        <v>132934</v>
      </c>
      <c r="F148" s="5">
        <v>70455.02</v>
      </c>
      <c r="G148" s="6">
        <f t="shared" si="2"/>
        <v>1.8867924528301885</v>
      </c>
      <c r="H148" s="1">
        <v>2020</v>
      </c>
    </row>
    <row r="149" spans="1:8" x14ac:dyDescent="0.25">
      <c r="A149" s="2" t="s">
        <v>84</v>
      </c>
      <c r="B149" s="3" t="s">
        <v>85</v>
      </c>
      <c r="C149" s="1" t="s">
        <v>86</v>
      </c>
      <c r="D149" s="1" t="s">
        <v>169</v>
      </c>
      <c r="E149" s="4">
        <v>674783</v>
      </c>
      <c r="F149" s="5">
        <v>344139.33</v>
      </c>
      <c r="G149" s="6">
        <f t="shared" si="2"/>
        <v>1.9607843137254901</v>
      </c>
      <c r="H149" s="1">
        <v>2020</v>
      </c>
    </row>
    <row r="150" spans="1:8" x14ac:dyDescent="0.25">
      <c r="A150" s="2" t="s">
        <v>87</v>
      </c>
      <c r="B150" s="3" t="s">
        <v>88</v>
      </c>
      <c r="C150" s="1" t="s">
        <v>89</v>
      </c>
      <c r="D150" s="1" t="s">
        <v>169</v>
      </c>
      <c r="E150" s="4">
        <v>1116197</v>
      </c>
      <c r="F150" s="5">
        <v>1060387.1499999999</v>
      </c>
      <c r="G150" s="6">
        <f t="shared" si="2"/>
        <v>1.0526315789473686</v>
      </c>
      <c r="H150" s="1">
        <v>2020</v>
      </c>
    </row>
    <row r="151" spans="1:8" x14ac:dyDescent="0.25">
      <c r="A151" s="2" t="s">
        <v>90</v>
      </c>
      <c r="B151" s="3" t="s">
        <v>91</v>
      </c>
      <c r="C151" s="1" t="s">
        <v>92</v>
      </c>
      <c r="D151" s="1" t="s">
        <v>169</v>
      </c>
      <c r="E151" s="4">
        <v>1068580</v>
      </c>
      <c r="F151" s="5">
        <v>748006</v>
      </c>
      <c r="G151" s="6">
        <f t="shared" si="2"/>
        <v>1.4285714285714286</v>
      </c>
      <c r="H151" s="1">
        <v>2020</v>
      </c>
    </row>
    <row r="152" spans="1:8" x14ac:dyDescent="0.25">
      <c r="A152" s="2" t="s">
        <v>93</v>
      </c>
      <c r="B152" s="3" t="s">
        <v>94</v>
      </c>
      <c r="C152" s="1" t="s">
        <v>95</v>
      </c>
      <c r="D152" s="1" t="s">
        <v>169</v>
      </c>
      <c r="E152" s="4">
        <v>221694</v>
      </c>
      <c r="F152" s="5">
        <v>66508.2</v>
      </c>
      <c r="G152" s="6">
        <f t="shared" si="2"/>
        <v>3.3333333333333335</v>
      </c>
      <c r="H152" s="1">
        <v>2020</v>
      </c>
    </row>
    <row r="153" spans="1:8" x14ac:dyDescent="0.25">
      <c r="A153" s="2" t="s">
        <v>96</v>
      </c>
      <c r="B153" s="3" t="s">
        <v>97</v>
      </c>
      <c r="C153" s="1" t="s">
        <v>98</v>
      </c>
      <c r="D153" s="1" t="s">
        <v>169</v>
      </c>
      <c r="E153" s="4">
        <v>359183</v>
      </c>
      <c r="F153" s="5">
        <v>402284.96</v>
      </c>
      <c r="G153" s="6">
        <f t="shared" si="2"/>
        <v>0.89285714285714279</v>
      </c>
      <c r="H153" s="1">
        <v>2020</v>
      </c>
    </row>
    <row r="154" spans="1:8" x14ac:dyDescent="0.25">
      <c r="A154" s="2" t="s">
        <v>99</v>
      </c>
      <c r="B154" s="3" t="s">
        <v>100</v>
      </c>
      <c r="C154" s="1" t="s">
        <v>101</v>
      </c>
      <c r="D154" s="1" t="s">
        <v>169</v>
      </c>
      <c r="E154" s="4">
        <v>609373</v>
      </c>
      <c r="F154" s="5">
        <v>347342.61</v>
      </c>
      <c r="G154" s="6">
        <f t="shared" si="2"/>
        <v>1.7543859649122808</v>
      </c>
      <c r="H154" s="1">
        <v>2020</v>
      </c>
    </row>
    <row r="155" spans="1:8" x14ac:dyDescent="0.25">
      <c r="A155" s="2" t="s">
        <v>102</v>
      </c>
      <c r="B155" s="3" t="s">
        <v>103</v>
      </c>
      <c r="C155" s="1" t="s">
        <v>104</v>
      </c>
      <c r="D155" s="1" t="s">
        <v>169</v>
      </c>
      <c r="E155" s="4">
        <v>238758</v>
      </c>
      <c r="F155" s="5">
        <v>119379</v>
      </c>
      <c r="G155" s="6">
        <f t="shared" si="2"/>
        <v>2</v>
      </c>
      <c r="H155" s="1">
        <v>2020</v>
      </c>
    </row>
    <row r="156" spans="1:8" x14ac:dyDescent="0.25">
      <c r="A156" s="2" t="s">
        <v>105</v>
      </c>
      <c r="B156" s="3" t="s">
        <v>106</v>
      </c>
      <c r="C156" s="1" t="s">
        <v>107</v>
      </c>
      <c r="D156" s="1" t="s">
        <v>169</v>
      </c>
      <c r="E156" s="4">
        <v>637408</v>
      </c>
      <c r="F156" s="5">
        <v>599163.52</v>
      </c>
      <c r="G156" s="6">
        <f t="shared" si="2"/>
        <v>1.0638297872340425</v>
      </c>
      <c r="H156" s="1">
        <v>2020</v>
      </c>
    </row>
    <row r="157" spans="1:8" x14ac:dyDescent="0.25">
      <c r="A157" s="2" t="s">
        <v>108</v>
      </c>
      <c r="B157" s="3" t="s">
        <v>109</v>
      </c>
      <c r="C157" s="1" t="s">
        <v>110</v>
      </c>
      <c r="D157" s="1" t="s">
        <v>169</v>
      </c>
      <c r="E157" s="4">
        <v>866077</v>
      </c>
      <c r="F157" s="5">
        <v>1004649.32</v>
      </c>
      <c r="G157" s="6">
        <f t="shared" si="2"/>
        <v>0.86206896551724144</v>
      </c>
      <c r="H157" s="1">
        <v>2020</v>
      </c>
    </row>
    <row r="158" spans="1:8" x14ac:dyDescent="0.25">
      <c r="A158" s="2" t="s">
        <v>111</v>
      </c>
      <c r="B158" s="3" t="s">
        <v>112</v>
      </c>
      <c r="C158" s="1" t="s">
        <v>113</v>
      </c>
      <c r="D158" s="1" t="s">
        <v>169</v>
      </c>
      <c r="E158" s="4">
        <v>1191471</v>
      </c>
      <c r="F158" s="5">
        <v>1060409.19</v>
      </c>
      <c r="G158" s="6">
        <f t="shared" si="2"/>
        <v>1.1235955056179776</v>
      </c>
      <c r="H158" s="1">
        <v>2020</v>
      </c>
    </row>
    <row r="159" spans="1:8" x14ac:dyDescent="0.25">
      <c r="A159" s="2" t="s">
        <v>114</v>
      </c>
      <c r="B159" s="3" t="s">
        <v>115</v>
      </c>
      <c r="C159" s="1" t="s">
        <v>116</v>
      </c>
      <c r="D159" s="1" t="s">
        <v>169</v>
      </c>
      <c r="E159" s="4">
        <v>1031941</v>
      </c>
      <c r="F159" s="5">
        <v>691400.47000000009</v>
      </c>
      <c r="G159" s="6">
        <f t="shared" si="2"/>
        <v>1.4925373134328357</v>
      </c>
      <c r="H159" s="1">
        <v>2020</v>
      </c>
    </row>
    <row r="160" spans="1:8" x14ac:dyDescent="0.25">
      <c r="A160" s="2" t="s">
        <v>114</v>
      </c>
      <c r="B160" s="3" t="s">
        <v>115</v>
      </c>
      <c r="C160" s="1" t="s">
        <v>117</v>
      </c>
      <c r="D160" s="1" t="s">
        <v>169</v>
      </c>
      <c r="E160" s="4">
        <v>385369</v>
      </c>
      <c r="F160" s="5">
        <v>204245.57</v>
      </c>
      <c r="G160" s="6">
        <f t="shared" si="2"/>
        <v>1.8867924528301887</v>
      </c>
      <c r="H160" s="1">
        <v>2020</v>
      </c>
    </row>
    <row r="161" spans="1:8" x14ac:dyDescent="0.25">
      <c r="A161" s="2" t="s">
        <v>114</v>
      </c>
      <c r="B161" s="3" t="s">
        <v>115</v>
      </c>
      <c r="C161" s="1" t="s">
        <v>118</v>
      </c>
      <c r="D161" s="1" t="s">
        <v>169</v>
      </c>
      <c r="E161" s="4">
        <v>816830</v>
      </c>
      <c r="F161" s="5">
        <v>392078.39999999997</v>
      </c>
      <c r="G161" s="6">
        <f t="shared" si="2"/>
        <v>2.0833333333333335</v>
      </c>
      <c r="H161" s="1">
        <v>2020</v>
      </c>
    </row>
    <row r="162" spans="1:8" x14ac:dyDescent="0.25">
      <c r="A162" s="2" t="s">
        <v>119</v>
      </c>
      <c r="B162" s="3" t="s">
        <v>120</v>
      </c>
      <c r="C162" s="1" t="s">
        <v>121</v>
      </c>
      <c r="D162" s="1" t="s">
        <v>169</v>
      </c>
      <c r="E162" s="4">
        <v>916549</v>
      </c>
      <c r="F162" s="5">
        <v>1081527.8199999998</v>
      </c>
      <c r="G162" s="6">
        <f t="shared" si="2"/>
        <v>0.84745762711864425</v>
      </c>
      <c r="H162" s="1">
        <v>2020</v>
      </c>
    </row>
    <row r="163" spans="1:8" x14ac:dyDescent="0.25">
      <c r="A163" s="2" t="s">
        <v>122</v>
      </c>
      <c r="B163" s="3" t="s">
        <v>123</v>
      </c>
      <c r="C163" s="1" t="s">
        <v>124</v>
      </c>
      <c r="D163" s="1" t="s">
        <v>169</v>
      </c>
      <c r="E163" s="4">
        <v>649864</v>
      </c>
      <c r="F163" s="5">
        <v>318433.36</v>
      </c>
      <c r="G163" s="6">
        <f t="shared" si="2"/>
        <v>2.0408163265306123</v>
      </c>
      <c r="H163" s="1">
        <v>2020</v>
      </c>
    </row>
    <row r="164" spans="1:8" x14ac:dyDescent="0.25">
      <c r="A164" s="2" t="s">
        <v>125</v>
      </c>
      <c r="B164" s="3" t="s">
        <v>126</v>
      </c>
      <c r="C164" s="1" t="s">
        <v>127</v>
      </c>
      <c r="D164" s="1" t="s">
        <v>169</v>
      </c>
      <c r="E164" s="4">
        <v>669970</v>
      </c>
      <c r="F164" s="5">
        <v>757066.1</v>
      </c>
      <c r="G164" s="6">
        <f t="shared" si="2"/>
        <v>0.88495575221238942</v>
      </c>
      <c r="H164" s="1">
        <v>2020</v>
      </c>
    </row>
    <row r="165" spans="1:8" x14ac:dyDescent="0.25">
      <c r="A165" s="2" t="s">
        <v>128</v>
      </c>
      <c r="B165" s="3" t="s">
        <v>129</v>
      </c>
      <c r="C165" s="1" t="s">
        <v>130</v>
      </c>
      <c r="D165" s="1" t="s">
        <v>169</v>
      </c>
      <c r="E165" s="4">
        <v>1185957</v>
      </c>
      <c r="F165" s="5">
        <v>486242.37</v>
      </c>
      <c r="G165" s="6">
        <f t="shared" si="2"/>
        <v>2.4390243902439024</v>
      </c>
      <c r="H165" s="1">
        <v>2020</v>
      </c>
    </row>
    <row r="166" spans="1:8" x14ac:dyDescent="0.25">
      <c r="A166" s="2" t="s">
        <v>131</v>
      </c>
      <c r="B166" s="3" t="s">
        <v>132</v>
      </c>
      <c r="C166" s="1" t="s">
        <v>133</v>
      </c>
      <c r="D166" s="1" t="s">
        <v>169</v>
      </c>
      <c r="E166" s="4">
        <v>881225</v>
      </c>
      <c r="F166" s="5">
        <v>713792.25</v>
      </c>
      <c r="G166" s="6">
        <f t="shared" si="2"/>
        <v>1.2345679012345678</v>
      </c>
      <c r="H166" s="1">
        <v>2020</v>
      </c>
    </row>
    <row r="167" spans="1:8" x14ac:dyDescent="0.25">
      <c r="A167" s="2" t="s">
        <v>134</v>
      </c>
      <c r="B167" s="3" t="s">
        <v>135</v>
      </c>
      <c r="C167" s="1" t="s">
        <v>136</v>
      </c>
      <c r="D167" s="1" t="s">
        <v>169</v>
      </c>
      <c r="E167" s="4">
        <v>383053</v>
      </c>
      <c r="F167" s="5">
        <v>187695.97</v>
      </c>
      <c r="G167" s="6">
        <f t="shared" si="2"/>
        <v>2.0408163265306123</v>
      </c>
      <c r="H167" s="1">
        <v>2020</v>
      </c>
    </row>
    <row r="168" spans="1:8" x14ac:dyDescent="0.25">
      <c r="A168" s="2" t="s">
        <v>137</v>
      </c>
      <c r="B168" s="3" t="s">
        <v>138</v>
      </c>
      <c r="C168" s="1" t="s">
        <v>139</v>
      </c>
      <c r="D168" s="1" t="s">
        <v>169</v>
      </c>
      <c r="E168" s="4">
        <v>621826</v>
      </c>
      <c r="F168" s="5">
        <v>292258.21999999997</v>
      </c>
      <c r="G168" s="6">
        <f t="shared" si="2"/>
        <v>2.1276595744680855</v>
      </c>
      <c r="H168" s="1">
        <v>2020</v>
      </c>
    </row>
    <row r="169" spans="1:8" x14ac:dyDescent="0.25">
      <c r="A169" s="2" t="s">
        <v>140</v>
      </c>
      <c r="B169" s="3" t="s">
        <v>141</v>
      </c>
      <c r="C169" s="1" t="s">
        <v>142</v>
      </c>
      <c r="D169" s="1" t="s">
        <v>169</v>
      </c>
      <c r="E169" s="4">
        <v>1218248</v>
      </c>
      <c r="F169" s="5">
        <v>572576.55999999994</v>
      </c>
      <c r="G169" s="6">
        <f t="shared" si="2"/>
        <v>2.1276595744680855</v>
      </c>
      <c r="H169" s="1">
        <v>2020</v>
      </c>
    </row>
    <row r="170" spans="1:8" x14ac:dyDescent="0.25">
      <c r="A170" s="2" t="s">
        <v>143</v>
      </c>
      <c r="B170" s="3" t="s">
        <v>144</v>
      </c>
      <c r="C170" s="1" t="s">
        <v>145</v>
      </c>
      <c r="D170" s="1" t="s">
        <v>169</v>
      </c>
      <c r="E170" s="4">
        <v>490535</v>
      </c>
      <c r="F170" s="5">
        <v>578831.29999999993</v>
      </c>
      <c r="G170" s="6">
        <f t="shared" si="2"/>
        <v>0.84745762711864414</v>
      </c>
      <c r="H170" s="1">
        <v>2020</v>
      </c>
    </row>
    <row r="171" spans="1:8" x14ac:dyDescent="0.25">
      <c r="A171" s="2" t="s">
        <v>143</v>
      </c>
      <c r="B171" s="3" t="s">
        <v>144</v>
      </c>
      <c r="C171" s="1" t="s">
        <v>146</v>
      </c>
      <c r="D171" s="1" t="s">
        <v>169</v>
      </c>
      <c r="E171" s="4">
        <v>165618</v>
      </c>
      <c r="F171" s="5">
        <v>168930.36000000002</v>
      </c>
      <c r="G171" s="6">
        <f t="shared" si="2"/>
        <v>0.98039215686274506</v>
      </c>
      <c r="H171" s="1">
        <v>2020</v>
      </c>
    </row>
    <row r="172" spans="1:8" x14ac:dyDescent="0.25">
      <c r="A172" s="2" t="s">
        <v>147</v>
      </c>
      <c r="B172" s="3" t="s">
        <v>148</v>
      </c>
      <c r="C172" s="1" t="s">
        <v>149</v>
      </c>
      <c r="D172" s="1" t="s">
        <v>169</v>
      </c>
      <c r="E172" s="4">
        <v>45220</v>
      </c>
      <c r="F172" s="5">
        <v>19444.599999999999</v>
      </c>
      <c r="G172" s="6">
        <f t="shared" si="2"/>
        <v>2.3255813953488373</v>
      </c>
      <c r="H172" s="1">
        <v>2020</v>
      </c>
    </row>
    <row r="173" spans="1:8" x14ac:dyDescent="0.25">
      <c r="A173" s="2" t="s">
        <v>150</v>
      </c>
      <c r="B173" s="3" t="s">
        <v>151</v>
      </c>
      <c r="C173" s="1" t="s">
        <v>152</v>
      </c>
      <c r="D173" s="1" t="s">
        <v>169</v>
      </c>
      <c r="E173" s="4">
        <v>432591</v>
      </c>
      <c r="F173" s="5">
        <v>233599.14</v>
      </c>
      <c r="G173" s="6">
        <f t="shared" si="2"/>
        <v>1.8518518518518516</v>
      </c>
      <c r="H173" s="1">
        <v>2020</v>
      </c>
    </row>
    <row r="174" spans="1:8" x14ac:dyDescent="0.25">
      <c r="A174" s="2" t="s">
        <v>153</v>
      </c>
      <c r="B174" s="3" t="s">
        <v>154</v>
      </c>
      <c r="C174" s="1" t="s">
        <v>155</v>
      </c>
      <c r="D174" s="1" t="s">
        <v>169</v>
      </c>
      <c r="E174" s="4">
        <v>229954</v>
      </c>
      <c r="F174" s="5">
        <v>266746.63999999996</v>
      </c>
      <c r="G174" s="6">
        <f t="shared" si="2"/>
        <v>0.86206896551724155</v>
      </c>
      <c r="H174" s="1">
        <v>2020</v>
      </c>
    </row>
    <row r="175" spans="1:8" x14ac:dyDescent="0.25">
      <c r="A175" s="2" t="s">
        <v>156</v>
      </c>
      <c r="B175" s="3" t="s">
        <v>157</v>
      </c>
      <c r="C175" s="1" t="s">
        <v>158</v>
      </c>
      <c r="D175" s="1" t="s">
        <v>169</v>
      </c>
      <c r="E175" s="4">
        <v>448795</v>
      </c>
      <c r="F175" s="5">
        <v>224397.5</v>
      </c>
      <c r="G175" s="6">
        <f t="shared" si="2"/>
        <v>2</v>
      </c>
      <c r="H175" s="1">
        <v>2020</v>
      </c>
    </row>
    <row r="176" spans="1:8" x14ac:dyDescent="0.25">
      <c r="A176" s="2" t="s">
        <v>159</v>
      </c>
      <c r="B176" s="3" t="s">
        <v>160</v>
      </c>
      <c r="C176" s="1" t="s">
        <v>161</v>
      </c>
      <c r="D176" s="1" t="s">
        <v>169</v>
      </c>
      <c r="E176" s="4">
        <v>900913</v>
      </c>
      <c r="F176" s="5">
        <v>342346.94</v>
      </c>
      <c r="G176" s="6">
        <f t="shared" si="2"/>
        <v>2.6315789473684212</v>
      </c>
      <c r="H176" s="1">
        <v>2020</v>
      </c>
    </row>
    <row r="177" spans="1:8" x14ac:dyDescent="0.25">
      <c r="A177" s="2" t="s">
        <v>162</v>
      </c>
      <c r="B177" s="3" t="s">
        <v>163</v>
      </c>
      <c r="C177" s="1" t="s">
        <v>164</v>
      </c>
      <c r="D177" s="1" t="s">
        <v>169</v>
      </c>
      <c r="E177" s="4">
        <v>283321</v>
      </c>
      <c r="F177" s="5">
        <v>172825.81</v>
      </c>
      <c r="G177" s="6">
        <f t="shared" si="2"/>
        <v>1.639344262295082</v>
      </c>
      <c r="H177" s="1">
        <v>2020</v>
      </c>
    </row>
    <row r="178" spans="1:8" x14ac:dyDescent="0.25">
      <c r="A178" s="2" t="s">
        <v>165</v>
      </c>
      <c r="B178" s="3" t="s">
        <v>166</v>
      </c>
      <c r="C178" s="1" t="s">
        <v>167</v>
      </c>
      <c r="D178" s="1" t="s">
        <v>169</v>
      </c>
      <c r="E178" s="4">
        <v>599154</v>
      </c>
      <c r="F178" s="5">
        <v>617128.62</v>
      </c>
      <c r="G178" s="6">
        <f t="shared" si="2"/>
        <v>0.970873786407767</v>
      </c>
      <c r="H178" s="1">
        <v>2020</v>
      </c>
    </row>
    <row r="179" spans="1:8" x14ac:dyDescent="0.25">
      <c r="A179" s="2" t="s">
        <v>8</v>
      </c>
      <c r="B179" s="3" t="s">
        <v>9</v>
      </c>
      <c r="C179" s="1" t="s">
        <v>10</v>
      </c>
      <c r="D179" s="1" t="s">
        <v>170</v>
      </c>
      <c r="E179" s="4">
        <v>523100</v>
      </c>
      <c r="F179" s="5">
        <v>439404</v>
      </c>
      <c r="G179" s="6">
        <f t="shared" si="2"/>
        <v>1.1904761904761905</v>
      </c>
      <c r="H179" s="1">
        <v>2020</v>
      </c>
    </row>
    <row r="180" spans="1:8" x14ac:dyDescent="0.25">
      <c r="A180" s="2" t="s">
        <v>12</v>
      </c>
      <c r="B180" s="3" t="s">
        <v>13</v>
      </c>
      <c r="C180" s="1" t="s">
        <v>14</v>
      </c>
      <c r="D180" s="1" t="s">
        <v>170</v>
      </c>
      <c r="E180" s="4">
        <v>129285</v>
      </c>
      <c r="F180" s="5">
        <v>133163.55000000002</v>
      </c>
      <c r="G180" s="6">
        <f t="shared" si="2"/>
        <v>0.97087378640776689</v>
      </c>
      <c r="H180" s="1">
        <v>2020</v>
      </c>
    </row>
    <row r="181" spans="1:8" x14ac:dyDescent="0.25">
      <c r="A181" s="2" t="s">
        <v>15</v>
      </c>
      <c r="B181" s="3" t="s">
        <v>16</v>
      </c>
      <c r="C181" s="1" t="s">
        <v>17</v>
      </c>
      <c r="D181" s="1" t="s">
        <v>170</v>
      </c>
      <c r="E181" s="4">
        <v>480482</v>
      </c>
      <c r="F181" s="5">
        <v>278679.56</v>
      </c>
      <c r="G181" s="6">
        <f t="shared" si="2"/>
        <v>1.7241379310344829</v>
      </c>
      <c r="H181" s="1">
        <v>2020</v>
      </c>
    </row>
    <row r="182" spans="1:8" x14ac:dyDescent="0.25">
      <c r="A182" s="2" t="s">
        <v>18</v>
      </c>
      <c r="B182" s="3" t="s">
        <v>19</v>
      </c>
      <c r="C182" s="1" t="s">
        <v>20</v>
      </c>
      <c r="D182" s="1" t="s">
        <v>170</v>
      </c>
      <c r="E182" s="4">
        <v>507156</v>
      </c>
      <c r="F182" s="5">
        <v>517299.12</v>
      </c>
      <c r="G182" s="6">
        <f t="shared" si="2"/>
        <v>0.98039215686274506</v>
      </c>
      <c r="H182" s="1">
        <v>2020</v>
      </c>
    </row>
    <row r="183" spans="1:8" x14ac:dyDescent="0.25">
      <c r="A183" s="2" t="s">
        <v>21</v>
      </c>
      <c r="B183" s="3" t="s">
        <v>22</v>
      </c>
      <c r="C183" s="1" t="s">
        <v>23</v>
      </c>
      <c r="D183" s="1" t="s">
        <v>170</v>
      </c>
      <c r="E183" s="4">
        <v>56344</v>
      </c>
      <c r="F183" s="5">
        <v>27608.560000000001</v>
      </c>
      <c r="G183" s="6">
        <f t="shared" si="2"/>
        <v>2.0408163265306123</v>
      </c>
      <c r="H183" s="1">
        <v>2020</v>
      </c>
    </row>
    <row r="184" spans="1:8" x14ac:dyDescent="0.25">
      <c r="A184" s="2" t="s">
        <v>21</v>
      </c>
      <c r="B184" s="3" t="s">
        <v>22</v>
      </c>
      <c r="C184" s="1" t="s">
        <v>24</v>
      </c>
      <c r="D184" s="1" t="s">
        <v>170</v>
      </c>
      <c r="E184" s="4">
        <v>19283</v>
      </c>
      <c r="F184" s="5">
        <v>16390.55</v>
      </c>
      <c r="G184" s="6">
        <f t="shared" si="2"/>
        <v>1.1764705882352942</v>
      </c>
      <c r="H184" s="1">
        <v>2020</v>
      </c>
    </row>
    <row r="185" spans="1:8" x14ac:dyDescent="0.25">
      <c r="A185" s="2" t="s">
        <v>21</v>
      </c>
      <c r="B185" s="3" t="s">
        <v>22</v>
      </c>
      <c r="C185" s="1" t="s">
        <v>25</v>
      </c>
      <c r="D185" s="1" t="s">
        <v>170</v>
      </c>
      <c r="E185" s="4">
        <v>586172</v>
      </c>
      <c r="F185" s="5">
        <v>158266.44</v>
      </c>
      <c r="G185" s="6">
        <f t="shared" si="2"/>
        <v>3.7037037037037037</v>
      </c>
      <c r="H185" s="1">
        <v>2020</v>
      </c>
    </row>
    <row r="186" spans="1:8" x14ac:dyDescent="0.25">
      <c r="A186" s="2" t="s">
        <v>21</v>
      </c>
      <c r="B186" s="3" t="s">
        <v>22</v>
      </c>
      <c r="C186" s="1" t="s">
        <v>26</v>
      </c>
      <c r="D186" s="1" t="s">
        <v>170</v>
      </c>
      <c r="E186" s="4">
        <v>787733</v>
      </c>
      <c r="F186" s="5">
        <v>354479.85000000003</v>
      </c>
      <c r="G186" s="6">
        <f t="shared" si="2"/>
        <v>2.2222222222222219</v>
      </c>
      <c r="H186" s="1">
        <v>2020</v>
      </c>
    </row>
    <row r="187" spans="1:8" x14ac:dyDescent="0.25">
      <c r="A187" s="2" t="s">
        <v>27</v>
      </c>
      <c r="B187" s="3" t="s">
        <v>28</v>
      </c>
      <c r="C187" s="1" t="s">
        <v>29</v>
      </c>
      <c r="D187" s="1" t="s">
        <v>170</v>
      </c>
      <c r="E187" s="4">
        <v>25712</v>
      </c>
      <c r="F187" s="5">
        <v>28283.200000000001</v>
      </c>
      <c r="G187" s="6">
        <f t="shared" si="2"/>
        <v>0.90909090909090906</v>
      </c>
      <c r="H187" s="1">
        <v>2020</v>
      </c>
    </row>
    <row r="188" spans="1:8" x14ac:dyDescent="0.25">
      <c r="A188" s="2" t="s">
        <v>30</v>
      </c>
      <c r="B188" s="3" t="s">
        <v>31</v>
      </c>
      <c r="C188" s="1" t="s">
        <v>32</v>
      </c>
      <c r="D188" s="1" t="s">
        <v>170</v>
      </c>
      <c r="E188" s="4">
        <v>346543</v>
      </c>
      <c r="F188" s="5">
        <v>291096.12</v>
      </c>
      <c r="G188" s="6">
        <f t="shared" si="2"/>
        <v>1.1904761904761905</v>
      </c>
      <c r="H188" s="1">
        <v>2020</v>
      </c>
    </row>
    <row r="189" spans="1:8" x14ac:dyDescent="0.25">
      <c r="A189" s="2" t="s">
        <v>33</v>
      </c>
      <c r="B189" s="3" t="s">
        <v>34</v>
      </c>
      <c r="C189" s="1" t="s">
        <v>35</v>
      </c>
      <c r="D189" s="1" t="s">
        <v>170</v>
      </c>
      <c r="E189" s="4">
        <v>522454</v>
      </c>
      <c r="F189" s="5">
        <v>496331.3</v>
      </c>
      <c r="G189" s="6">
        <f t="shared" si="2"/>
        <v>1.0526315789473684</v>
      </c>
      <c r="H189" s="1">
        <v>2020</v>
      </c>
    </row>
    <row r="190" spans="1:8" x14ac:dyDescent="0.25">
      <c r="A190" s="2" t="s">
        <v>36</v>
      </c>
      <c r="B190" s="3" t="s">
        <v>37</v>
      </c>
      <c r="C190" s="1" t="s">
        <v>38</v>
      </c>
      <c r="D190" s="1" t="s">
        <v>170</v>
      </c>
      <c r="E190" s="4">
        <v>693491</v>
      </c>
      <c r="F190" s="5">
        <v>173372.75</v>
      </c>
      <c r="G190" s="6">
        <f t="shared" si="2"/>
        <v>4</v>
      </c>
      <c r="H190" s="1">
        <v>2020</v>
      </c>
    </row>
    <row r="191" spans="1:8" x14ac:dyDescent="0.25">
      <c r="A191" s="2" t="s">
        <v>36</v>
      </c>
      <c r="B191" s="3" t="s">
        <v>37</v>
      </c>
      <c r="C191" s="1" t="s">
        <v>39</v>
      </c>
      <c r="D191" s="1" t="s">
        <v>170</v>
      </c>
      <c r="E191" s="4">
        <v>95178</v>
      </c>
      <c r="F191" s="5">
        <v>93274.44</v>
      </c>
      <c r="G191" s="6">
        <f t="shared" si="2"/>
        <v>1.0204081632653061</v>
      </c>
      <c r="H191" s="1">
        <v>2020</v>
      </c>
    </row>
    <row r="192" spans="1:8" x14ac:dyDescent="0.25">
      <c r="A192" s="2" t="s">
        <v>40</v>
      </c>
      <c r="B192" s="3" t="s">
        <v>41</v>
      </c>
      <c r="C192" s="1" t="s">
        <v>42</v>
      </c>
      <c r="D192" s="1" t="s">
        <v>170</v>
      </c>
      <c r="E192" s="4">
        <v>727042</v>
      </c>
      <c r="F192" s="5">
        <v>545281.5</v>
      </c>
      <c r="G192" s="6">
        <f t="shared" si="2"/>
        <v>1.3333333333333333</v>
      </c>
      <c r="H192" s="1">
        <v>2020</v>
      </c>
    </row>
    <row r="193" spans="1:8" x14ac:dyDescent="0.25">
      <c r="A193" s="2" t="s">
        <v>43</v>
      </c>
      <c r="B193" s="3" t="s">
        <v>44</v>
      </c>
      <c r="C193" s="1" t="s">
        <v>45</v>
      </c>
      <c r="D193" s="1" t="s">
        <v>170</v>
      </c>
      <c r="E193" s="4">
        <v>808503</v>
      </c>
      <c r="F193" s="5">
        <v>428506.59</v>
      </c>
      <c r="G193" s="6">
        <f t="shared" si="2"/>
        <v>1.8867924528301885</v>
      </c>
      <c r="H193" s="1">
        <v>2020</v>
      </c>
    </row>
    <row r="194" spans="1:8" x14ac:dyDescent="0.25">
      <c r="A194" s="2" t="s">
        <v>46</v>
      </c>
      <c r="B194" s="3" t="s">
        <v>47</v>
      </c>
      <c r="C194" s="1" t="s">
        <v>48</v>
      </c>
      <c r="D194" s="1" t="s">
        <v>170</v>
      </c>
      <c r="E194" s="4">
        <v>519739</v>
      </c>
      <c r="F194" s="5">
        <v>358619.91</v>
      </c>
      <c r="G194" s="6">
        <f t="shared" si="2"/>
        <v>1.4492753623188406</v>
      </c>
      <c r="H194" s="1">
        <v>2020</v>
      </c>
    </row>
    <row r="195" spans="1:8" x14ac:dyDescent="0.25">
      <c r="A195" s="2" t="s">
        <v>49</v>
      </c>
      <c r="B195" s="3" t="s">
        <v>50</v>
      </c>
      <c r="C195" s="1" t="s">
        <v>51</v>
      </c>
      <c r="D195" s="1" t="s">
        <v>170</v>
      </c>
      <c r="E195" s="4">
        <v>143867</v>
      </c>
      <c r="F195" s="5">
        <v>63301.48</v>
      </c>
      <c r="G195" s="6">
        <f t="shared" ref="G195:G258" si="3">E195/F195</f>
        <v>2.2727272727272725</v>
      </c>
      <c r="H195" s="1">
        <v>2020</v>
      </c>
    </row>
    <row r="196" spans="1:8" x14ac:dyDescent="0.25">
      <c r="A196" s="2" t="s">
        <v>52</v>
      </c>
      <c r="B196" s="3" t="s">
        <v>53</v>
      </c>
      <c r="C196" s="1" t="s">
        <v>54</v>
      </c>
      <c r="D196" s="1" t="s">
        <v>170</v>
      </c>
      <c r="E196" s="4">
        <v>724000</v>
      </c>
      <c r="F196" s="5">
        <v>724000</v>
      </c>
      <c r="G196" s="6">
        <f t="shared" si="3"/>
        <v>1</v>
      </c>
      <c r="H196" s="1">
        <v>2020</v>
      </c>
    </row>
    <row r="197" spans="1:8" x14ac:dyDescent="0.25">
      <c r="A197" s="2" t="s">
        <v>52</v>
      </c>
      <c r="B197" s="3" t="s">
        <v>53</v>
      </c>
      <c r="C197" s="1" t="s">
        <v>55</v>
      </c>
      <c r="D197" s="1" t="s">
        <v>170</v>
      </c>
      <c r="E197" s="4">
        <v>74179</v>
      </c>
      <c r="F197" s="5">
        <v>47474.559999999998</v>
      </c>
      <c r="G197" s="6">
        <f t="shared" si="3"/>
        <v>1.5625</v>
      </c>
      <c r="H197" s="1">
        <v>2020</v>
      </c>
    </row>
    <row r="198" spans="1:8" x14ac:dyDescent="0.25">
      <c r="A198" s="2" t="s">
        <v>56</v>
      </c>
      <c r="B198" s="3" t="s">
        <v>57</v>
      </c>
      <c r="C198" s="1" t="s">
        <v>58</v>
      </c>
      <c r="D198" s="1" t="s">
        <v>170</v>
      </c>
      <c r="E198" s="4">
        <v>513427</v>
      </c>
      <c r="F198" s="5">
        <v>169430.91</v>
      </c>
      <c r="G198" s="6">
        <f t="shared" si="3"/>
        <v>3.0303030303030303</v>
      </c>
      <c r="H198" s="1">
        <v>2020</v>
      </c>
    </row>
    <row r="199" spans="1:8" x14ac:dyDescent="0.25">
      <c r="A199" s="2" t="s">
        <v>59</v>
      </c>
      <c r="B199" s="3" t="s">
        <v>60</v>
      </c>
      <c r="C199" s="1" t="s">
        <v>61</v>
      </c>
      <c r="D199" s="1" t="s">
        <v>170</v>
      </c>
      <c r="E199" s="4">
        <v>57292</v>
      </c>
      <c r="F199" s="5">
        <v>40677.32</v>
      </c>
      <c r="G199" s="6">
        <f t="shared" si="3"/>
        <v>1.408450704225352</v>
      </c>
      <c r="H199" s="1">
        <v>2020</v>
      </c>
    </row>
    <row r="200" spans="1:8" x14ac:dyDescent="0.25">
      <c r="A200" s="2" t="s">
        <v>62</v>
      </c>
      <c r="B200" s="3" t="s">
        <v>63</v>
      </c>
      <c r="C200" s="1" t="s">
        <v>64</v>
      </c>
      <c r="D200" s="1" t="s">
        <v>170</v>
      </c>
      <c r="E200" s="4">
        <v>550439</v>
      </c>
      <c r="F200" s="5">
        <v>671535.58</v>
      </c>
      <c r="G200" s="6">
        <f t="shared" si="3"/>
        <v>0.81967213114754101</v>
      </c>
      <c r="H200" s="1">
        <v>2020</v>
      </c>
    </row>
    <row r="201" spans="1:8" x14ac:dyDescent="0.25">
      <c r="A201" s="2" t="s">
        <v>65</v>
      </c>
      <c r="B201" s="3" t="s">
        <v>66</v>
      </c>
      <c r="C201" s="1" t="s">
        <v>67</v>
      </c>
      <c r="D201" s="1" t="s">
        <v>170</v>
      </c>
      <c r="E201" s="4">
        <v>63188</v>
      </c>
      <c r="F201" s="5">
        <v>61292.36</v>
      </c>
      <c r="G201" s="6">
        <f t="shared" si="3"/>
        <v>1.0309278350515463</v>
      </c>
      <c r="H201" s="1">
        <v>2020</v>
      </c>
    </row>
    <row r="202" spans="1:8" x14ac:dyDescent="0.25">
      <c r="A202" s="2" t="s">
        <v>68</v>
      </c>
      <c r="B202" s="3" t="s">
        <v>69</v>
      </c>
      <c r="C202" s="1" t="s">
        <v>70</v>
      </c>
      <c r="D202" s="1" t="s">
        <v>170</v>
      </c>
      <c r="E202" s="4">
        <v>619690</v>
      </c>
      <c r="F202" s="5">
        <v>483358.2</v>
      </c>
      <c r="G202" s="6">
        <f t="shared" si="3"/>
        <v>1.2820512820512819</v>
      </c>
      <c r="H202" s="1">
        <v>2020</v>
      </c>
    </row>
    <row r="203" spans="1:8" x14ac:dyDescent="0.25">
      <c r="A203" s="2" t="s">
        <v>71</v>
      </c>
      <c r="B203" s="3" t="s">
        <v>72</v>
      </c>
      <c r="C203" s="1" t="s">
        <v>73</v>
      </c>
      <c r="D203" s="1" t="s">
        <v>170</v>
      </c>
      <c r="E203" s="4">
        <v>209715</v>
      </c>
      <c r="F203" s="5">
        <v>167772</v>
      </c>
      <c r="G203" s="6">
        <f t="shared" si="3"/>
        <v>1.25</v>
      </c>
      <c r="H203" s="1">
        <v>2020</v>
      </c>
    </row>
    <row r="204" spans="1:8" x14ac:dyDescent="0.25">
      <c r="A204" s="2" t="s">
        <v>71</v>
      </c>
      <c r="B204" s="3" t="s">
        <v>72</v>
      </c>
      <c r="C204" s="1" t="s">
        <v>74</v>
      </c>
      <c r="D204" s="1" t="s">
        <v>170</v>
      </c>
      <c r="E204" s="4">
        <v>348191</v>
      </c>
      <c r="F204" s="5">
        <v>403901.56</v>
      </c>
      <c r="G204" s="6">
        <f t="shared" si="3"/>
        <v>0.86206896551724144</v>
      </c>
      <c r="H204" s="1">
        <v>2020</v>
      </c>
    </row>
    <row r="205" spans="1:8" x14ac:dyDescent="0.25">
      <c r="A205" s="2" t="s">
        <v>75</v>
      </c>
      <c r="B205" s="3" t="s">
        <v>76</v>
      </c>
      <c r="C205" s="1" t="s">
        <v>77</v>
      </c>
      <c r="D205" s="1" t="s">
        <v>170</v>
      </c>
      <c r="E205" s="4">
        <v>236809</v>
      </c>
      <c r="F205" s="5">
        <v>206023.83</v>
      </c>
      <c r="G205" s="6">
        <f t="shared" si="3"/>
        <v>1.149425287356322</v>
      </c>
      <c r="H205" s="1">
        <v>2020</v>
      </c>
    </row>
    <row r="206" spans="1:8" x14ac:dyDescent="0.25">
      <c r="A206" s="2" t="s">
        <v>78</v>
      </c>
      <c r="B206" s="3" t="s">
        <v>79</v>
      </c>
      <c r="C206" s="1" t="s">
        <v>80</v>
      </c>
      <c r="D206" s="1" t="s">
        <v>170</v>
      </c>
      <c r="E206" s="4">
        <v>100207</v>
      </c>
      <c r="F206" s="5">
        <v>53109.71</v>
      </c>
      <c r="G206" s="6">
        <f t="shared" si="3"/>
        <v>1.8867924528301887</v>
      </c>
      <c r="H206" s="1">
        <v>2020</v>
      </c>
    </row>
    <row r="207" spans="1:8" x14ac:dyDescent="0.25">
      <c r="A207" s="2" t="s">
        <v>81</v>
      </c>
      <c r="B207" s="3" t="s">
        <v>82</v>
      </c>
      <c r="C207" s="1" t="s">
        <v>83</v>
      </c>
      <c r="D207" s="1" t="s">
        <v>170</v>
      </c>
      <c r="E207" s="4">
        <v>225582</v>
      </c>
      <c r="F207" s="5">
        <v>117302.64</v>
      </c>
      <c r="G207" s="6">
        <f t="shared" si="3"/>
        <v>1.9230769230769231</v>
      </c>
      <c r="H207" s="1">
        <v>2020</v>
      </c>
    </row>
    <row r="208" spans="1:8" x14ac:dyDescent="0.25">
      <c r="A208" s="2" t="s">
        <v>84</v>
      </c>
      <c r="B208" s="3" t="s">
        <v>85</v>
      </c>
      <c r="C208" s="1" t="s">
        <v>86</v>
      </c>
      <c r="D208" s="1" t="s">
        <v>170</v>
      </c>
      <c r="E208" s="4">
        <v>529146</v>
      </c>
      <c r="F208" s="5">
        <v>433899.72</v>
      </c>
      <c r="G208" s="6">
        <f t="shared" si="3"/>
        <v>1.2195121951219512</v>
      </c>
      <c r="H208" s="1">
        <v>2020</v>
      </c>
    </row>
    <row r="209" spans="1:8" x14ac:dyDescent="0.25">
      <c r="A209" s="2" t="s">
        <v>87</v>
      </c>
      <c r="B209" s="3" t="s">
        <v>88</v>
      </c>
      <c r="C209" s="1" t="s">
        <v>89</v>
      </c>
      <c r="D209" s="1" t="s">
        <v>170</v>
      </c>
      <c r="E209" s="4">
        <v>389505</v>
      </c>
      <c r="F209" s="5">
        <v>451825.8</v>
      </c>
      <c r="G209" s="6">
        <f t="shared" si="3"/>
        <v>0.86206896551724144</v>
      </c>
      <c r="H209" s="1">
        <v>2020</v>
      </c>
    </row>
    <row r="210" spans="1:8" x14ac:dyDescent="0.25">
      <c r="A210" s="2" t="s">
        <v>90</v>
      </c>
      <c r="B210" s="3" t="s">
        <v>91</v>
      </c>
      <c r="C210" s="1" t="s">
        <v>92</v>
      </c>
      <c r="D210" s="1" t="s">
        <v>170</v>
      </c>
      <c r="E210" s="4">
        <v>620949</v>
      </c>
      <c r="F210" s="5">
        <v>720300.84</v>
      </c>
      <c r="G210" s="6">
        <f t="shared" si="3"/>
        <v>0.86206896551724144</v>
      </c>
      <c r="H210" s="1">
        <v>2020</v>
      </c>
    </row>
    <row r="211" spans="1:8" x14ac:dyDescent="0.25">
      <c r="A211" s="2" t="s">
        <v>93</v>
      </c>
      <c r="B211" s="3" t="s">
        <v>94</v>
      </c>
      <c r="C211" s="1" t="s">
        <v>95</v>
      </c>
      <c r="D211" s="1" t="s">
        <v>170</v>
      </c>
      <c r="E211" s="4">
        <v>735051</v>
      </c>
      <c r="F211" s="5">
        <v>668896.41</v>
      </c>
      <c r="G211" s="6">
        <f t="shared" si="3"/>
        <v>1.0989010989010988</v>
      </c>
      <c r="H211" s="1">
        <v>2020</v>
      </c>
    </row>
    <row r="212" spans="1:8" x14ac:dyDescent="0.25">
      <c r="A212" s="2" t="s">
        <v>96</v>
      </c>
      <c r="B212" s="3" t="s">
        <v>97</v>
      </c>
      <c r="C212" s="1" t="s">
        <v>98</v>
      </c>
      <c r="D212" s="1" t="s">
        <v>170</v>
      </c>
      <c r="E212" s="4">
        <v>142429</v>
      </c>
      <c r="F212" s="5">
        <v>162369.06</v>
      </c>
      <c r="G212" s="6">
        <f t="shared" si="3"/>
        <v>0.87719298245614041</v>
      </c>
      <c r="H212" s="1">
        <v>2020</v>
      </c>
    </row>
    <row r="213" spans="1:8" x14ac:dyDescent="0.25">
      <c r="A213" s="2" t="s">
        <v>99</v>
      </c>
      <c r="B213" s="3" t="s">
        <v>100</v>
      </c>
      <c r="C213" s="1" t="s">
        <v>101</v>
      </c>
      <c r="D213" s="1" t="s">
        <v>170</v>
      </c>
      <c r="E213" s="4">
        <v>36961</v>
      </c>
      <c r="F213" s="5">
        <v>12197.130000000001</v>
      </c>
      <c r="G213" s="6">
        <f t="shared" si="3"/>
        <v>3.0303030303030298</v>
      </c>
      <c r="H213" s="1">
        <v>2020</v>
      </c>
    </row>
    <row r="214" spans="1:8" x14ac:dyDescent="0.25">
      <c r="A214" s="2" t="s">
        <v>102</v>
      </c>
      <c r="B214" s="3" t="s">
        <v>103</v>
      </c>
      <c r="C214" s="1" t="s">
        <v>104</v>
      </c>
      <c r="D214" s="1" t="s">
        <v>170</v>
      </c>
      <c r="E214" s="4">
        <v>657238</v>
      </c>
      <c r="F214" s="5">
        <v>295757.10000000003</v>
      </c>
      <c r="G214" s="6">
        <f t="shared" si="3"/>
        <v>2.2222222222222219</v>
      </c>
      <c r="H214" s="1">
        <v>2020</v>
      </c>
    </row>
    <row r="215" spans="1:8" x14ac:dyDescent="0.25">
      <c r="A215" s="2" t="s">
        <v>105</v>
      </c>
      <c r="B215" s="3" t="s">
        <v>106</v>
      </c>
      <c r="C215" s="1" t="s">
        <v>107</v>
      </c>
      <c r="D215" s="1" t="s">
        <v>170</v>
      </c>
      <c r="E215" s="4">
        <v>211206</v>
      </c>
      <c r="F215" s="5">
        <v>204869.82</v>
      </c>
      <c r="G215" s="6">
        <f t="shared" si="3"/>
        <v>1.0309278350515463</v>
      </c>
      <c r="H215" s="1">
        <v>2020</v>
      </c>
    </row>
    <row r="216" spans="1:8" x14ac:dyDescent="0.25">
      <c r="A216" s="2" t="s">
        <v>108</v>
      </c>
      <c r="B216" s="3" t="s">
        <v>109</v>
      </c>
      <c r="C216" s="1" t="s">
        <v>110</v>
      </c>
      <c r="D216" s="1" t="s">
        <v>170</v>
      </c>
      <c r="E216" s="4">
        <v>353209</v>
      </c>
      <c r="F216" s="5">
        <v>91834.34</v>
      </c>
      <c r="G216" s="6">
        <f t="shared" si="3"/>
        <v>3.8461538461538463</v>
      </c>
      <c r="H216" s="1">
        <v>2020</v>
      </c>
    </row>
    <row r="217" spans="1:8" x14ac:dyDescent="0.25">
      <c r="A217" s="2" t="s">
        <v>111</v>
      </c>
      <c r="B217" s="3" t="s">
        <v>112</v>
      </c>
      <c r="C217" s="1" t="s">
        <v>113</v>
      </c>
      <c r="D217" s="1" t="s">
        <v>170</v>
      </c>
      <c r="E217" s="4">
        <v>181881</v>
      </c>
      <c r="F217" s="5">
        <v>156417.66</v>
      </c>
      <c r="G217" s="6">
        <f t="shared" si="3"/>
        <v>1.1627906976744187</v>
      </c>
      <c r="H217" s="1">
        <v>2020</v>
      </c>
    </row>
    <row r="218" spans="1:8" x14ac:dyDescent="0.25">
      <c r="A218" s="2" t="s">
        <v>114</v>
      </c>
      <c r="B218" s="3" t="s">
        <v>115</v>
      </c>
      <c r="C218" s="1" t="s">
        <v>116</v>
      </c>
      <c r="D218" s="1" t="s">
        <v>170</v>
      </c>
      <c r="E218" s="4">
        <v>757565</v>
      </c>
      <c r="F218" s="5">
        <v>719686.75</v>
      </c>
      <c r="G218" s="6">
        <f t="shared" si="3"/>
        <v>1.0526315789473684</v>
      </c>
      <c r="H218" s="1">
        <v>2020</v>
      </c>
    </row>
    <row r="219" spans="1:8" x14ac:dyDescent="0.25">
      <c r="A219" s="2" t="s">
        <v>114</v>
      </c>
      <c r="B219" s="3" t="s">
        <v>115</v>
      </c>
      <c r="C219" s="1" t="s">
        <v>117</v>
      </c>
      <c r="D219" s="1" t="s">
        <v>170</v>
      </c>
      <c r="E219" s="4">
        <v>635687</v>
      </c>
      <c r="F219" s="5">
        <v>209776.71000000002</v>
      </c>
      <c r="G219" s="6">
        <f t="shared" si="3"/>
        <v>3.0303030303030298</v>
      </c>
      <c r="H219" s="1">
        <v>2020</v>
      </c>
    </row>
    <row r="220" spans="1:8" x14ac:dyDescent="0.25">
      <c r="A220" s="2" t="s">
        <v>114</v>
      </c>
      <c r="B220" s="3" t="s">
        <v>115</v>
      </c>
      <c r="C220" s="1" t="s">
        <v>118</v>
      </c>
      <c r="D220" s="1" t="s">
        <v>170</v>
      </c>
      <c r="E220" s="4">
        <v>340998</v>
      </c>
      <c r="F220" s="5">
        <v>255748.5</v>
      </c>
      <c r="G220" s="6">
        <f t="shared" si="3"/>
        <v>1.3333333333333333</v>
      </c>
      <c r="H220" s="1">
        <v>2020</v>
      </c>
    </row>
    <row r="221" spans="1:8" x14ac:dyDescent="0.25">
      <c r="A221" s="2" t="s">
        <v>119</v>
      </c>
      <c r="B221" s="3" t="s">
        <v>120</v>
      </c>
      <c r="C221" s="1" t="s">
        <v>121</v>
      </c>
      <c r="D221" s="1" t="s">
        <v>170</v>
      </c>
      <c r="E221" s="4">
        <v>288941</v>
      </c>
      <c r="F221" s="5">
        <v>326503.32999999996</v>
      </c>
      <c r="G221" s="6">
        <f t="shared" si="3"/>
        <v>0.88495575221238953</v>
      </c>
      <c r="H221" s="1">
        <v>2020</v>
      </c>
    </row>
    <row r="222" spans="1:8" x14ac:dyDescent="0.25">
      <c r="A222" s="2" t="s">
        <v>122</v>
      </c>
      <c r="B222" s="3" t="s">
        <v>123</v>
      </c>
      <c r="C222" s="1" t="s">
        <v>124</v>
      </c>
      <c r="D222" s="1" t="s">
        <v>170</v>
      </c>
      <c r="E222" s="4">
        <v>373860</v>
      </c>
      <c r="F222" s="5">
        <v>183191.4</v>
      </c>
      <c r="G222" s="6">
        <f t="shared" si="3"/>
        <v>2.0408163265306123</v>
      </c>
      <c r="H222" s="1">
        <v>2020</v>
      </c>
    </row>
    <row r="223" spans="1:8" x14ac:dyDescent="0.25">
      <c r="A223" s="2" t="s">
        <v>125</v>
      </c>
      <c r="B223" s="3" t="s">
        <v>126</v>
      </c>
      <c r="C223" s="1" t="s">
        <v>127</v>
      </c>
      <c r="D223" s="1" t="s">
        <v>170</v>
      </c>
      <c r="E223" s="4">
        <v>34310</v>
      </c>
      <c r="F223" s="5">
        <v>35339.300000000003</v>
      </c>
      <c r="G223" s="6">
        <f t="shared" si="3"/>
        <v>0.97087378640776689</v>
      </c>
      <c r="H223" s="1">
        <v>2020</v>
      </c>
    </row>
    <row r="224" spans="1:8" x14ac:dyDescent="0.25">
      <c r="A224" s="2" t="s">
        <v>128</v>
      </c>
      <c r="B224" s="3" t="s">
        <v>129</v>
      </c>
      <c r="C224" s="1" t="s">
        <v>130</v>
      </c>
      <c r="D224" s="1" t="s">
        <v>170</v>
      </c>
      <c r="E224" s="4">
        <v>835911</v>
      </c>
      <c r="F224" s="5">
        <v>342723.50999999995</v>
      </c>
      <c r="G224" s="6">
        <f t="shared" si="3"/>
        <v>2.4390243902439028</v>
      </c>
      <c r="H224" s="1">
        <v>2020</v>
      </c>
    </row>
    <row r="225" spans="1:8" x14ac:dyDescent="0.25">
      <c r="A225" s="2" t="s">
        <v>131</v>
      </c>
      <c r="B225" s="3" t="s">
        <v>132</v>
      </c>
      <c r="C225" s="1" t="s">
        <v>133</v>
      </c>
      <c r="D225" s="1" t="s">
        <v>170</v>
      </c>
      <c r="E225" s="4">
        <v>167848</v>
      </c>
      <c r="F225" s="5">
        <v>134278.39999999999</v>
      </c>
      <c r="G225" s="6">
        <f t="shared" si="3"/>
        <v>1.25</v>
      </c>
      <c r="H225" s="1">
        <v>2020</v>
      </c>
    </row>
    <row r="226" spans="1:8" x14ac:dyDescent="0.25">
      <c r="A226" s="2" t="s">
        <v>134</v>
      </c>
      <c r="B226" s="3" t="s">
        <v>135</v>
      </c>
      <c r="C226" s="1" t="s">
        <v>136</v>
      </c>
      <c r="D226" s="1" t="s">
        <v>170</v>
      </c>
      <c r="E226" s="4">
        <v>454325</v>
      </c>
      <c r="F226" s="5">
        <v>113581.25</v>
      </c>
      <c r="G226" s="6">
        <f t="shared" si="3"/>
        <v>4</v>
      </c>
      <c r="H226" s="1">
        <v>2020</v>
      </c>
    </row>
    <row r="227" spans="1:8" x14ac:dyDescent="0.25">
      <c r="A227" s="2" t="s">
        <v>137</v>
      </c>
      <c r="B227" s="3" t="s">
        <v>138</v>
      </c>
      <c r="C227" s="1" t="s">
        <v>139</v>
      </c>
      <c r="D227" s="1" t="s">
        <v>170</v>
      </c>
      <c r="E227" s="4">
        <v>168377</v>
      </c>
      <c r="F227" s="5">
        <v>159958.15</v>
      </c>
      <c r="G227" s="6">
        <f t="shared" si="3"/>
        <v>1.0526315789473684</v>
      </c>
      <c r="H227" s="1">
        <v>2020</v>
      </c>
    </row>
    <row r="228" spans="1:8" x14ac:dyDescent="0.25">
      <c r="A228" s="2" t="s">
        <v>140</v>
      </c>
      <c r="B228" s="3" t="s">
        <v>141</v>
      </c>
      <c r="C228" s="1" t="s">
        <v>142</v>
      </c>
      <c r="D228" s="1" t="s">
        <v>170</v>
      </c>
      <c r="E228" s="4">
        <v>137060</v>
      </c>
      <c r="F228" s="5">
        <v>143913</v>
      </c>
      <c r="G228" s="6">
        <f t="shared" si="3"/>
        <v>0.95238095238095233</v>
      </c>
      <c r="H228" s="1">
        <v>2020</v>
      </c>
    </row>
    <row r="229" spans="1:8" x14ac:dyDescent="0.25">
      <c r="A229" s="2" t="s">
        <v>143</v>
      </c>
      <c r="B229" s="3" t="s">
        <v>144</v>
      </c>
      <c r="C229" s="1" t="s">
        <v>145</v>
      </c>
      <c r="D229" s="1" t="s">
        <v>170</v>
      </c>
      <c r="E229" s="4">
        <v>285737</v>
      </c>
      <c r="F229" s="5">
        <v>282879.63</v>
      </c>
      <c r="G229" s="6">
        <f t="shared" si="3"/>
        <v>1.0101010101010102</v>
      </c>
      <c r="H229" s="1">
        <v>2020</v>
      </c>
    </row>
    <row r="230" spans="1:8" x14ac:dyDescent="0.25">
      <c r="A230" s="2" t="s">
        <v>143</v>
      </c>
      <c r="B230" s="3" t="s">
        <v>144</v>
      </c>
      <c r="C230" s="1" t="s">
        <v>146</v>
      </c>
      <c r="D230" s="1" t="s">
        <v>170</v>
      </c>
      <c r="E230" s="4">
        <v>25815</v>
      </c>
      <c r="F230" s="5">
        <v>22459.05</v>
      </c>
      <c r="G230" s="6">
        <f t="shared" si="3"/>
        <v>1.1494252873563218</v>
      </c>
      <c r="H230" s="1">
        <v>2020</v>
      </c>
    </row>
    <row r="231" spans="1:8" x14ac:dyDescent="0.25">
      <c r="A231" s="2" t="s">
        <v>147</v>
      </c>
      <c r="B231" s="3" t="s">
        <v>148</v>
      </c>
      <c r="C231" s="1" t="s">
        <v>149</v>
      </c>
      <c r="D231" s="1" t="s">
        <v>170</v>
      </c>
      <c r="E231" s="4">
        <v>611255</v>
      </c>
      <c r="F231" s="5">
        <v>293402.39999999997</v>
      </c>
      <c r="G231" s="6">
        <f t="shared" si="3"/>
        <v>2.0833333333333335</v>
      </c>
      <c r="H231" s="1">
        <v>2020</v>
      </c>
    </row>
    <row r="232" spans="1:8" x14ac:dyDescent="0.25">
      <c r="A232" s="2" t="s">
        <v>150</v>
      </c>
      <c r="B232" s="3" t="s">
        <v>151</v>
      </c>
      <c r="C232" s="1" t="s">
        <v>152</v>
      </c>
      <c r="D232" s="1" t="s">
        <v>170</v>
      </c>
      <c r="E232" s="4">
        <v>772696</v>
      </c>
      <c r="F232" s="5">
        <v>602702.88</v>
      </c>
      <c r="G232" s="6">
        <f t="shared" si="3"/>
        <v>1.2820512820512819</v>
      </c>
      <c r="H232" s="1">
        <v>2020</v>
      </c>
    </row>
    <row r="233" spans="1:8" x14ac:dyDescent="0.25">
      <c r="A233" s="2" t="s">
        <v>153</v>
      </c>
      <c r="B233" s="3" t="s">
        <v>154</v>
      </c>
      <c r="C233" s="1" t="s">
        <v>155</v>
      </c>
      <c r="D233" s="1" t="s">
        <v>170</v>
      </c>
      <c r="E233" s="4">
        <v>490166</v>
      </c>
      <c r="F233" s="5">
        <v>338214.54</v>
      </c>
      <c r="G233" s="6">
        <f t="shared" si="3"/>
        <v>1.4492753623188406</v>
      </c>
      <c r="H233" s="1">
        <v>2020</v>
      </c>
    </row>
    <row r="234" spans="1:8" x14ac:dyDescent="0.25">
      <c r="A234" s="2" t="s">
        <v>156</v>
      </c>
      <c r="B234" s="3" t="s">
        <v>157</v>
      </c>
      <c r="C234" s="1" t="s">
        <v>158</v>
      </c>
      <c r="D234" s="1" t="s">
        <v>170</v>
      </c>
      <c r="E234" s="4">
        <v>512972</v>
      </c>
      <c r="F234" s="5">
        <v>497582.83999999997</v>
      </c>
      <c r="G234" s="6">
        <f t="shared" si="3"/>
        <v>1.0309278350515465</v>
      </c>
      <c r="H234" s="1">
        <v>2020</v>
      </c>
    </row>
    <row r="235" spans="1:8" x14ac:dyDescent="0.25">
      <c r="A235" s="2" t="s">
        <v>159</v>
      </c>
      <c r="B235" s="3" t="s">
        <v>160</v>
      </c>
      <c r="C235" s="1" t="s">
        <v>161</v>
      </c>
      <c r="D235" s="1" t="s">
        <v>170</v>
      </c>
      <c r="E235" s="4">
        <v>349026</v>
      </c>
      <c r="F235" s="5">
        <v>390909.12000000005</v>
      </c>
      <c r="G235" s="6">
        <f t="shared" si="3"/>
        <v>0.89285714285714268</v>
      </c>
      <c r="H235" s="1">
        <v>2020</v>
      </c>
    </row>
    <row r="236" spans="1:8" x14ac:dyDescent="0.25">
      <c r="A236" s="2" t="s">
        <v>162</v>
      </c>
      <c r="B236" s="3" t="s">
        <v>163</v>
      </c>
      <c r="C236" s="1" t="s">
        <v>164</v>
      </c>
      <c r="D236" s="1" t="s">
        <v>170</v>
      </c>
      <c r="E236" s="4">
        <v>410402</v>
      </c>
      <c r="F236" s="5">
        <v>299593.46000000002</v>
      </c>
      <c r="G236" s="6">
        <f t="shared" si="3"/>
        <v>1.3698630136986301</v>
      </c>
      <c r="H236" s="1">
        <v>2020</v>
      </c>
    </row>
    <row r="237" spans="1:8" x14ac:dyDescent="0.25">
      <c r="A237" s="2" t="s">
        <v>165</v>
      </c>
      <c r="B237" s="3" t="s">
        <v>166</v>
      </c>
      <c r="C237" s="1" t="s">
        <v>167</v>
      </c>
      <c r="D237" s="1" t="s">
        <v>170</v>
      </c>
      <c r="E237" s="4">
        <v>733967</v>
      </c>
      <c r="F237" s="5">
        <v>719287.66</v>
      </c>
      <c r="G237" s="6">
        <f t="shared" si="3"/>
        <v>1.0204081632653061</v>
      </c>
      <c r="H237" s="1">
        <v>2020</v>
      </c>
    </row>
    <row r="238" spans="1:8" x14ac:dyDescent="0.25">
      <c r="A238" s="2" t="s">
        <v>8</v>
      </c>
      <c r="B238" s="3" t="s">
        <v>9</v>
      </c>
      <c r="C238" s="1" t="s">
        <v>10</v>
      </c>
      <c r="D238" s="1" t="s">
        <v>171</v>
      </c>
      <c r="E238" s="4">
        <v>371358</v>
      </c>
      <c r="F238" s="5">
        <v>427061.69999999995</v>
      </c>
      <c r="G238" s="6">
        <f t="shared" si="3"/>
        <v>0.86956521739130443</v>
      </c>
      <c r="H238" s="1">
        <v>2020</v>
      </c>
    </row>
    <row r="239" spans="1:8" x14ac:dyDescent="0.25">
      <c r="A239" s="2" t="s">
        <v>12</v>
      </c>
      <c r="B239" s="3" t="s">
        <v>13</v>
      </c>
      <c r="C239" s="1" t="s">
        <v>14</v>
      </c>
      <c r="D239" s="1" t="s">
        <v>171</v>
      </c>
      <c r="E239" s="4">
        <v>300387</v>
      </c>
      <c r="F239" s="5">
        <v>300387</v>
      </c>
      <c r="G239" s="6">
        <f t="shared" si="3"/>
        <v>1</v>
      </c>
      <c r="H239" s="1">
        <v>2020</v>
      </c>
    </row>
    <row r="240" spans="1:8" x14ac:dyDescent="0.25">
      <c r="A240" s="2" t="s">
        <v>15</v>
      </c>
      <c r="B240" s="3" t="s">
        <v>16</v>
      </c>
      <c r="C240" s="1" t="s">
        <v>17</v>
      </c>
      <c r="D240" s="1" t="s">
        <v>171</v>
      </c>
      <c r="E240" s="4">
        <v>137699</v>
      </c>
      <c r="F240" s="5">
        <v>95012.31</v>
      </c>
      <c r="G240" s="6">
        <f t="shared" si="3"/>
        <v>1.4492753623188406</v>
      </c>
      <c r="H240" s="1">
        <v>2020</v>
      </c>
    </row>
    <row r="241" spans="1:8" x14ac:dyDescent="0.25">
      <c r="A241" s="2" t="s">
        <v>18</v>
      </c>
      <c r="B241" s="3" t="s">
        <v>19</v>
      </c>
      <c r="C241" s="1" t="s">
        <v>20</v>
      </c>
      <c r="D241" s="1" t="s">
        <v>171</v>
      </c>
      <c r="E241" s="4">
        <v>898336</v>
      </c>
      <c r="F241" s="5">
        <v>1033086.3999999999</v>
      </c>
      <c r="G241" s="6">
        <f t="shared" si="3"/>
        <v>0.86956521739130443</v>
      </c>
      <c r="H241" s="1">
        <v>2020</v>
      </c>
    </row>
    <row r="242" spans="1:8" x14ac:dyDescent="0.25">
      <c r="A242" s="2" t="s">
        <v>21</v>
      </c>
      <c r="B242" s="3" t="s">
        <v>22</v>
      </c>
      <c r="C242" s="1" t="s">
        <v>23</v>
      </c>
      <c r="D242" s="1" t="s">
        <v>171</v>
      </c>
      <c r="E242" s="4">
        <v>868955</v>
      </c>
      <c r="F242" s="5">
        <v>651716.25</v>
      </c>
      <c r="G242" s="6">
        <f t="shared" si="3"/>
        <v>1.3333333333333333</v>
      </c>
      <c r="H242" s="1">
        <v>2020</v>
      </c>
    </row>
    <row r="243" spans="1:8" x14ac:dyDescent="0.25">
      <c r="A243" s="2" t="s">
        <v>21</v>
      </c>
      <c r="B243" s="3" t="s">
        <v>22</v>
      </c>
      <c r="C243" s="1" t="s">
        <v>24</v>
      </c>
      <c r="D243" s="1" t="s">
        <v>171</v>
      </c>
      <c r="E243" s="4">
        <v>666019</v>
      </c>
      <c r="F243" s="5">
        <v>339669.69</v>
      </c>
      <c r="G243" s="6">
        <f t="shared" si="3"/>
        <v>1.9607843137254901</v>
      </c>
      <c r="H243" s="1">
        <v>2020</v>
      </c>
    </row>
    <row r="244" spans="1:8" x14ac:dyDescent="0.25">
      <c r="A244" s="2" t="s">
        <v>21</v>
      </c>
      <c r="B244" s="3" t="s">
        <v>22</v>
      </c>
      <c r="C244" s="1" t="s">
        <v>25</v>
      </c>
      <c r="D244" s="1" t="s">
        <v>171</v>
      </c>
      <c r="E244" s="4">
        <v>1075582</v>
      </c>
      <c r="F244" s="5">
        <v>494767.72000000003</v>
      </c>
      <c r="G244" s="6">
        <f t="shared" si="3"/>
        <v>2.1739130434782608</v>
      </c>
      <c r="H244" s="1">
        <v>2020</v>
      </c>
    </row>
    <row r="245" spans="1:8" x14ac:dyDescent="0.25">
      <c r="A245" s="2" t="s">
        <v>21</v>
      </c>
      <c r="B245" s="3" t="s">
        <v>22</v>
      </c>
      <c r="C245" s="1" t="s">
        <v>26</v>
      </c>
      <c r="D245" s="1" t="s">
        <v>171</v>
      </c>
      <c r="E245" s="4">
        <v>273893</v>
      </c>
      <c r="F245" s="5">
        <v>323193.74</v>
      </c>
      <c r="G245" s="6">
        <f t="shared" si="3"/>
        <v>0.84745762711864414</v>
      </c>
      <c r="H245" s="1">
        <v>2020</v>
      </c>
    </row>
    <row r="246" spans="1:8" x14ac:dyDescent="0.25">
      <c r="A246" s="2" t="s">
        <v>27</v>
      </c>
      <c r="B246" s="3" t="s">
        <v>28</v>
      </c>
      <c r="C246" s="1" t="s">
        <v>29</v>
      </c>
      <c r="D246" s="1" t="s">
        <v>171</v>
      </c>
      <c r="E246" s="4">
        <v>186794</v>
      </c>
      <c r="F246" s="5">
        <v>141963.44</v>
      </c>
      <c r="G246" s="6">
        <f t="shared" si="3"/>
        <v>1.3157894736842104</v>
      </c>
      <c r="H246" s="1">
        <v>2020</v>
      </c>
    </row>
    <row r="247" spans="1:8" x14ac:dyDescent="0.25">
      <c r="A247" s="2" t="s">
        <v>30</v>
      </c>
      <c r="B247" s="3" t="s">
        <v>31</v>
      </c>
      <c r="C247" s="1" t="s">
        <v>32</v>
      </c>
      <c r="D247" s="1" t="s">
        <v>171</v>
      </c>
      <c r="E247" s="4">
        <v>796768</v>
      </c>
      <c r="F247" s="5">
        <v>390416.32</v>
      </c>
      <c r="G247" s="6">
        <f t="shared" si="3"/>
        <v>2.0408163265306123</v>
      </c>
      <c r="H247" s="1">
        <v>2020</v>
      </c>
    </row>
    <row r="248" spans="1:8" x14ac:dyDescent="0.25">
      <c r="A248" s="2" t="s">
        <v>33</v>
      </c>
      <c r="B248" s="3" t="s">
        <v>34</v>
      </c>
      <c r="C248" s="1" t="s">
        <v>35</v>
      </c>
      <c r="D248" s="1" t="s">
        <v>171</v>
      </c>
      <c r="E248" s="4">
        <v>954113</v>
      </c>
      <c r="F248" s="5">
        <v>734667.01</v>
      </c>
      <c r="G248" s="6">
        <f t="shared" si="3"/>
        <v>1.2987012987012987</v>
      </c>
      <c r="H248" s="1">
        <v>2020</v>
      </c>
    </row>
    <row r="249" spans="1:8" x14ac:dyDescent="0.25">
      <c r="A249" s="2" t="s">
        <v>36</v>
      </c>
      <c r="B249" s="3" t="s">
        <v>37</v>
      </c>
      <c r="C249" s="1" t="s">
        <v>38</v>
      </c>
      <c r="D249" s="1" t="s">
        <v>171</v>
      </c>
      <c r="E249" s="4">
        <v>469198</v>
      </c>
      <c r="F249" s="5">
        <v>319054.64</v>
      </c>
      <c r="G249" s="6">
        <f t="shared" si="3"/>
        <v>1.4705882352941175</v>
      </c>
      <c r="H249" s="1">
        <v>2020</v>
      </c>
    </row>
    <row r="250" spans="1:8" x14ac:dyDescent="0.25">
      <c r="A250" s="2" t="s">
        <v>36</v>
      </c>
      <c r="B250" s="3" t="s">
        <v>37</v>
      </c>
      <c r="C250" s="1" t="s">
        <v>39</v>
      </c>
      <c r="D250" s="1" t="s">
        <v>171</v>
      </c>
      <c r="E250" s="4">
        <v>1063330</v>
      </c>
      <c r="F250" s="5">
        <v>627364.69999999995</v>
      </c>
      <c r="G250" s="6">
        <f t="shared" si="3"/>
        <v>1.6949152542372883</v>
      </c>
      <c r="H250" s="1">
        <v>2020</v>
      </c>
    </row>
    <row r="251" spans="1:8" x14ac:dyDescent="0.25">
      <c r="A251" s="2" t="s">
        <v>40</v>
      </c>
      <c r="B251" s="3" t="s">
        <v>41</v>
      </c>
      <c r="C251" s="1" t="s">
        <v>42</v>
      </c>
      <c r="D251" s="1" t="s">
        <v>171</v>
      </c>
      <c r="E251" s="4">
        <v>429197</v>
      </c>
      <c r="F251" s="5">
        <v>309021.83999999997</v>
      </c>
      <c r="G251" s="6">
        <f t="shared" si="3"/>
        <v>1.3888888888888891</v>
      </c>
      <c r="H251" s="1">
        <v>2020</v>
      </c>
    </row>
    <row r="252" spans="1:8" x14ac:dyDescent="0.25">
      <c r="A252" s="2" t="s">
        <v>43</v>
      </c>
      <c r="B252" s="3" t="s">
        <v>44</v>
      </c>
      <c r="C252" s="1" t="s">
        <v>45</v>
      </c>
      <c r="D252" s="1" t="s">
        <v>171</v>
      </c>
      <c r="E252" s="4">
        <v>947232</v>
      </c>
      <c r="F252" s="5">
        <v>445199.04</v>
      </c>
      <c r="G252" s="6">
        <f t="shared" si="3"/>
        <v>2.1276595744680851</v>
      </c>
      <c r="H252" s="1">
        <v>2020</v>
      </c>
    </row>
    <row r="253" spans="1:8" x14ac:dyDescent="0.25">
      <c r="A253" s="2" t="s">
        <v>46</v>
      </c>
      <c r="B253" s="3" t="s">
        <v>47</v>
      </c>
      <c r="C253" s="1" t="s">
        <v>48</v>
      </c>
      <c r="D253" s="1" t="s">
        <v>171</v>
      </c>
      <c r="E253" s="4">
        <v>88791</v>
      </c>
      <c r="F253" s="5">
        <v>32852.67</v>
      </c>
      <c r="G253" s="6">
        <f t="shared" si="3"/>
        <v>2.7027027027027026</v>
      </c>
      <c r="H253" s="1">
        <v>2020</v>
      </c>
    </row>
    <row r="254" spans="1:8" x14ac:dyDescent="0.25">
      <c r="A254" s="2" t="s">
        <v>49</v>
      </c>
      <c r="B254" s="3" t="s">
        <v>50</v>
      </c>
      <c r="C254" s="1" t="s">
        <v>51</v>
      </c>
      <c r="D254" s="1" t="s">
        <v>171</v>
      </c>
      <c r="E254" s="4">
        <v>811478</v>
      </c>
      <c r="F254" s="5">
        <v>592378.93999999994</v>
      </c>
      <c r="G254" s="6">
        <f t="shared" si="3"/>
        <v>1.3698630136986303</v>
      </c>
      <c r="H254" s="1">
        <v>2020</v>
      </c>
    </row>
    <row r="255" spans="1:8" x14ac:dyDescent="0.25">
      <c r="A255" s="2" t="s">
        <v>52</v>
      </c>
      <c r="B255" s="3" t="s">
        <v>53</v>
      </c>
      <c r="C255" s="1" t="s">
        <v>54</v>
      </c>
      <c r="D255" s="1" t="s">
        <v>171</v>
      </c>
      <c r="E255" s="4">
        <v>754325</v>
      </c>
      <c r="F255" s="5">
        <v>686435.75</v>
      </c>
      <c r="G255" s="6">
        <f t="shared" si="3"/>
        <v>1.098901098901099</v>
      </c>
      <c r="H255" s="1">
        <v>2020</v>
      </c>
    </row>
    <row r="256" spans="1:8" x14ac:dyDescent="0.25">
      <c r="A256" s="2" t="s">
        <v>52</v>
      </c>
      <c r="B256" s="3" t="s">
        <v>53</v>
      </c>
      <c r="C256" s="1" t="s">
        <v>55</v>
      </c>
      <c r="D256" s="1" t="s">
        <v>171</v>
      </c>
      <c r="E256" s="4">
        <v>820923</v>
      </c>
      <c r="F256" s="5">
        <v>944061.45</v>
      </c>
      <c r="G256" s="6">
        <f t="shared" si="3"/>
        <v>0.86956521739130443</v>
      </c>
      <c r="H256" s="1">
        <v>2020</v>
      </c>
    </row>
    <row r="257" spans="1:8" x14ac:dyDescent="0.25">
      <c r="A257" s="2" t="s">
        <v>56</v>
      </c>
      <c r="B257" s="3" t="s">
        <v>57</v>
      </c>
      <c r="C257" s="1" t="s">
        <v>58</v>
      </c>
      <c r="D257" s="1" t="s">
        <v>171</v>
      </c>
      <c r="E257" s="4">
        <v>613762</v>
      </c>
      <c r="F257" s="5">
        <v>693551.05999999994</v>
      </c>
      <c r="G257" s="6">
        <f t="shared" si="3"/>
        <v>0.88495575221238942</v>
      </c>
      <c r="H257" s="1">
        <v>2020</v>
      </c>
    </row>
    <row r="258" spans="1:8" x14ac:dyDescent="0.25">
      <c r="A258" s="2" t="s">
        <v>59</v>
      </c>
      <c r="B258" s="3" t="s">
        <v>60</v>
      </c>
      <c r="C258" s="1" t="s">
        <v>61</v>
      </c>
      <c r="D258" s="1" t="s">
        <v>171</v>
      </c>
      <c r="E258" s="4">
        <v>933947</v>
      </c>
      <c r="F258" s="5">
        <v>1055360.1099999999</v>
      </c>
      <c r="G258" s="6">
        <f t="shared" si="3"/>
        <v>0.88495575221238953</v>
      </c>
      <c r="H258" s="1">
        <v>2020</v>
      </c>
    </row>
    <row r="259" spans="1:8" x14ac:dyDescent="0.25">
      <c r="A259" s="2" t="s">
        <v>62</v>
      </c>
      <c r="B259" s="3" t="s">
        <v>63</v>
      </c>
      <c r="C259" s="1" t="s">
        <v>64</v>
      </c>
      <c r="D259" s="1" t="s">
        <v>171</v>
      </c>
      <c r="E259" s="4">
        <v>385417</v>
      </c>
      <c r="F259" s="5">
        <v>96354.25</v>
      </c>
      <c r="G259" s="6">
        <f t="shared" ref="G259:G322" si="4">E259/F259</f>
        <v>4</v>
      </c>
      <c r="H259" s="1">
        <v>2020</v>
      </c>
    </row>
    <row r="260" spans="1:8" x14ac:dyDescent="0.25">
      <c r="A260" s="2" t="s">
        <v>65</v>
      </c>
      <c r="B260" s="3" t="s">
        <v>66</v>
      </c>
      <c r="C260" s="1" t="s">
        <v>67</v>
      </c>
      <c r="D260" s="1" t="s">
        <v>171</v>
      </c>
      <c r="E260" s="4">
        <v>122691</v>
      </c>
      <c r="F260" s="5">
        <v>53984.04</v>
      </c>
      <c r="G260" s="6">
        <f t="shared" si="4"/>
        <v>2.2727272727272725</v>
      </c>
      <c r="H260" s="1">
        <v>2020</v>
      </c>
    </row>
    <row r="261" spans="1:8" x14ac:dyDescent="0.25">
      <c r="A261" s="2" t="s">
        <v>68</v>
      </c>
      <c r="B261" s="3" t="s">
        <v>69</v>
      </c>
      <c r="C261" s="1" t="s">
        <v>70</v>
      </c>
      <c r="D261" s="1" t="s">
        <v>171</v>
      </c>
      <c r="E261" s="4">
        <v>619709</v>
      </c>
      <c r="F261" s="5">
        <v>576329.37</v>
      </c>
      <c r="G261" s="6">
        <f t="shared" si="4"/>
        <v>1.075268817204301</v>
      </c>
      <c r="H261" s="1">
        <v>2020</v>
      </c>
    </row>
    <row r="262" spans="1:8" x14ac:dyDescent="0.25">
      <c r="A262" s="2" t="s">
        <v>71</v>
      </c>
      <c r="B262" s="3" t="s">
        <v>72</v>
      </c>
      <c r="C262" s="1" t="s">
        <v>73</v>
      </c>
      <c r="D262" s="1" t="s">
        <v>171</v>
      </c>
      <c r="E262" s="4">
        <v>603081</v>
      </c>
      <c r="F262" s="5">
        <v>379941.03</v>
      </c>
      <c r="G262" s="6">
        <f t="shared" si="4"/>
        <v>1.5873015873015872</v>
      </c>
      <c r="H262" s="1">
        <v>2020</v>
      </c>
    </row>
    <row r="263" spans="1:8" x14ac:dyDescent="0.25">
      <c r="A263" s="2" t="s">
        <v>71</v>
      </c>
      <c r="B263" s="3" t="s">
        <v>72</v>
      </c>
      <c r="C263" s="1" t="s">
        <v>74</v>
      </c>
      <c r="D263" s="1" t="s">
        <v>171</v>
      </c>
      <c r="E263" s="4">
        <v>629700</v>
      </c>
      <c r="F263" s="5">
        <v>510057.00000000006</v>
      </c>
      <c r="G263" s="6">
        <f t="shared" si="4"/>
        <v>1.2345679012345678</v>
      </c>
      <c r="H263" s="1">
        <v>2020</v>
      </c>
    </row>
    <row r="264" spans="1:8" x14ac:dyDescent="0.25">
      <c r="A264" s="2" t="s">
        <v>75</v>
      </c>
      <c r="B264" s="3" t="s">
        <v>76</v>
      </c>
      <c r="C264" s="1" t="s">
        <v>77</v>
      </c>
      <c r="D264" s="1" t="s">
        <v>171</v>
      </c>
      <c r="E264" s="4">
        <v>1010515</v>
      </c>
      <c r="F264" s="5">
        <v>485047.19999999995</v>
      </c>
      <c r="G264" s="6">
        <f t="shared" si="4"/>
        <v>2.0833333333333335</v>
      </c>
      <c r="H264" s="1">
        <v>2020</v>
      </c>
    </row>
    <row r="265" spans="1:8" x14ac:dyDescent="0.25">
      <c r="A265" s="2" t="s">
        <v>78</v>
      </c>
      <c r="B265" s="3" t="s">
        <v>79</v>
      </c>
      <c r="C265" s="1" t="s">
        <v>80</v>
      </c>
      <c r="D265" s="1" t="s">
        <v>171</v>
      </c>
      <c r="E265" s="4">
        <v>747582</v>
      </c>
      <c r="F265" s="5">
        <v>523307.39999999997</v>
      </c>
      <c r="G265" s="6">
        <f t="shared" si="4"/>
        <v>1.4285714285714286</v>
      </c>
      <c r="H265" s="1">
        <v>2020</v>
      </c>
    </row>
    <row r="266" spans="1:8" x14ac:dyDescent="0.25">
      <c r="A266" s="2" t="s">
        <v>81</v>
      </c>
      <c r="B266" s="3" t="s">
        <v>82</v>
      </c>
      <c r="C266" s="1" t="s">
        <v>83</v>
      </c>
      <c r="D266" s="1" t="s">
        <v>171</v>
      </c>
      <c r="E266" s="4">
        <v>106712</v>
      </c>
      <c r="F266" s="5">
        <v>61892.959999999999</v>
      </c>
      <c r="G266" s="6">
        <f t="shared" si="4"/>
        <v>1.7241379310344829</v>
      </c>
      <c r="H266" s="1">
        <v>2020</v>
      </c>
    </row>
    <row r="267" spans="1:8" x14ac:dyDescent="0.25">
      <c r="A267" s="2" t="s">
        <v>84</v>
      </c>
      <c r="B267" s="3" t="s">
        <v>85</v>
      </c>
      <c r="C267" s="1" t="s">
        <v>86</v>
      </c>
      <c r="D267" s="1" t="s">
        <v>171</v>
      </c>
      <c r="E267" s="4">
        <v>164883</v>
      </c>
      <c r="F267" s="5">
        <v>77495.009999999995</v>
      </c>
      <c r="G267" s="6">
        <f t="shared" si="4"/>
        <v>2.1276595744680851</v>
      </c>
      <c r="H267" s="1">
        <v>2020</v>
      </c>
    </row>
    <row r="268" spans="1:8" x14ac:dyDescent="0.25">
      <c r="A268" s="2" t="s">
        <v>87</v>
      </c>
      <c r="B268" s="3" t="s">
        <v>88</v>
      </c>
      <c r="C268" s="1" t="s">
        <v>89</v>
      </c>
      <c r="D268" s="1" t="s">
        <v>171</v>
      </c>
      <c r="E268" s="4">
        <v>1049940</v>
      </c>
      <c r="F268" s="5">
        <v>850451.4</v>
      </c>
      <c r="G268" s="6">
        <f t="shared" si="4"/>
        <v>1.2345679012345678</v>
      </c>
      <c r="H268" s="1">
        <v>2020</v>
      </c>
    </row>
    <row r="269" spans="1:8" x14ac:dyDescent="0.25">
      <c r="A269" s="2" t="s">
        <v>90</v>
      </c>
      <c r="B269" s="3" t="s">
        <v>91</v>
      </c>
      <c r="C269" s="1" t="s">
        <v>92</v>
      </c>
      <c r="D269" s="1" t="s">
        <v>171</v>
      </c>
      <c r="E269" s="4">
        <v>428202</v>
      </c>
      <c r="F269" s="5">
        <v>188408.88</v>
      </c>
      <c r="G269" s="6">
        <f t="shared" si="4"/>
        <v>2.2727272727272725</v>
      </c>
      <c r="H269" s="1">
        <v>2020</v>
      </c>
    </row>
    <row r="270" spans="1:8" x14ac:dyDescent="0.25">
      <c r="A270" s="2" t="s">
        <v>93</v>
      </c>
      <c r="B270" s="3" t="s">
        <v>94</v>
      </c>
      <c r="C270" s="1" t="s">
        <v>95</v>
      </c>
      <c r="D270" s="1" t="s">
        <v>171</v>
      </c>
      <c r="E270" s="4">
        <v>240302</v>
      </c>
      <c r="F270" s="5">
        <v>213868.78</v>
      </c>
      <c r="G270" s="6">
        <f t="shared" si="4"/>
        <v>1.1235955056179776</v>
      </c>
      <c r="H270" s="1">
        <v>2020</v>
      </c>
    </row>
    <row r="271" spans="1:8" x14ac:dyDescent="0.25">
      <c r="A271" s="2" t="s">
        <v>96</v>
      </c>
      <c r="B271" s="3" t="s">
        <v>97</v>
      </c>
      <c r="C271" s="1" t="s">
        <v>98</v>
      </c>
      <c r="D271" s="1" t="s">
        <v>171</v>
      </c>
      <c r="E271" s="4">
        <v>402872</v>
      </c>
      <c r="F271" s="5">
        <v>435101.76</v>
      </c>
      <c r="G271" s="6">
        <f t="shared" si="4"/>
        <v>0.92592592592592593</v>
      </c>
      <c r="H271" s="1">
        <v>2020</v>
      </c>
    </row>
    <row r="272" spans="1:8" x14ac:dyDescent="0.25">
      <c r="A272" s="2" t="s">
        <v>99</v>
      </c>
      <c r="B272" s="3" t="s">
        <v>100</v>
      </c>
      <c r="C272" s="1" t="s">
        <v>101</v>
      </c>
      <c r="D272" s="1" t="s">
        <v>171</v>
      </c>
      <c r="E272" s="4">
        <v>952654</v>
      </c>
      <c r="F272" s="5">
        <v>924074.38</v>
      </c>
      <c r="G272" s="6">
        <f t="shared" si="4"/>
        <v>1.0309278350515463</v>
      </c>
      <c r="H272" s="1">
        <v>2020</v>
      </c>
    </row>
    <row r="273" spans="1:8" x14ac:dyDescent="0.25">
      <c r="A273" s="2" t="s">
        <v>102</v>
      </c>
      <c r="B273" s="3" t="s">
        <v>103</v>
      </c>
      <c r="C273" s="1" t="s">
        <v>104</v>
      </c>
      <c r="D273" s="1" t="s">
        <v>171</v>
      </c>
      <c r="E273" s="4">
        <v>901297</v>
      </c>
      <c r="F273" s="5">
        <v>603868.99</v>
      </c>
      <c r="G273" s="6">
        <f t="shared" si="4"/>
        <v>1.4925373134328359</v>
      </c>
      <c r="H273" s="1">
        <v>2020</v>
      </c>
    </row>
    <row r="274" spans="1:8" x14ac:dyDescent="0.25">
      <c r="A274" s="2" t="s">
        <v>105</v>
      </c>
      <c r="B274" s="3" t="s">
        <v>106</v>
      </c>
      <c r="C274" s="1" t="s">
        <v>107</v>
      </c>
      <c r="D274" s="1" t="s">
        <v>171</v>
      </c>
      <c r="E274" s="4">
        <v>842732</v>
      </c>
      <c r="F274" s="5">
        <v>1019705.72</v>
      </c>
      <c r="G274" s="6">
        <f t="shared" si="4"/>
        <v>0.82644628099173556</v>
      </c>
      <c r="H274" s="1">
        <v>2020</v>
      </c>
    </row>
    <row r="275" spans="1:8" x14ac:dyDescent="0.25">
      <c r="A275" s="2" t="s">
        <v>108</v>
      </c>
      <c r="B275" s="3" t="s">
        <v>109</v>
      </c>
      <c r="C275" s="1" t="s">
        <v>110</v>
      </c>
      <c r="D275" s="1" t="s">
        <v>171</v>
      </c>
      <c r="E275" s="4">
        <v>324690</v>
      </c>
      <c r="F275" s="5">
        <v>198060.9</v>
      </c>
      <c r="G275" s="6">
        <f t="shared" si="4"/>
        <v>1.639344262295082</v>
      </c>
      <c r="H275" s="1">
        <v>2020</v>
      </c>
    </row>
    <row r="276" spans="1:8" x14ac:dyDescent="0.25">
      <c r="A276" s="2" t="s">
        <v>111</v>
      </c>
      <c r="B276" s="3" t="s">
        <v>112</v>
      </c>
      <c r="C276" s="1" t="s">
        <v>113</v>
      </c>
      <c r="D276" s="1" t="s">
        <v>171</v>
      </c>
      <c r="E276" s="4">
        <v>1077478</v>
      </c>
      <c r="F276" s="5">
        <v>915856.29999999993</v>
      </c>
      <c r="G276" s="6">
        <f t="shared" si="4"/>
        <v>1.1764705882352942</v>
      </c>
      <c r="H276" s="1">
        <v>2020</v>
      </c>
    </row>
    <row r="277" spans="1:8" x14ac:dyDescent="0.25">
      <c r="A277" s="2" t="s">
        <v>114</v>
      </c>
      <c r="B277" s="3" t="s">
        <v>115</v>
      </c>
      <c r="C277" s="1" t="s">
        <v>116</v>
      </c>
      <c r="D277" s="1" t="s">
        <v>171</v>
      </c>
      <c r="E277" s="4">
        <v>788469</v>
      </c>
      <c r="F277" s="5">
        <v>630775.20000000007</v>
      </c>
      <c r="G277" s="6">
        <f t="shared" si="4"/>
        <v>1.2499999999999998</v>
      </c>
      <c r="H277" s="1">
        <v>2020</v>
      </c>
    </row>
    <row r="278" spans="1:8" x14ac:dyDescent="0.25">
      <c r="A278" s="2" t="s">
        <v>114</v>
      </c>
      <c r="B278" s="3" t="s">
        <v>115</v>
      </c>
      <c r="C278" s="1" t="s">
        <v>117</v>
      </c>
      <c r="D278" s="1" t="s">
        <v>171</v>
      </c>
      <c r="E278" s="4">
        <v>316017</v>
      </c>
      <c r="F278" s="5">
        <v>290735.64</v>
      </c>
      <c r="G278" s="6">
        <f t="shared" si="4"/>
        <v>1.0869565217391304</v>
      </c>
      <c r="H278" s="1">
        <v>2020</v>
      </c>
    </row>
    <row r="279" spans="1:8" x14ac:dyDescent="0.25">
      <c r="A279" s="2" t="s">
        <v>114</v>
      </c>
      <c r="B279" s="3" t="s">
        <v>115</v>
      </c>
      <c r="C279" s="1" t="s">
        <v>118</v>
      </c>
      <c r="D279" s="1" t="s">
        <v>171</v>
      </c>
      <c r="E279" s="4">
        <v>732453</v>
      </c>
      <c r="F279" s="5">
        <v>424822.74</v>
      </c>
      <c r="G279" s="6">
        <f t="shared" si="4"/>
        <v>1.7241379310344829</v>
      </c>
      <c r="H279" s="1">
        <v>2020</v>
      </c>
    </row>
    <row r="280" spans="1:8" x14ac:dyDescent="0.25">
      <c r="A280" s="2" t="s">
        <v>119</v>
      </c>
      <c r="B280" s="3" t="s">
        <v>120</v>
      </c>
      <c r="C280" s="1" t="s">
        <v>121</v>
      </c>
      <c r="D280" s="1" t="s">
        <v>171</v>
      </c>
      <c r="E280" s="4">
        <v>642727</v>
      </c>
      <c r="F280" s="5">
        <v>539890.67999999993</v>
      </c>
      <c r="G280" s="6">
        <f t="shared" si="4"/>
        <v>1.1904761904761907</v>
      </c>
      <c r="H280" s="1">
        <v>2020</v>
      </c>
    </row>
    <row r="281" spans="1:8" x14ac:dyDescent="0.25">
      <c r="A281" s="2" t="s">
        <v>122</v>
      </c>
      <c r="B281" s="3" t="s">
        <v>123</v>
      </c>
      <c r="C281" s="1" t="s">
        <v>124</v>
      </c>
      <c r="D281" s="1" t="s">
        <v>171</v>
      </c>
      <c r="E281" s="4">
        <v>254202</v>
      </c>
      <c r="F281" s="5">
        <v>221155.74</v>
      </c>
      <c r="G281" s="6">
        <f t="shared" si="4"/>
        <v>1.149425287356322</v>
      </c>
      <c r="H281" s="1">
        <v>2020</v>
      </c>
    </row>
    <row r="282" spans="1:8" x14ac:dyDescent="0.25">
      <c r="A282" s="2" t="s">
        <v>125</v>
      </c>
      <c r="B282" s="3" t="s">
        <v>126</v>
      </c>
      <c r="C282" s="1" t="s">
        <v>127</v>
      </c>
      <c r="D282" s="1" t="s">
        <v>171</v>
      </c>
      <c r="E282" s="4">
        <v>416732</v>
      </c>
      <c r="F282" s="5">
        <v>504245.72</v>
      </c>
      <c r="G282" s="6">
        <f t="shared" si="4"/>
        <v>0.82644628099173556</v>
      </c>
      <c r="H282" s="1">
        <v>2020</v>
      </c>
    </row>
    <row r="283" spans="1:8" x14ac:dyDescent="0.25">
      <c r="A283" s="2" t="s">
        <v>128</v>
      </c>
      <c r="B283" s="3" t="s">
        <v>129</v>
      </c>
      <c r="C283" s="1" t="s">
        <v>130</v>
      </c>
      <c r="D283" s="1" t="s">
        <v>171</v>
      </c>
      <c r="E283" s="4">
        <v>1063662</v>
      </c>
      <c r="F283" s="5">
        <v>553104.24</v>
      </c>
      <c r="G283" s="6">
        <f t="shared" si="4"/>
        <v>1.9230769230769231</v>
      </c>
      <c r="H283" s="1">
        <v>2020</v>
      </c>
    </row>
    <row r="284" spans="1:8" x14ac:dyDescent="0.25">
      <c r="A284" s="2" t="s">
        <v>131</v>
      </c>
      <c r="B284" s="3" t="s">
        <v>132</v>
      </c>
      <c r="C284" s="1" t="s">
        <v>133</v>
      </c>
      <c r="D284" s="1" t="s">
        <v>171</v>
      </c>
      <c r="E284" s="4">
        <v>284424</v>
      </c>
      <c r="F284" s="5">
        <v>216162.24</v>
      </c>
      <c r="G284" s="6">
        <f t="shared" si="4"/>
        <v>1.3157894736842106</v>
      </c>
      <c r="H284" s="1">
        <v>2020</v>
      </c>
    </row>
    <row r="285" spans="1:8" x14ac:dyDescent="0.25">
      <c r="A285" s="2" t="s">
        <v>134</v>
      </c>
      <c r="B285" s="3" t="s">
        <v>135</v>
      </c>
      <c r="C285" s="1" t="s">
        <v>136</v>
      </c>
      <c r="D285" s="1" t="s">
        <v>171</v>
      </c>
      <c r="E285" s="4">
        <v>549591</v>
      </c>
      <c r="F285" s="5">
        <v>483640.08</v>
      </c>
      <c r="G285" s="6">
        <f t="shared" si="4"/>
        <v>1.1363636363636362</v>
      </c>
      <c r="H285" s="1">
        <v>2020</v>
      </c>
    </row>
    <row r="286" spans="1:8" x14ac:dyDescent="0.25">
      <c r="A286" s="2" t="s">
        <v>137</v>
      </c>
      <c r="B286" s="3" t="s">
        <v>138</v>
      </c>
      <c r="C286" s="1" t="s">
        <v>139</v>
      </c>
      <c r="D286" s="1" t="s">
        <v>171</v>
      </c>
      <c r="E286" s="4">
        <v>346244</v>
      </c>
      <c r="F286" s="5">
        <v>283920.07999999996</v>
      </c>
      <c r="G286" s="6">
        <f t="shared" si="4"/>
        <v>1.2195121951219514</v>
      </c>
      <c r="H286" s="1">
        <v>2020</v>
      </c>
    </row>
    <row r="287" spans="1:8" x14ac:dyDescent="0.25">
      <c r="A287" s="2" t="s">
        <v>140</v>
      </c>
      <c r="B287" s="3" t="s">
        <v>141</v>
      </c>
      <c r="C287" s="1" t="s">
        <v>142</v>
      </c>
      <c r="D287" s="1" t="s">
        <v>171</v>
      </c>
      <c r="E287" s="4">
        <v>901699</v>
      </c>
      <c r="F287" s="5">
        <v>1018919.8699999999</v>
      </c>
      <c r="G287" s="6">
        <f t="shared" si="4"/>
        <v>0.88495575221238953</v>
      </c>
      <c r="H287" s="1">
        <v>2020</v>
      </c>
    </row>
    <row r="288" spans="1:8" x14ac:dyDescent="0.25">
      <c r="A288" s="2" t="s">
        <v>143</v>
      </c>
      <c r="B288" s="3" t="s">
        <v>144</v>
      </c>
      <c r="C288" s="1" t="s">
        <v>145</v>
      </c>
      <c r="D288" s="1" t="s">
        <v>171</v>
      </c>
      <c r="E288" s="4">
        <v>967003</v>
      </c>
      <c r="F288" s="5">
        <v>502841.56</v>
      </c>
      <c r="G288" s="6">
        <f t="shared" si="4"/>
        <v>1.9230769230769231</v>
      </c>
      <c r="H288" s="1">
        <v>2020</v>
      </c>
    </row>
    <row r="289" spans="1:8" x14ac:dyDescent="0.25">
      <c r="A289" s="2" t="s">
        <v>143</v>
      </c>
      <c r="B289" s="3" t="s">
        <v>144</v>
      </c>
      <c r="C289" s="1" t="s">
        <v>146</v>
      </c>
      <c r="D289" s="1" t="s">
        <v>171</v>
      </c>
      <c r="E289" s="4">
        <v>726013</v>
      </c>
      <c r="F289" s="5">
        <v>341226.11</v>
      </c>
      <c r="G289" s="6">
        <f t="shared" si="4"/>
        <v>2.1276595744680851</v>
      </c>
      <c r="H289" s="1">
        <v>2020</v>
      </c>
    </row>
    <row r="290" spans="1:8" x14ac:dyDescent="0.25">
      <c r="A290" s="2" t="s">
        <v>147</v>
      </c>
      <c r="B290" s="3" t="s">
        <v>148</v>
      </c>
      <c r="C290" s="1" t="s">
        <v>149</v>
      </c>
      <c r="D290" s="1" t="s">
        <v>171</v>
      </c>
      <c r="E290" s="4">
        <v>507773</v>
      </c>
      <c r="F290" s="5">
        <v>431607.05</v>
      </c>
      <c r="G290" s="6">
        <f t="shared" si="4"/>
        <v>1.1764705882352942</v>
      </c>
      <c r="H290" s="1">
        <v>2020</v>
      </c>
    </row>
    <row r="291" spans="1:8" x14ac:dyDescent="0.25">
      <c r="A291" s="2" t="s">
        <v>150</v>
      </c>
      <c r="B291" s="3" t="s">
        <v>151</v>
      </c>
      <c r="C291" s="1" t="s">
        <v>152</v>
      </c>
      <c r="D291" s="1" t="s">
        <v>171</v>
      </c>
      <c r="E291" s="4">
        <v>339933</v>
      </c>
      <c r="F291" s="5">
        <v>197161.13999999998</v>
      </c>
      <c r="G291" s="6">
        <f t="shared" si="4"/>
        <v>1.7241379310344829</v>
      </c>
      <c r="H291" s="1">
        <v>2020</v>
      </c>
    </row>
    <row r="292" spans="1:8" x14ac:dyDescent="0.25">
      <c r="A292" s="2" t="s">
        <v>153</v>
      </c>
      <c r="B292" s="3" t="s">
        <v>154</v>
      </c>
      <c r="C292" s="1" t="s">
        <v>155</v>
      </c>
      <c r="D292" s="1" t="s">
        <v>171</v>
      </c>
      <c r="E292" s="4">
        <v>495691</v>
      </c>
      <c r="F292" s="5">
        <v>525432.46000000008</v>
      </c>
      <c r="G292" s="6">
        <f t="shared" si="4"/>
        <v>0.94339622641509424</v>
      </c>
      <c r="H292" s="1">
        <v>2020</v>
      </c>
    </row>
    <row r="293" spans="1:8" x14ac:dyDescent="0.25">
      <c r="A293" s="2" t="s">
        <v>156</v>
      </c>
      <c r="B293" s="3" t="s">
        <v>157</v>
      </c>
      <c r="C293" s="1" t="s">
        <v>158</v>
      </c>
      <c r="D293" s="1" t="s">
        <v>171</v>
      </c>
      <c r="E293" s="4">
        <v>242829</v>
      </c>
      <c r="F293" s="5">
        <v>206404.65</v>
      </c>
      <c r="G293" s="6">
        <f t="shared" si="4"/>
        <v>1.1764705882352942</v>
      </c>
      <c r="H293" s="1">
        <v>2020</v>
      </c>
    </row>
    <row r="294" spans="1:8" x14ac:dyDescent="0.25">
      <c r="A294" s="2" t="s">
        <v>159</v>
      </c>
      <c r="B294" s="3" t="s">
        <v>160</v>
      </c>
      <c r="C294" s="1" t="s">
        <v>161</v>
      </c>
      <c r="D294" s="1" t="s">
        <v>171</v>
      </c>
      <c r="E294" s="4">
        <v>640553</v>
      </c>
      <c r="F294" s="5">
        <v>256221.2</v>
      </c>
      <c r="G294" s="6">
        <f t="shared" si="4"/>
        <v>2.5</v>
      </c>
      <c r="H294" s="1">
        <v>2020</v>
      </c>
    </row>
    <row r="295" spans="1:8" x14ac:dyDescent="0.25">
      <c r="A295" s="2" t="s">
        <v>162</v>
      </c>
      <c r="B295" s="3" t="s">
        <v>163</v>
      </c>
      <c r="C295" s="1" t="s">
        <v>164</v>
      </c>
      <c r="D295" s="1" t="s">
        <v>171</v>
      </c>
      <c r="E295" s="4">
        <v>94347</v>
      </c>
      <c r="F295" s="5">
        <v>33021.449999999997</v>
      </c>
      <c r="G295" s="6">
        <f t="shared" si="4"/>
        <v>2.8571428571428572</v>
      </c>
      <c r="H295" s="1">
        <v>2020</v>
      </c>
    </row>
    <row r="296" spans="1:8" x14ac:dyDescent="0.25">
      <c r="A296" s="2" t="s">
        <v>165</v>
      </c>
      <c r="B296" s="3" t="s">
        <v>166</v>
      </c>
      <c r="C296" s="1" t="s">
        <v>167</v>
      </c>
      <c r="D296" s="1" t="s">
        <v>171</v>
      </c>
      <c r="E296" s="4">
        <v>836607</v>
      </c>
      <c r="F296" s="5">
        <v>393205.29</v>
      </c>
      <c r="G296" s="6">
        <f t="shared" si="4"/>
        <v>2.1276595744680851</v>
      </c>
      <c r="H296" s="1">
        <v>2020</v>
      </c>
    </row>
    <row r="297" spans="1:8" x14ac:dyDescent="0.25">
      <c r="A297" s="2" t="s">
        <v>8</v>
      </c>
      <c r="B297" s="3" t="s">
        <v>9</v>
      </c>
      <c r="C297" s="1" t="s">
        <v>10</v>
      </c>
      <c r="D297" s="1" t="s">
        <v>11</v>
      </c>
      <c r="E297" s="4">
        <v>583386.80400000012</v>
      </c>
      <c r="F297" s="5">
        <v>772798.10400000005</v>
      </c>
      <c r="G297" s="6">
        <f t="shared" si="4"/>
        <v>0.75490196078431382</v>
      </c>
      <c r="H297" s="1">
        <v>2019</v>
      </c>
    </row>
    <row r="298" spans="1:8" x14ac:dyDescent="0.25">
      <c r="A298" s="2" t="s">
        <v>12</v>
      </c>
      <c r="B298" s="3" t="s">
        <v>13</v>
      </c>
      <c r="C298" s="1" t="s">
        <v>14</v>
      </c>
      <c r="D298" s="1" t="s">
        <v>11</v>
      </c>
      <c r="E298" s="4">
        <v>390780.288</v>
      </c>
      <c r="F298" s="5">
        <v>175037.00399999999</v>
      </c>
      <c r="G298" s="6">
        <f t="shared" si="4"/>
        <v>2.2325581395348837</v>
      </c>
      <c r="H298" s="1">
        <v>2019</v>
      </c>
    </row>
    <row r="299" spans="1:8" x14ac:dyDescent="0.25">
      <c r="A299" s="2" t="s">
        <v>15</v>
      </c>
      <c r="B299" s="3" t="s">
        <v>16</v>
      </c>
      <c r="C299" s="1" t="s">
        <v>17</v>
      </c>
      <c r="D299" s="1" t="s">
        <v>11</v>
      </c>
      <c r="E299" s="4">
        <v>502519.15800000005</v>
      </c>
      <c r="F299" s="5">
        <v>699710.22000000009</v>
      </c>
      <c r="G299" s="6">
        <f t="shared" si="4"/>
        <v>0.71818181818181814</v>
      </c>
      <c r="H299" s="1">
        <v>2019</v>
      </c>
    </row>
    <row r="300" spans="1:8" x14ac:dyDescent="0.25">
      <c r="A300" s="2" t="s">
        <v>18</v>
      </c>
      <c r="B300" s="3" t="s">
        <v>19</v>
      </c>
      <c r="C300" s="1" t="s">
        <v>20</v>
      </c>
      <c r="D300" s="1" t="s">
        <v>11</v>
      </c>
      <c r="E300" s="4">
        <v>761522.32799999998</v>
      </c>
      <c r="F300" s="5">
        <v>466238.16</v>
      </c>
      <c r="G300" s="6">
        <f t="shared" si="4"/>
        <v>1.6333333333333333</v>
      </c>
      <c r="H300" s="1">
        <v>2019</v>
      </c>
    </row>
    <row r="301" spans="1:8" x14ac:dyDescent="0.25">
      <c r="A301" s="2" t="s">
        <v>21</v>
      </c>
      <c r="B301" s="3" t="s">
        <v>22</v>
      </c>
      <c r="C301" s="1" t="s">
        <v>23</v>
      </c>
      <c r="D301" s="1" t="s">
        <v>11</v>
      </c>
      <c r="E301" s="4">
        <v>411349.74300000002</v>
      </c>
      <c r="F301" s="5">
        <v>148680.63</v>
      </c>
      <c r="G301" s="6">
        <f t="shared" si="4"/>
        <v>2.7666666666666666</v>
      </c>
      <c r="H301" s="1">
        <v>2019</v>
      </c>
    </row>
    <row r="302" spans="1:8" x14ac:dyDescent="0.25">
      <c r="A302" s="2" t="s">
        <v>21</v>
      </c>
      <c r="B302" s="3" t="s">
        <v>22</v>
      </c>
      <c r="C302" s="1" t="s">
        <v>24</v>
      </c>
      <c r="D302" s="1" t="s">
        <v>11</v>
      </c>
      <c r="E302" s="4">
        <v>276544.62</v>
      </c>
      <c r="F302" s="5">
        <v>429371.91</v>
      </c>
      <c r="G302" s="6">
        <f t="shared" si="4"/>
        <v>0.64406779661016955</v>
      </c>
      <c r="H302" s="1">
        <v>2019</v>
      </c>
    </row>
    <row r="303" spans="1:8" x14ac:dyDescent="0.25">
      <c r="A303" s="2" t="s">
        <v>21</v>
      </c>
      <c r="B303" s="3" t="s">
        <v>22</v>
      </c>
      <c r="C303" s="1" t="s">
        <v>25</v>
      </c>
      <c r="D303" s="1" t="s">
        <v>11</v>
      </c>
      <c r="E303" s="4">
        <v>133595.05499999999</v>
      </c>
      <c r="F303" s="5">
        <v>283383.44999999995</v>
      </c>
      <c r="G303" s="6">
        <f t="shared" si="4"/>
        <v>0.47142857142857147</v>
      </c>
      <c r="H303" s="1">
        <v>2019</v>
      </c>
    </row>
    <row r="304" spans="1:8" x14ac:dyDescent="0.25">
      <c r="A304" s="2" t="s">
        <v>21</v>
      </c>
      <c r="B304" s="3" t="s">
        <v>22</v>
      </c>
      <c r="C304" s="1" t="s">
        <v>26</v>
      </c>
      <c r="D304" s="1" t="s">
        <v>11</v>
      </c>
      <c r="E304" s="4">
        <v>214667.00099999999</v>
      </c>
      <c r="F304" s="5">
        <v>315149.42699999997</v>
      </c>
      <c r="G304" s="6">
        <f t="shared" si="4"/>
        <v>0.6811594202898551</v>
      </c>
      <c r="H304" s="1">
        <v>2019</v>
      </c>
    </row>
    <row r="305" spans="1:8" x14ac:dyDescent="0.25">
      <c r="A305" s="2" t="s">
        <v>27</v>
      </c>
      <c r="B305" s="3" t="s">
        <v>28</v>
      </c>
      <c r="C305" s="1" t="s">
        <v>29</v>
      </c>
      <c r="D305" s="1" t="s">
        <v>11</v>
      </c>
      <c r="E305" s="4">
        <v>171932.78700000001</v>
      </c>
      <c r="F305" s="5">
        <v>123175.728</v>
      </c>
      <c r="G305" s="6">
        <f t="shared" si="4"/>
        <v>1.3958333333333335</v>
      </c>
      <c r="H305" s="1">
        <v>2019</v>
      </c>
    </row>
    <row r="306" spans="1:8" x14ac:dyDescent="0.25">
      <c r="A306" s="2" t="s">
        <v>30</v>
      </c>
      <c r="B306" s="3" t="s">
        <v>31</v>
      </c>
      <c r="C306" s="1" t="s">
        <v>32</v>
      </c>
      <c r="D306" s="1" t="s">
        <v>11</v>
      </c>
      <c r="E306" s="4">
        <v>277030.61100000003</v>
      </c>
      <c r="F306" s="5">
        <v>604430.424</v>
      </c>
      <c r="G306" s="6">
        <f t="shared" si="4"/>
        <v>0.45833333333333337</v>
      </c>
      <c r="H306" s="1">
        <v>2019</v>
      </c>
    </row>
    <row r="307" spans="1:8" x14ac:dyDescent="0.25">
      <c r="A307" s="2" t="s">
        <v>33</v>
      </c>
      <c r="B307" s="3" t="s">
        <v>34</v>
      </c>
      <c r="C307" s="1" t="s">
        <v>35</v>
      </c>
      <c r="D307" s="1" t="s">
        <v>11</v>
      </c>
      <c r="E307" s="4">
        <v>207137.25</v>
      </c>
      <c r="F307" s="5">
        <v>376989.79500000004</v>
      </c>
      <c r="G307" s="6">
        <f t="shared" si="4"/>
        <v>0.54945054945054939</v>
      </c>
      <c r="H307" s="1">
        <v>2019</v>
      </c>
    </row>
    <row r="308" spans="1:8" x14ac:dyDescent="0.25">
      <c r="A308" s="2" t="s">
        <v>36</v>
      </c>
      <c r="B308" s="3" t="s">
        <v>37</v>
      </c>
      <c r="C308" s="1" t="s">
        <v>38</v>
      </c>
      <c r="D308" s="1" t="s">
        <v>11</v>
      </c>
      <c r="E308" s="4">
        <v>167731.21800000002</v>
      </c>
      <c r="F308" s="5">
        <v>183334.122</v>
      </c>
      <c r="G308" s="6">
        <f t="shared" si="4"/>
        <v>0.91489361702127669</v>
      </c>
      <c r="H308" s="1">
        <v>2019</v>
      </c>
    </row>
    <row r="309" spans="1:8" x14ac:dyDescent="0.25">
      <c r="A309" s="2" t="s">
        <v>36</v>
      </c>
      <c r="B309" s="3" t="s">
        <v>37</v>
      </c>
      <c r="C309" s="1" t="s">
        <v>39</v>
      </c>
      <c r="D309" s="1" t="s">
        <v>11</v>
      </c>
      <c r="E309" s="4">
        <v>179215.19999999998</v>
      </c>
      <c r="F309" s="5">
        <v>241940.52000000002</v>
      </c>
      <c r="G309" s="6">
        <f t="shared" si="4"/>
        <v>0.74074074074074059</v>
      </c>
      <c r="H309" s="1">
        <v>2019</v>
      </c>
    </row>
    <row r="310" spans="1:8" x14ac:dyDescent="0.25">
      <c r="A310" s="2" t="s">
        <v>40</v>
      </c>
      <c r="B310" s="3" t="s">
        <v>41</v>
      </c>
      <c r="C310" s="1" t="s">
        <v>42</v>
      </c>
      <c r="D310" s="1" t="s">
        <v>11</v>
      </c>
      <c r="E310" s="4">
        <v>193019.652</v>
      </c>
      <c r="F310" s="5">
        <v>542293.30799999996</v>
      </c>
      <c r="G310" s="6">
        <f t="shared" si="4"/>
        <v>0.35593220338983056</v>
      </c>
      <c r="H310" s="1">
        <v>2019</v>
      </c>
    </row>
    <row r="311" spans="1:8" x14ac:dyDescent="0.25">
      <c r="A311" s="2" t="s">
        <v>43</v>
      </c>
      <c r="B311" s="3" t="s">
        <v>44</v>
      </c>
      <c r="C311" s="1" t="s">
        <v>45</v>
      </c>
      <c r="D311" s="1" t="s">
        <v>11</v>
      </c>
      <c r="E311" s="4">
        <v>595998.45900000003</v>
      </c>
      <c r="F311" s="5">
        <v>842618.51100000006</v>
      </c>
      <c r="G311" s="6">
        <f t="shared" si="4"/>
        <v>0.70731707317073167</v>
      </c>
      <c r="H311" s="1">
        <v>2019</v>
      </c>
    </row>
    <row r="312" spans="1:8" x14ac:dyDescent="0.25">
      <c r="A312" s="2" t="s">
        <v>46</v>
      </c>
      <c r="B312" s="3" t="s">
        <v>47</v>
      </c>
      <c r="C312" s="1" t="s">
        <v>48</v>
      </c>
      <c r="D312" s="1" t="s">
        <v>11</v>
      </c>
      <c r="E312" s="4">
        <v>245659.17600000004</v>
      </c>
      <c r="F312" s="5">
        <v>460610.95500000007</v>
      </c>
      <c r="G312" s="6">
        <f t="shared" si="4"/>
        <v>0.53333333333333333</v>
      </c>
      <c r="H312" s="1">
        <v>2019</v>
      </c>
    </row>
    <row r="313" spans="1:8" x14ac:dyDescent="0.25">
      <c r="A313" s="2" t="s">
        <v>49</v>
      </c>
      <c r="B313" s="3" t="s">
        <v>50</v>
      </c>
      <c r="C313" s="1" t="s">
        <v>51</v>
      </c>
      <c r="D313" s="1" t="s">
        <v>11</v>
      </c>
      <c r="E313" s="4">
        <v>253970.91</v>
      </c>
      <c r="F313" s="5">
        <v>260654.35500000001</v>
      </c>
      <c r="G313" s="6">
        <f t="shared" si="4"/>
        <v>0.97435897435897434</v>
      </c>
      <c r="H313" s="1">
        <v>2019</v>
      </c>
    </row>
    <row r="314" spans="1:8" x14ac:dyDescent="0.25">
      <c r="A314" s="2" t="s">
        <v>52</v>
      </c>
      <c r="B314" s="3" t="s">
        <v>53</v>
      </c>
      <c r="C314" s="1" t="s">
        <v>54</v>
      </c>
      <c r="D314" s="1" t="s">
        <v>11</v>
      </c>
      <c r="E314" s="4">
        <v>169925.04</v>
      </c>
      <c r="F314" s="5">
        <v>247807.35</v>
      </c>
      <c r="G314" s="6">
        <f t="shared" si="4"/>
        <v>0.68571428571428572</v>
      </c>
      <c r="H314" s="1">
        <v>2019</v>
      </c>
    </row>
    <row r="315" spans="1:8" x14ac:dyDescent="0.25">
      <c r="A315" s="2" t="s">
        <v>52</v>
      </c>
      <c r="B315" s="3" t="s">
        <v>53</v>
      </c>
      <c r="C315" s="1" t="s">
        <v>55</v>
      </c>
      <c r="D315" s="1" t="s">
        <v>11</v>
      </c>
      <c r="E315" s="4">
        <v>125300.21399999999</v>
      </c>
      <c r="F315" s="5">
        <v>65316.069000000003</v>
      </c>
      <c r="G315" s="6">
        <f t="shared" si="4"/>
        <v>1.9183673469387752</v>
      </c>
      <c r="H315" s="1">
        <v>2019</v>
      </c>
    </row>
    <row r="316" spans="1:8" x14ac:dyDescent="0.25">
      <c r="A316" s="2" t="s">
        <v>56</v>
      </c>
      <c r="B316" s="3" t="s">
        <v>57</v>
      </c>
      <c r="C316" s="1" t="s">
        <v>58</v>
      </c>
      <c r="D316" s="1" t="s">
        <v>11</v>
      </c>
      <c r="E316" s="4">
        <v>244495.69200000001</v>
      </c>
      <c r="F316" s="5">
        <v>197677.36800000002</v>
      </c>
      <c r="G316" s="6">
        <f t="shared" si="4"/>
        <v>1.2368421052631577</v>
      </c>
      <c r="H316" s="1">
        <v>2019</v>
      </c>
    </row>
    <row r="317" spans="1:8" x14ac:dyDescent="0.25">
      <c r="A317" s="2" t="s">
        <v>59</v>
      </c>
      <c r="B317" s="3" t="s">
        <v>60</v>
      </c>
      <c r="C317" s="1" t="s">
        <v>61</v>
      </c>
      <c r="D317" s="1" t="s">
        <v>11</v>
      </c>
      <c r="E317" s="4">
        <v>56886.516000000003</v>
      </c>
      <c r="F317" s="5">
        <v>24846.984</v>
      </c>
      <c r="G317" s="6">
        <f t="shared" si="4"/>
        <v>2.2894736842105265</v>
      </c>
      <c r="H317" s="1">
        <v>2019</v>
      </c>
    </row>
    <row r="318" spans="1:8" x14ac:dyDescent="0.25">
      <c r="A318" s="2" t="s">
        <v>62</v>
      </c>
      <c r="B318" s="3" t="s">
        <v>63</v>
      </c>
      <c r="C318" s="1" t="s">
        <v>64</v>
      </c>
      <c r="D318" s="1" t="s">
        <v>11</v>
      </c>
      <c r="E318" s="4">
        <v>798352.83</v>
      </c>
      <c r="F318" s="5">
        <v>731123.11800000002</v>
      </c>
      <c r="G318" s="6">
        <f t="shared" si="4"/>
        <v>1.0919540229885056</v>
      </c>
      <c r="H318" s="1">
        <v>2019</v>
      </c>
    </row>
    <row r="319" spans="1:8" x14ac:dyDescent="0.25">
      <c r="A319" s="2" t="s">
        <v>65</v>
      </c>
      <c r="B319" s="3" t="s">
        <v>66</v>
      </c>
      <c r="C319" s="1" t="s">
        <v>67</v>
      </c>
      <c r="D319" s="1" t="s">
        <v>11</v>
      </c>
      <c r="E319" s="4">
        <v>265446.99</v>
      </c>
      <c r="F319" s="5">
        <v>235537.47</v>
      </c>
      <c r="G319" s="6">
        <f t="shared" si="4"/>
        <v>1.126984126984127</v>
      </c>
      <c r="H319" s="1">
        <v>2019</v>
      </c>
    </row>
    <row r="320" spans="1:8" x14ac:dyDescent="0.25">
      <c r="A320" s="2" t="s">
        <v>68</v>
      </c>
      <c r="B320" s="3" t="s">
        <v>69</v>
      </c>
      <c r="C320" s="1" t="s">
        <v>70</v>
      </c>
      <c r="D320" s="1" t="s">
        <v>11</v>
      </c>
      <c r="E320" s="4">
        <v>403707.56400000001</v>
      </c>
      <c r="F320" s="5">
        <v>517573.8</v>
      </c>
      <c r="G320" s="6">
        <f t="shared" si="4"/>
        <v>0.78</v>
      </c>
      <c r="H320" s="1">
        <v>2019</v>
      </c>
    </row>
    <row r="321" spans="1:8" x14ac:dyDescent="0.25">
      <c r="A321" s="2" t="s">
        <v>71</v>
      </c>
      <c r="B321" s="3" t="s">
        <v>72</v>
      </c>
      <c r="C321" s="1" t="s">
        <v>73</v>
      </c>
      <c r="D321" s="1" t="s">
        <v>11</v>
      </c>
      <c r="E321" s="4">
        <v>487316.09700000001</v>
      </c>
      <c r="F321" s="5">
        <v>192180.99600000004</v>
      </c>
      <c r="G321" s="6">
        <f t="shared" si="4"/>
        <v>2.5357142857142851</v>
      </c>
      <c r="H321" s="1">
        <v>2019</v>
      </c>
    </row>
    <row r="322" spans="1:8" x14ac:dyDescent="0.25">
      <c r="A322" s="2" t="s">
        <v>71</v>
      </c>
      <c r="B322" s="3" t="s">
        <v>72</v>
      </c>
      <c r="C322" s="1" t="s">
        <v>74</v>
      </c>
      <c r="D322" s="1" t="s">
        <v>11</v>
      </c>
      <c r="E322" s="4">
        <v>258219.09</v>
      </c>
      <c r="F322" s="5">
        <v>525045.48300000001</v>
      </c>
      <c r="G322" s="6">
        <f t="shared" si="4"/>
        <v>0.49180327868852458</v>
      </c>
      <c r="H322" s="1">
        <v>2019</v>
      </c>
    </row>
    <row r="323" spans="1:8" x14ac:dyDescent="0.25">
      <c r="A323" s="2" t="s">
        <v>75</v>
      </c>
      <c r="B323" s="3" t="s">
        <v>76</v>
      </c>
      <c r="C323" s="1" t="s">
        <v>77</v>
      </c>
      <c r="D323" s="1" t="s">
        <v>11</v>
      </c>
      <c r="E323" s="4">
        <v>348956.658</v>
      </c>
      <c r="F323" s="5">
        <v>148944.91500000001</v>
      </c>
      <c r="G323" s="6">
        <f t="shared" ref="G323:G386" si="5">E323/F323</f>
        <v>2.3428571428571425</v>
      </c>
      <c r="H323" s="1">
        <v>2019</v>
      </c>
    </row>
    <row r="324" spans="1:8" x14ac:dyDescent="0.25">
      <c r="A324" s="2" t="s">
        <v>78</v>
      </c>
      <c r="B324" s="3" t="s">
        <v>79</v>
      </c>
      <c r="C324" s="1" t="s">
        <v>80</v>
      </c>
      <c r="D324" s="1" t="s">
        <v>11</v>
      </c>
      <c r="E324" s="4">
        <v>248963.04</v>
      </c>
      <c r="F324" s="5">
        <v>224066.73599999998</v>
      </c>
      <c r="G324" s="6">
        <f t="shared" si="5"/>
        <v>1.1111111111111112</v>
      </c>
      <c r="H324" s="1">
        <v>2019</v>
      </c>
    </row>
    <row r="325" spans="1:8" x14ac:dyDescent="0.25">
      <c r="A325" s="2" t="s">
        <v>81</v>
      </c>
      <c r="B325" s="3" t="s">
        <v>82</v>
      </c>
      <c r="C325" s="1" t="s">
        <v>83</v>
      </c>
      <c r="D325" s="1" t="s">
        <v>11</v>
      </c>
      <c r="E325" s="4">
        <v>119752.70400000001</v>
      </c>
      <c r="F325" s="5">
        <v>434103.55199999997</v>
      </c>
      <c r="G325" s="6">
        <f t="shared" si="5"/>
        <v>0.27586206896551729</v>
      </c>
      <c r="H325" s="1">
        <v>2019</v>
      </c>
    </row>
    <row r="326" spans="1:8" x14ac:dyDescent="0.25">
      <c r="A326" s="2" t="s">
        <v>84</v>
      </c>
      <c r="B326" s="3" t="s">
        <v>85</v>
      </c>
      <c r="C326" s="1" t="s">
        <v>86</v>
      </c>
      <c r="D326" s="1" t="s">
        <v>11</v>
      </c>
      <c r="E326" s="4">
        <v>62367.687000000005</v>
      </c>
      <c r="F326" s="5">
        <v>24202.386000000002</v>
      </c>
      <c r="G326" s="6">
        <f t="shared" si="5"/>
        <v>2.5769230769230771</v>
      </c>
      <c r="H326" s="1">
        <v>2019</v>
      </c>
    </row>
    <row r="327" spans="1:8" x14ac:dyDescent="0.25">
      <c r="A327" s="2" t="s">
        <v>87</v>
      </c>
      <c r="B327" s="3" t="s">
        <v>88</v>
      </c>
      <c r="C327" s="1" t="s">
        <v>89</v>
      </c>
      <c r="D327" s="1" t="s">
        <v>11</v>
      </c>
      <c r="E327" s="4">
        <v>321686.93700000003</v>
      </c>
      <c r="F327" s="5">
        <v>373452.65100000001</v>
      </c>
      <c r="G327" s="6">
        <f t="shared" si="5"/>
        <v>0.86138613861386149</v>
      </c>
      <c r="H327" s="1">
        <v>2019</v>
      </c>
    </row>
    <row r="328" spans="1:8" x14ac:dyDescent="0.25">
      <c r="A328" s="2" t="s">
        <v>90</v>
      </c>
      <c r="B328" s="3" t="s">
        <v>91</v>
      </c>
      <c r="C328" s="1" t="s">
        <v>92</v>
      </c>
      <c r="D328" s="1" t="s">
        <v>11</v>
      </c>
      <c r="E328" s="4">
        <v>87497.334000000003</v>
      </c>
      <c r="F328" s="5">
        <v>208449.53100000002</v>
      </c>
      <c r="G328" s="6">
        <f t="shared" si="5"/>
        <v>0.41975308641975306</v>
      </c>
      <c r="H328" s="1">
        <v>2019</v>
      </c>
    </row>
    <row r="329" spans="1:8" x14ac:dyDescent="0.25">
      <c r="A329" s="2" t="s">
        <v>93</v>
      </c>
      <c r="B329" s="3" t="s">
        <v>94</v>
      </c>
      <c r="C329" s="1" t="s">
        <v>95</v>
      </c>
      <c r="D329" s="1" t="s">
        <v>11</v>
      </c>
      <c r="E329" s="4">
        <v>555760.22400000005</v>
      </c>
      <c r="F329" s="5">
        <v>688659.40800000005</v>
      </c>
      <c r="G329" s="6">
        <f t="shared" si="5"/>
        <v>0.80701754385964908</v>
      </c>
      <c r="H329" s="1">
        <v>2019</v>
      </c>
    </row>
    <row r="330" spans="1:8" x14ac:dyDescent="0.25">
      <c r="A330" s="2" t="s">
        <v>96</v>
      </c>
      <c r="B330" s="3" t="s">
        <v>97</v>
      </c>
      <c r="C330" s="1" t="s">
        <v>98</v>
      </c>
      <c r="D330" s="1" t="s">
        <v>11</v>
      </c>
      <c r="E330" s="4">
        <v>321555.96000000002</v>
      </c>
      <c r="F330" s="5">
        <v>457973.63999999996</v>
      </c>
      <c r="G330" s="6">
        <f t="shared" si="5"/>
        <v>0.70212765957446821</v>
      </c>
      <c r="H330" s="1">
        <v>2019</v>
      </c>
    </row>
    <row r="331" spans="1:8" x14ac:dyDescent="0.25">
      <c r="A331" s="2" t="s">
        <v>99</v>
      </c>
      <c r="B331" s="3" t="s">
        <v>100</v>
      </c>
      <c r="C331" s="1" t="s">
        <v>101</v>
      </c>
      <c r="D331" s="1" t="s">
        <v>11</v>
      </c>
      <c r="E331" s="4">
        <v>26995.085999999999</v>
      </c>
      <c r="F331" s="5">
        <v>33388.659</v>
      </c>
      <c r="G331" s="6">
        <f t="shared" si="5"/>
        <v>0.80851063829787229</v>
      </c>
      <c r="H331" s="1">
        <v>2019</v>
      </c>
    </row>
    <row r="332" spans="1:8" x14ac:dyDescent="0.25">
      <c r="A332" s="2" t="s">
        <v>102</v>
      </c>
      <c r="B332" s="3" t="s">
        <v>103</v>
      </c>
      <c r="C332" s="1" t="s">
        <v>104</v>
      </c>
      <c r="D332" s="1" t="s">
        <v>11</v>
      </c>
      <c r="E332" s="4">
        <v>196720.272</v>
      </c>
      <c r="F332" s="5">
        <v>168617.37600000002</v>
      </c>
      <c r="G332" s="6">
        <f t="shared" si="5"/>
        <v>1.1666666666666665</v>
      </c>
      <c r="H332" s="1">
        <v>2019</v>
      </c>
    </row>
    <row r="333" spans="1:8" x14ac:dyDescent="0.25">
      <c r="A333" s="2" t="s">
        <v>105</v>
      </c>
      <c r="B333" s="3" t="s">
        <v>106</v>
      </c>
      <c r="C333" s="1" t="s">
        <v>107</v>
      </c>
      <c r="D333" s="1" t="s">
        <v>11</v>
      </c>
      <c r="E333" s="4">
        <v>33060.249000000003</v>
      </c>
      <c r="F333" s="5">
        <v>83035.044000000009</v>
      </c>
      <c r="G333" s="6">
        <f t="shared" si="5"/>
        <v>0.39814814814814814</v>
      </c>
      <c r="H333" s="1">
        <v>2019</v>
      </c>
    </row>
    <row r="334" spans="1:8" x14ac:dyDescent="0.25">
      <c r="A334" s="2" t="s">
        <v>108</v>
      </c>
      <c r="B334" s="3" t="s">
        <v>109</v>
      </c>
      <c r="C334" s="1" t="s">
        <v>110</v>
      </c>
      <c r="D334" s="1" t="s">
        <v>11</v>
      </c>
      <c r="E334" s="4">
        <v>145009.98000000001</v>
      </c>
      <c r="F334" s="5">
        <v>169178.31</v>
      </c>
      <c r="G334" s="6">
        <f t="shared" si="5"/>
        <v>0.85714285714285721</v>
      </c>
      <c r="H334" s="1">
        <v>2019</v>
      </c>
    </row>
    <row r="335" spans="1:8" x14ac:dyDescent="0.25">
      <c r="A335" s="2" t="s">
        <v>111</v>
      </c>
      <c r="B335" s="3" t="s">
        <v>112</v>
      </c>
      <c r="C335" s="1" t="s">
        <v>113</v>
      </c>
      <c r="D335" s="1" t="s">
        <v>11</v>
      </c>
      <c r="E335" s="4">
        <v>476242.52400000003</v>
      </c>
      <c r="F335" s="5">
        <v>197065.87200000003</v>
      </c>
      <c r="G335" s="6">
        <f t="shared" si="5"/>
        <v>2.4166666666666665</v>
      </c>
      <c r="H335" s="1">
        <v>2019</v>
      </c>
    </row>
    <row r="336" spans="1:8" x14ac:dyDescent="0.25">
      <c r="A336" s="2" t="s">
        <v>114</v>
      </c>
      <c r="B336" s="3" t="s">
        <v>115</v>
      </c>
      <c r="C336" s="1" t="s">
        <v>116</v>
      </c>
      <c r="D336" s="1" t="s">
        <v>11</v>
      </c>
      <c r="E336" s="4">
        <v>326458.35000000003</v>
      </c>
      <c r="F336" s="5">
        <v>457041.69</v>
      </c>
      <c r="G336" s="6">
        <f t="shared" si="5"/>
        <v>0.71428571428571441</v>
      </c>
      <c r="H336" s="1">
        <v>2019</v>
      </c>
    </row>
    <row r="337" spans="1:8" x14ac:dyDescent="0.25">
      <c r="A337" s="2" t="s">
        <v>114</v>
      </c>
      <c r="B337" s="3" t="s">
        <v>115</v>
      </c>
      <c r="C337" s="1" t="s">
        <v>117</v>
      </c>
      <c r="D337" s="1" t="s">
        <v>11</v>
      </c>
      <c r="E337" s="4">
        <v>80842.104000000007</v>
      </c>
      <c r="F337" s="5">
        <v>75067.668000000005</v>
      </c>
      <c r="G337" s="6">
        <f t="shared" si="5"/>
        <v>1.0769230769230769</v>
      </c>
      <c r="H337" s="1">
        <v>2019</v>
      </c>
    </row>
    <row r="338" spans="1:8" x14ac:dyDescent="0.25">
      <c r="A338" s="2" t="s">
        <v>114</v>
      </c>
      <c r="B338" s="3" t="s">
        <v>115</v>
      </c>
      <c r="C338" s="1" t="s">
        <v>118</v>
      </c>
      <c r="D338" s="1" t="s">
        <v>11</v>
      </c>
      <c r="E338" s="4">
        <v>276321.67200000002</v>
      </c>
      <c r="F338" s="5">
        <v>763948.152</v>
      </c>
      <c r="G338" s="6">
        <f t="shared" si="5"/>
        <v>0.36170212765957449</v>
      </c>
      <c r="H338" s="1">
        <v>2019</v>
      </c>
    </row>
    <row r="339" spans="1:8" x14ac:dyDescent="0.25">
      <c r="A339" s="2" t="s">
        <v>119</v>
      </c>
      <c r="B339" s="3" t="s">
        <v>120</v>
      </c>
      <c r="C339" s="1" t="s">
        <v>121</v>
      </c>
      <c r="D339" s="1" t="s">
        <v>11</v>
      </c>
      <c r="E339" s="4">
        <v>193703.12100000001</v>
      </c>
      <c r="F339" s="5">
        <v>282616.02900000004</v>
      </c>
      <c r="G339" s="6">
        <f t="shared" si="5"/>
        <v>0.6853932584269663</v>
      </c>
      <c r="H339" s="1">
        <v>2019</v>
      </c>
    </row>
    <row r="340" spans="1:8" x14ac:dyDescent="0.25">
      <c r="A340" s="2" t="s">
        <v>122</v>
      </c>
      <c r="B340" s="3" t="s">
        <v>123</v>
      </c>
      <c r="C340" s="1" t="s">
        <v>124</v>
      </c>
      <c r="D340" s="1" t="s">
        <v>11</v>
      </c>
      <c r="E340" s="4">
        <v>395189.36100000003</v>
      </c>
      <c r="F340" s="5">
        <v>501827.76000000007</v>
      </c>
      <c r="G340" s="6">
        <f t="shared" si="5"/>
        <v>0.78749999999999998</v>
      </c>
      <c r="H340" s="1">
        <v>2019</v>
      </c>
    </row>
    <row r="341" spans="1:8" x14ac:dyDescent="0.25">
      <c r="A341" s="2" t="s">
        <v>125</v>
      </c>
      <c r="B341" s="3" t="s">
        <v>126</v>
      </c>
      <c r="C341" s="1" t="s">
        <v>127</v>
      </c>
      <c r="D341" s="1" t="s">
        <v>11</v>
      </c>
      <c r="E341" s="4">
        <v>378353.43000000005</v>
      </c>
      <c r="F341" s="5">
        <v>611186.31000000006</v>
      </c>
      <c r="G341" s="6">
        <f t="shared" si="5"/>
        <v>0.61904761904761907</v>
      </c>
      <c r="H341" s="1">
        <v>2019</v>
      </c>
    </row>
    <row r="342" spans="1:8" x14ac:dyDescent="0.25">
      <c r="A342" s="2" t="s">
        <v>128</v>
      </c>
      <c r="B342" s="3" t="s">
        <v>129</v>
      </c>
      <c r="C342" s="1" t="s">
        <v>130</v>
      </c>
      <c r="D342" s="1" t="s">
        <v>11</v>
      </c>
      <c r="E342" s="4">
        <v>302561.24400000001</v>
      </c>
      <c r="F342" s="5">
        <v>263861.55000000005</v>
      </c>
      <c r="G342" s="6">
        <f t="shared" si="5"/>
        <v>1.1466666666666665</v>
      </c>
      <c r="H342" s="1">
        <v>2019</v>
      </c>
    </row>
    <row r="343" spans="1:8" x14ac:dyDescent="0.25">
      <c r="A343" s="2" t="s">
        <v>131</v>
      </c>
      <c r="B343" s="3" t="s">
        <v>132</v>
      </c>
      <c r="C343" s="1" t="s">
        <v>133</v>
      </c>
      <c r="D343" s="1" t="s">
        <v>11</v>
      </c>
      <c r="E343" s="4">
        <v>92091.87000000001</v>
      </c>
      <c r="F343" s="5">
        <v>136957.13999999998</v>
      </c>
      <c r="G343" s="6">
        <f t="shared" si="5"/>
        <v>0.6724137931034484</v>
      </c>
      <c r="H343" s="1">
        <v>2019</v>
      </c>
    </row>
    <row r="344" spans="1:8" x14ac:dyDescent="0.25">
      <c r="A344" s="2" t="s">
        <v>134</v>
      </c>
      <c r="B344" s="3" t="s">
        <v>135</v>
      </c>
      <c r="C344" s="1" t="s">
        <v>136</v>
      </c>
      <c r="D344" s="1" t="s">
        <v>11</v>
      </c>
      <c r="E344" s="4">
        <v>321772.5</v>
      </c>
      <c r="F344" s="5">
        <v>420091.875</v>
      </c>
      <c r="G344" s="6">
        <f t="shared" si="5"/>
        <v>0.76595744680851063</v>
      </c>
      <c r="H344" s="1">
        <v>2019</v>
      </c>
    </row>
    <row r="345" spans="1:8" x14ac:dyDescent="0.25">
      <c r="A345" s="2" t="s">
        <v>137</v>
      </c>
      <c r="B345" s="3" t="s">
        <v>138</v>
      </c>
      <c r="C345" s="1" t="s">
        <v>139</v>
      </c>
      <c r="D345" s="1" t="s">
        <v>11</v>
      </c>
      <c r="E345" s="4">
        <v>231469.92</v>
      </c>
      <c r="F345" s="5">
        <v>236730.6</v>
      </c>
      <c r="G345" s="6">
        <f t="shared" si="5"/>
        <v>0.97777777777777786</v>
      </c>
      <c r="H345" s="1">
        <v>2019</v>
      </c>
    </row>
    <row r="346" spans="1:8" x14ac:dyDescent="0.25">
      <c r="A346" s="2" t="s">
        <v>140</v>
      </c>
      <c r="B346" s="3" t="s">
        <v>141</v>
      </c>
      <c r="C346" s="1" t="s">
        <v>142</v>
      </c>
      <c r="D346" s="1" t="s">
        <v>11</v>
      </c>
      <c r="E346" s="4">
        <v>602261.89200000011</v>
      </c>
      <c r="F346" s="5">
        <v>416378.59200000006</v>
      </c>
      <c r="G346" s="6">
        <f t="shared" si="5"/>
        <v>1.4464285714285714</v>
      </c>
      <c r="H346" s="1">
        <v>2019</v>
      </c>
    </row>
    <row r="347" spans="1:8" x14ac:dyDescent="0.25">
      <c r="A347" s="2" t="s">
        <v>143</v>
      </c>
      <c r="B347" s="3" t="s">
        <v>144</v>
      </c>
      <c r="C347" s="1" t="s">
        <v>145</v>
      </c>
      <c r="D347" s="1" t="s">
        <v>11</v>
      </c>
      <c r="E347" s="4">
        <v>434460.18600000005</v>
      </c>
      <c r="F347" s="5">
        <v>860723.01000000013</v>
      </c>
      <c r="G347" s="6">
        <f t="shared" si="5"/>
        <v>0.50476190476190474</v>
      </c>
      <c r="H347" s="1">
        <v>2019</v>
      </c>
    </row>
    <row r="348" spans="1:8" x14ac:dyDescent="0.25">
      <c r="A348" s="2" t="s">
        <v>143</v>
      </c>
      <c r="B348" s="3" t="s">
        <v>144</v>
      </c>
      <c r="C348" s="1" t="s">
        <v>146</v>
      </c>
      <c r="D348" s="1" t="s">
        <v>11</v>
      </c>
      <c r="E348" s="4">
        <v>253204.45199999999</v>
      </c>
      <c r="F348" s="5">
        <v>410365.83600000001</v>
      </c>
      <c r="G348" s="6">
        <f t="shared" si="5"/>
        <v>0.61702127659574468</v>
      </c>
      <c r="H348" s="1">
        <v>2019</v>
      </c>
    </row>
    <row r="349" spans="1:8" x14ac:dyDescent="0.25">
      <c r="A349" s="2" t="s">
        <v>147</v>
      </c>
      <c r="B349" s="3" t="s">
        <v>148</v>
      </c>
      <c r="C349" s="1" t="s">
        <v>149</v>
      </c>
      <c r="D349" s="1" t="s">
        <v>11</v>
      </c>
      <c r="E349" s="4">
        <v>671964.48</v>
      </c>
      <c r="F349" s="5">
        <v>755960.04</v>
      </c>
      <c r="G349" s="6">
        <f t="shared" si="5"/>
        <v>0.88888888888888884</v>
      </c>
      <c r="H349" s="1">
        <v>2019</v>
      </c>
    </row>
    <row r="350" spans="1:8" x14ac:dyDescent="0.25">
      <c r="A350" s="2" t="s">
        <v>150</v>
      </c>
      <c r="B350" s="3" t="s">
        <v>151</v>
      </c>
      <c r="C350" s="1" t="s">
        <v>152</v>
      </c>
      <c r="D350" s="1" t="s">
        <v>11</v>
      </c>
      <c r="E350" s="4">
        <v>62137.763999999996</v>
      </c>
      <c r="F350" s="5">
        <v>26057.772000000001</v>
      </c>
      <c r="G350" s="6">
        <f t="shared" si="5"/>
        <v>2.3846153846153846</v>
      </c>
      <c r="H350" s="1">
        <v>2019</v>
      </c>
    </row>
    <row r="351" spans="1:8" x14ac:dyDescent="0.25">
      <c r="A351" s="2" t="s">
        <v>153</v>
      </c>
      <c r="B351" s="3" t="s">
        <v>154</v>
      </c>
      <c r="C351" s="1" t="s">
        <v>155</v>
      </c>
      <c r="D351" s="1" t="s">
        <v>11</v>
      </c>
      <c r="E351" s="4">
        <v>296067.57300000003</v>
      </c>
      <c r="F351" s="5">
        <v>371189.196</v>
      </c>
      <c r="G351" s="6">
        <f t="shared" si="5"/>
        <v>0.79761904761904767</v>
      </c>
      <c r="H351" s="1">
        <v>2019</v>
      </c>
    </row>
    <row r="352" spans="1:8" x14ac:dyDescent="0.25">
      <c r="A352" s="2" t="s">
        <v>156</v>
      </c>
      <c r="B352" s="3" t="s">
        <v>157</v>
      </c>
      <c r="C352" s="1" t="s">
        <v>158</v>
      </c>
      <c r="D352" s="1" t="s">
        <v>11</v>
      </c>
      <c r="E352" s="4">
        <v>116135.71200000001</v>
      </c>
      <c r="F352" s="5">
        <v>131218.272</v>
      </c>
      <c r="G352" s="6">
        <f t="shared" si="5"/>
        <v>0.88505747126436796</v>
      </c>
      <c r="H352" s="1">
        <v>2019</v>
      </c>
    </row>
    <row r="353" spans="1:8" x14ac:dyDescent="0.25">
      <c r="A353" s="2" t="s">
        <v>159</v>
      </c>
      <c r="B353" s="3" t="s">
        <v>160</v>
      </c>
      <c r="C353" s="1" t="s">
        <v>161</v>
      </c>
      <c r="D353" s="1" t="s">
        <v>11</v>
      </c>
      <c r="E353" s="4">
        <v>71758.76400000001</v>
      </c>
      <c r="F353" s="5">
        <v>92960.21699999999</v>
      </c>
      <c r="G353" s="6">
        <f t="shared" si="5"/>
        <v>0.77192982456140369</v>
      </c>
      <c r="H353" s="1">
        <v>2019</v>
      </c>
    </row>
    <row r="354" spans="1:8" x14ac:dyDescent="0.25">
      <c r="A354" s="2" t="s">
        <v>162</v>
      </c>
      <c r="B354" s="3" t="s">
        <v>163</v>
      </c>
      <c r="C354" s="1" t="s">
        <v>164</v>
      </c>
      <c r="D354" s="1" t="s">
        <v>11</v>
      </c>
      <c r="E354" s="4">
        <v>657475.92000000004</v>
      </c>
      <c r="F354" s="5">
        <v>923795.28</v>
      </c>
      <c r="G354" s="6">
        <f t="shared" si="5"/>
        <v>0.71171171171171177</v>
      </c>
      <c r="H354" s="1">
        <v>2019</v>
      </c>
    </row>
    <row r="355" spans="1:8" x14ac:dyDescent="0.25">
      <c r="A355" s="2" t="s">
        <v>165</v>
      </c>
      <c r="B355" s="3" t="s">
        <v>166</v>
      </c>
      <c r="C355" s="1" t="s">
        <v>167</v>
      </c>
      <c r="D355" s="1" t="s">
        <v>11</v>
      </c>
      <c r="E355" s="4">
        <v>34533.576000000001</v>
      </c>
      <c r="F355" s="5">
        <v>85100.597999999998</v>
      </c>
      <c r="G355" s="6">
        <f t="shared" si="5"/>
        <v>0.40579710144927539</v>
      </c>
      <c r="H355" s="1">
        <v>2019</v>
      </c>
    </row>
    <row r="356" spans="1:8" x14ac:dyDescent="0.25">
      <c r="A356" s="2" t="s">
        <v>8</v>
      </c>
      <c r="B356" s="3" t="s">
        <v>9</v>
      </c>
      <c r="C356" s="1" t="s">
        <v>10</v>
      </c>
      <c r="D356" s="1" t="s">
        <v>168</v>
      </c>
      <c r="E356" s="4">
        <v>172024.236</v>
      </c>
      <c r="F356" s="5">
        <v>344048.47200000001</v>
      </c>
      <c r="G356" s="6">
        <f t="shared" si="5"/>
        <v>0.5</v>
      </c>
      <c r="H356" s="1">
        <v>2019</v>
      </c>
    </row>
    <row r="357" spans="1:8" x14ac:dyDescent="0.25">
      <c r="A357" s="2" t="s">
        <v>12</v>
      </c>
      <c r="B357" s="3" t="s">
        <v>13</v>
      </c>
      <c r="C357" s="1" t="s">
        <v>14</v>
      </c>
      <c r="D357" s="1" t="s">
        <v>168</v>
      </c>
      <c r="E357" s="4">
        <v>236059.902</v>
      </c>
      <c r="F357" s="5">
        <v>610676.70299999998</v>
      </c>
      <c r="G357" s="6">
        <f t="shared" si="5"/>
        <v>0.38655462184873951</v>
      </c>
      <c r="H357" s="1">
        <v>2019</v>
      </c>
    </row>
    <row r="358" spans="1:8" x14ac:dyDescent="0.25">
      <c r="A358" s="2" t="s">
        <v>15</v>
      </c>
      <c r="B358" s="3" t="s">
        <v>16</v>
      </c>
      <c r="C358" s="1" t="s">
        <v>17</v>
      </c>
      <c r="D358" s="1" t="s">
        <v>168</v>
      </c>
      <c r="E358" s="4">
        <v>264203.09999999998</v>
      </c>
      <c r="F358" s="5">
        <v>175236.75</v>
      </c>
      <c r="G358" s="6">
        <f t="shared" si="5"/>
        <v>1.5076923076923077</v>
      </c>
      <c r="H358" s="1">
        <v>2019</v>
      </c>
    </row>
    <row r="359" spans="1:8" x14ac:dyDescent="0.25">
      <c r="A359" s="2" t="s">
        <v>18</v>
      </c>
      <c r="B359" s="3" t="s">
        <v>19</v>
      </c>
      <c r="C359" s="1" t="s">
        <v>20</v>
      </c>
      <c r="D359" s="1" t="s">
        <v>168</v>
      </c>
      <c r="E359" s="4">
        <v>13320.269999999999</v>
      </c>
      <c r="F359" s="5">
        <v>32875.56</v>
      </c>
      <c r="G359" s="6">
        <f t="shared" si="5"/>
        <v>0.40517241379310343</v>
      </c>
      <c r="H359" s="1">
        <v>2019</v>
      </c>
    </row>
    <row r="360" spans="1:8" x14ac:dyDescent="0.25">
      <c r="A360" s="2" t="s">
        <v>21</v>
      </c>
      <c r="B360" s="3" t="s">
        <v>22</v>
      </c>
      <c r="C360" s="1" t="s">
        <v>23</v>
      </c>
      <c r="D360" s="1" t="s">
        <v>168</v>
      </c>
      <c r="E360" s="4">
        <v>296725.64400000003</v>
      </c>
      <c r="F360" s="5">
        <v>392960.98800000001</v>
      </c>
      <c r="G360" s="6">
        <f t="shared" si="5"/>
        <v>0.75510204081632659</v>
      </c>
      <c r="H360" s="1">
        <v>2019</v>
      </c>
    </row>
    <row r="361" spans="1:8" x14ac:dyDescent="0.25">
      <c r="A361" s="2" t="s">
        <v>21</v>
      </c>
      <c r="B361" s="3" t="s">
        <v>22</v>
      </c>
      <c r="C361" s="1" t="s">
        <v>24</v>
      </c>
      <c r="D361" s="1" t="s">
        <v>168</v>
      </c>
      <c r="E361" s="4">
        <v>79598.052000000011</v>
      </c>
      <c r="F361" s="5">
        <v>91390.356000000014</v>
      </c>
      <c r="G361" s="6">
        <f t="shared" si="5"/>
        <v>0.87096774193548387</v>
      </c>
      <c r="H361" s="1">
        <v>2019</v>
      </c>
    </row>
    <row r="362" spans="1:8" x14ac:dyDescent="0.25">
      <c r="A362" s="2" t="s">
        <v>21</v>
      </c>
      <c r="B362" s="3" t="s">
        <v>22</v>
      </c>
      <c r="C362" s="1" t="s">
        <v>25</v>
      </c>
      <c r="D362" s="1" t="s">
        <v>168</v>
      </c>
      <c r="E362" s="4">
        <v>393019.30800000002</v>
      </c>
      <c r="F362" s="5">
        <v>234957.19500000004</v>
      </c>
      <c r="G362" s="6">
        <f t="shared" si="5"/>
        <v>1.6727272727272726</v>
      </c>
      <c r="H362" s="1">
        <v>2019</v>
      </c>
    </row>
    <row r="363" spans="1:8" x14ac:dyDescent="0.25">
      <c r="A363" s="2" t="s">
        <v>21</v>
      </c>
      <c r="B363" s="3" t="s">
        <v>22</v>
      </c>
      <c r="C363" s="1" t="s">
        <v>26</v>
      </c>
      <c r="D363" s="1" t="s">
        <v>168</v>
      </c>
      <c r="E363" s="4">
        <v>91334.627999999997</v>
      </c>
      <c r="F363" s="5">
        <v>142076.08800000002</v>
      </c>
      <c r="G363" s="6">
        <f t="shared" si="5"/>
        <v>0.64285714285714279</v>
      </c>
      <c r="H363" s="1">
        <v>2019</v>
      </c>
    </row>
    <row r="364" spans="1:8" x14ac:dyDescent="0.25">
      <c r="A364" s="2" t="s">
        <v>27</v>
      </c>
      <c r="B364" s="3" t="s">
        <v>28</v>
      </c>
      <c r="C364" s="1" t="s">
        <v>29</v>
      </c>
      <c r="D364" s="1" t="s">
        <v>168</v>
      </c>
      <c r="E364" s="4">
        <v>127342.8</v>
      </c>
      <c r="F364" s="5">
        <v>157586.715</v>
      </c>
      <c r="G364" s="6">
        <f t="shared" si="5"/>
        <v>0.80808080808080807</v>
      </c>
      <c r="H364" s="1">
        <v>2019</v>
      </c>
    </row>
    <row r="365" spans="1:8" x14ac:dyDescent="0.25">
      <c r="A365" s="2" t="s">
        <v>30</v>
      </c>
      <c r="B365" s="3" t="s">
        <v>31</v>
      </c>
      <c r="C365" s="1" t="s">
        <v>32</v>
      </c>
      <c r="D365" s="1" t="s">
        <v>168</v>
      </c>
      <c r="E365" s="4">
        <v>323768.18700000003</v>
      </c>
      <c r="F365" s="5">
        <v>285109.299</v>
      </c>
      <c r="G365" s="6">
        <f t="shared" si="5"/>
        <v>1.1355932203389831</v>
      </c>
      <c r="H365" s="1">
        <v>2019</v>
      </c>
    </row>
    <row r="366" spans="1:8" x14ac:dyDescent="0.25">
      <c r="A366" s="2" t="s">
        <v>33</v>
      </c>
      <c r="B366" s="3" t="s">
        <v>34</v>
      </c>
      <c r="C366" s="1" t="s">
        <v>35</v>
      </c>
      <c r="D366" s="1" t="s">
        <v>168</v>
      </c>
      <c r="E366" s="4">
        <v>34397.46</v>
      </c>
      <c r="F366" s="5">
        <v>55137.105000000003</v>
      </c>
      <c r="G366" s="6">
        <f t="shared" si="5"/>
        <v>0.62385321100917424</v>
      </c>
      <c r="H366" s="1">
        <v>2019</v>
      </c>
    </row>
    <row r="367" spans="1:8" x14ac:dyDescent="0.25">
      <c r="A367" s="2" t="s">
        <v>36</v>
      </c>
      <c r="B367" s="3" t="s">
        <v>37</v>
      </c>
      <c r="C367" s="1" t="s">
        <v>38</v>
      </c>
      <c r="D367" s="1" t="s">
        <v>168</v>
      </c>
      <c r="E367" s="4">
        <v>17914.77</v>
      </c>
      <c r="F367" s="5">
        <v>48170.825999999994</v>
      </c>
      <c r="G367" s="6">
        <f t="shared" si="5"/>
        <v>0.37190082644628103</v>
      </c>
      <c r="H367" s="1">
        <v>2019</v>
      </c>
    </row>
    <row r="368" spans="1:8" x14ac:dyDescent="0.25">
      <c r="A368" s="2" t="s">
        <v>36</v>
      </c>
      <c r="B368" s="3" t="s">
        <v>37</v>
      </c>
      <c r="C368" s="1" t="s">
        <v>39</v>
      </c>
      <c r="D368" s="1" t="s">
        <v>168</v>
      </c>
      <c r="E368" s="4">
        <v>48731.112000000001</v>
      </c>
      <c r="F368" s="5">
        <v>102759.08399999999</v>
      </c>
      <c r="G368" s="6">
        <f t="shared" si="5"/>
        <v>0.47422680412371143</v>
      </c>
      <c r="H368" s="1">
        <v>2019</v>
      </c>
    </row>
    <row r="369" spans="1:8" x14ac:dyDescent="0.25">
      <c r="A369" s="2" t="s">
        <v>40</v>
      </c>
      <c r="B369" s="3" t="s">
        <v>41</v>
      </c>
      <c r="C369" s="1" t="s">
        <v>42</v>
      </c>
      <c r="D369" s="1" t="s">
        <v>168</v>
      </c>
      <c r="E369" s="4">
        <v>189105.11099999998</v>
      </c>
      <c r="F369" s="5">
        <v>430515.891</v>
      </c>
      <c r="G369" s="6">
        <f t="shared" si="5"/>
        <v>0.43925233644859807</v>
      </c>
      <c r="H369" s="1">
        <v>2019</v>
      </c>
    </row>
    <row r="370" spans="1:8" x14ac:dyDescent="0.25">
      <c r="A370" s="2" t="s">
        <v>43</v>
      </c>
      <c r="B370" s="3" t="s">
        <v>44</v>
      </c>
      <c r="C370" s="1" t="s">
        <v>45</v>
      </c>
      <c r="D370" s="1" t="s">
        <v>168</v>
      </c>
      <c r="E370" s="4">
        <v>67231.008000000002</v>
      </c>
      <c r="F370" s="5">
        <v>117654.26400000001</v>
      </c>
      <c r="G370" s="6">
        <f t="shared" si="5"/>
        <v>0.5714285714285714</v>
      </c>
      <c r="H370" s="1">
        <v>2019</v>
      </c>
    </row>
    <row r="371" spans="1:8" x14ac:dyDescent="0.25">
      <c r="A371" s="2" t="s">
        <v>46</v>
      </c>
      <c r="B371" s="3" t="s">
        <v>47</v>
      </c>
      <c r="C371" s="1" t="s">
        <v>48</v>
      </c>
      <c r="D371" s="1" t="s">
        <v>168</v>
      </c>
      <c r="E371" s="4">
        <v>211316.24700000003</v>
      </c>
      <c r="F371" s="5">
        <v>338903.41500000004</v>
      </c>
      <c r="G371" s="6">
        <f t="shared" si="5"/>
        <v>0.62352941176470589</v>
      </c>
      <c r="H371" s="1">
        <v>2019</v>
      </c>
    </row>
    <row r="372" spans="1:8" x14ac:dyDescent="0.25">
      <c r="A372" s="2" t="s">
        <v>49</v>
      </c>
      <c r="B372" s="3" t="s">
        <v>50</v>
      </c>
      <c r="C372" s="1" t="s">
        <v>51</v>
      </c>
      <c r="D372" s="1" t="s">
        <v>168</v>
      </c>
      <c r="E372" s="4">
        <v>173393.766</v>
      </c>
      <c r="F372" s="5">
        <v>110514.708</v>
      </c>
      <c r="G372" s="6">
        <f t="shared" si="5"/>
        <v>1.5689655172413794</v>
      </c>
      <c r="H372" s="1">
        <v>2019</v>
      </c>
    </row>
    <row r="373" spans="1:8" x14ac:dyDescent="0.25">
      <c r="A373" s="2" t="s">
        <v>52</v>
      </c>
      <c r="B373" s="3" t="s">
        <v>53</v>
      </c>
      <c r="C373" s="1" t="s">
        <v>54</v>
      </c>
      <c r="D373" s="1" t="s">
        <v>168</v>
      </c>
      <c r="E373" s="4">
        <v>165545.61300000001</v>
      </c>
      <c r="F373" s="5">
        <v>197493.01200000002</v>
      </c>
      <c r="G373" s="6">
        <f t="shared" si="5"/>
        <v>0.83823529411764708</v>
      </c>
      <c r="H373" s="1">
        <v>2019</v>
      </c>
    </row>
    <row r="374" spans="1:8" x14ac:dyDescent="0.25">
      <c r="A374" s="2" t="s">
        <v>52</v>
      </c>
      <c r="B374" s="3" t="s">
        <v>53</v>
      </c>
      <c r="C374" s="1" t="s">
        <v>55</v>
      </c>
      <c r="D374" s="1" t="s">
        <v>168</v>
      </c>
      <c r="E374" s="4">
        <v>48378.79800000001</v>
      </c>
      <c r="F374" s="5">
        <v>141414.948</v>
      </c>
      <c r="G374" s="6">
        <f t="shared" si="5"/>
        <v>0.3421052631578948</v>
      </c>
      <c r="H374" s="1">
        <v>2019</v>
      </c>
    </row>
    <row r="375" spans="1:8" x14ac:dyDescent="0.25">
      <c r="A375" s="2" t="s">
        <v>56</v>
      </c>
      <c r="B375" s="3" t="s">
        <v>57</v>
      </c>
      <c r="C375" s="1" t="s">
        <v>58</v>
      </c>
      <c r="D375" s="1" t="s">
        <v>168</v>
      </c>
      <c r="E375" s="4">
        <v>46314.306000000004</v>
      </c>
      <c r="F375" s="5">
        <v>24408.891</v>
      </c>
      <c r="G375" s="6">
        <f t="shared" si="5"/>
        <v>1.8974358974358976</v>
      </c>
      <c r="H375" s="1">
        <v>2019</v>
      </c>
    </row>
    <row r="376" spans="1:8" x14ac:dyDescent="0.25">
      <c r="A376" s="2" t="s">
        <v>59</v>
      </c>
      <c r="B376" s="3" t="s">
        <v>60</v>
      </c>
      <c r="C376" s="1" t="s">
        <v>61</v>
      </c>
      <c r="D376" s="1" t="s">
        <v>168</v>
      </c>
      <c r="E376" s="4">
        <v>120981.38400000001</v>
      </c>
      <c r="F376" s="5">
        <v>234240.55200000003</v>
      </c>
      <c r="G376" s="6">
        <f t="shared" si="5"/>
        <v>0.51648351648351642</v>
      </c>
      <c r="H376" s="1">
        <v>2019</v>
      </c>
    </row>
    <row r="377" spans="1:8" x14ac:dyDescent="0.25">
      <c r="A377" s="2" t="s">
        <v>62</v>
      </c>
      <c r="B377" s="3" t="s">
        <v>63</v>
      </c>
      <c r="C377" s="1" t="s">
        <v>64</v>
      </c>
      <c r="D377" s="1" t="s">
        <v>168</v>
      </c>
      <c r="E377" s="4">
        <v>61655.769</v>
      </c>
      <c r="F377" s="5">
        <v>118278.414</v>
      </c>
      <c r="G377" s="6">
        <f t="shared" si="5"/>
        <v>0.52127659574468088</v>
      </c>
      <c r="H377" s="1">
        <v>2019</v>
      </c>
    </row>
    <row r="378" spans="1:8" x14ac:dyDescent="0.25">
      <c r="A378" s="2" t="s">
        <v>65</v>
      </c>
      <c r="B378" s="3" t="s">
        <v>66</v>
      </c>
      <c r="C378" s="1" t="s">
        <v>67</v>
      </c>
      <c r="D378" s="1" t="s">
        <v>168</v>
      </c>
      <c r="E378" s="4">
        <v>156414.72600000002</v>
      </c>
      <c r="F378" s="5">
        <v>441169.74000000005</v>
      </c>
      <c r="G378" s="6">
        <f t="shared" si="5"/>
        <v>0.35454545454545455</v>
      </c>
      <c r="H378" s="1">
        <v>2019</v>
      </c>
    </row>
    <row r="379" spans="1:8" x14ac:dyDescent="0.25">
      <c r="A379" s="2" t="s">
        <v>68</v>
      </c>
      <c r="B379" s="3" t="s">
        <v>69</v>
      </c>
      <c r="C379" s="1" t="s">
        <v>70</v>
      </c>
      <c r="D379" s="1" t="s">
        <v>168</v>
      </c>
      <c r="E379" s="4">
        <v>162871.04699999999</v>
      </c>
      <c r="F379" s="5">
        <v>144150.23699999999</v>
      </c>
      <c r="G379" s="6">
        <f t="shared" si="5"/>
        <v>1.1298701298701299</v>
      </c>
      <c r="H379" s="1">
        <v>2019</v>
      </c>
    </row>
    <row r="380" spans="1:8" x14ac:dyDescent="0.25">
      <c r="A380" s="2" t="s">
        <v>71</v>
      </c>
      <c r="B380" s="3" t="s">
        <v>72</v>
      </c>
      <c r="C380" s="1" t="s">
        <v>73</v>
      </c>
      <c r="D380" s="1" t="s">
        <v>168</v>
      </c>
      <c r="E380" s="4">
        <v>354577.90499999997</v>
      </c>
      <c r="F380" s="5">
        <v>484423.33499999996</v>
      </c>
      <c r="G380" s="6">
        <f t="shared" si="5"/>
        <v>0.73195876288659789</v>
      </c>
      <c r="H380" s="1">
        <v>2019</v>
      </c>
    </row>
    <row r="381" spans="1:8" x14ac:dyDescent="0.25">
      <c r="A381" s="2" t="s">
        <v>71</v>
      </c>
      <c r="B381" s="3" t="s">
        <v>72</v>
      </c>
      <c r="C381" s="1" t="s">
        <v>74</v>
      </c>
      <c r="D381" s="1" t="s">
        <v>168</v>
      </c>
      <c r="E381" s="4">
        <v>221532.71400000001</v>
      </c>
      <c r="F381" s="5">
        <v>183825.01800000001</v>
      </c>
      <c r="G381" s="6">
        <f t="shared" si="5"/>
        <v>1.2051282051282051</v>
      </c>
      <c r="H381" s="1">
        <v>2019</v>
      </c>
    </row>
    <row r="382" spans="1:8" x14ac:dyDescent="0.25">
      <c r="A382" s="2" t="s">
        <v>75</v>
      </c>
      <c r="B382" s="3" t="s">
        <v>76</v>
      </c>
      <c r="C382" s="1" t="s">
        <v>77</v>
      </c>
      <c r="D382" s="1" t="s">
        <v>168</v>
      </c>
      <c r="E382" s="4">
        <v>390860.1</v>
      </c>
      <c r="F382" s="5">
        <v>323111.016</v>
      </c>
      <c r="G382" s="6">
        <f t="shared" si="5"/>
        <v>1.2096774193548385</v>
      </c>
      <c r="H382" s="1">
        <v>2019</v>
      </c>
    </row>
    <row r="383" spans="1:8" x14ac:dyDescent="0.25">
      <c r="A383" s="2" t="s">
        <v>78</v>
      </c>
      <c r="B383" s="3" t="s">
        <v>79</v>
      </c>
      <c r="C383" s="1" t="s">
        <v>80</v>
      </c>
      <c r="D383" s="1" t="s">
        <v>168</v>
      </c>
      <c r="E383" s="4">
        <v>112702.46400000001</v>
      </c>
      <c r="F383" s="5">
        <v>204273.21599999999</v>
      </c>
      <c r="G383" s="6">
        <f t="shared" si="5"/>
        <v>0.55172413793103459</v>
      </c>
      <c r="H383" s="1">
        <v>2019</v>
      </c>
    </row>
    <row r="384" spans="1:8" x14ac:dyDescent="0.25">
      <c r="A384" s="2" t="s">
        <v>81</v>
      </c>
      <c r="B384" s="3" t="s">
        <v>82</v>
      </c>
      <c r="C384" s="1" t="s">
        <v>83</v>
      </c>
      <c r="D384" s="1" t="s">
        <v>168</v>
      </c>
      <c r="E384" s="4">
        <v>201096.72</v>
      </c>
      <c r="F384" s="5">
        <v>180530.01</v>
      </c>
      <c r="G384" s="6">
        <f t="shared" si="5"/>
        <v>1.1139240506329113</v>
      </c>
      <c r="H384" s="1">
        <v>2019</v>
      </c>
    </row>
    <row r="385" spans="1:8" x14ac:dyDescent="0.25">
      <c r="A385" s="2" t="s">
        <v>84</v>
      </c>
      <c r="B385" s="3" t="s">
        <v>85</v>
      </c>
      <c r="C385" s="1" t="s">
        <v>86</v>
      </c>
      <c r="D385" s="1" t="s">
        <v>168</v>
      </c>
      <c r="E385" s="4">
        <v>286097.40000000002</v>
      </c>
      <c r="F385" s="5">
        <v>306124.21800000005</v>
      </c>
      <c r="G385" s="6">
        <f t="shared" si="5"/>
        <v>0.93457943925233633</v>
      </c>
      <c r="H385" s="1">
        <v>2019</v>
      </c>
    </row>
    <row r="386" spans="1:8" x14ac:dyDescent="0.25">
      <c r="A386" s="2" t="s">
        <v>87</v>
      </c>
      <c r="B386" s="3" t="s">
        <v>88</v>
      </c>
      <c r="C386" s="1" t="s">
        <v>89</v>
      </c>
      <c r="D386" s="1" t="s">
        <v>168</v>
      </c>
      <c r="E386" s="4">
        <v>142326.99</v>
      </c>
      <c r="F386" s="5">
        <v>294583.77</v>
      </c>
      <c r="G386" s="6">
        <f t="shared" si="5"/>
        <v>0.4831460674157303</v>
      </c>
      <c r="H386" s="1">
        <v>2019</v>
      </c>
    </row>
    <row r="387" spans="1:8" x14ac:dyDescent="0.25">
      <c r="A387" s="2" t="s">
        <v>90</v>
      </c>
      <c r="B387" s="3" t="s">
        <v>91</v>
      </c>
      <c r="C387" s="1" t="s">
        <v>92</v>
      </c>
      <c r="D387" s="1" t="s">
        <v>168</v>
      </c>
      <c r="E387" s="4">
        <v>190438.25399999999</v>
      </c>
      <c r="F387" s="5">
        <v>360830.37599999999</v>
      </c>
      <c r="G387" s="6">
        <f t="shared" ref="G387:G450" si="6">E387/F387</f>
        <v>0.52777777777777779</v>
      </c>
      <c r="H387" s="1">
        <v>2019</v>
      </c>
    </row>
    <row r="388" spans="1:8" x14ac:dyDescent="0.25">
      <c r="A388" s="2" t="s">
        <v>93</v>
      </c>
      <c r="B388" s="3" t="s">
        <v>94</v>
      </c>
      <c r="C388" s="1" t="s">
        <v>95</v>
      </c>
      <c r="D388" s="1" t="s">
        <v>168</v>
      </c>
      <c r="E388" s="4">
        <v>22854.473999999998</v>
      </c>
      <c r="F388" s="5">
        <v>28326.672000000002</v>
      </c>
      <c r="G388" s="6">
        <f t="shared" si="6"/>
        <v>0.80681818181818166</v>
      </c>
      <c r="H388" s="1">
        <v>2019</v>
      </c>
    </row>
    <row r="389" spans="1:8" x14ac:dyDescent="0.25">
      <c r="A389" s="2" t="s">
        <v>96</v>
      </c>
      <c r="B389" s="3" t="s">
        <v>97</v>
      </c>
      <c r="C389" s="1" t="s">
        <v>98</v>
      </c>
      <c r="D389" s="1" t="s">
        <v>168</v>
      </c>
      <c r="E389" s="4">
        <v>73610.316000000006</v>
      </c>
      <c r="F389" s="5">
        <v>75497.759999999995</v>
      </c>
      <c r="G389" s="6">
        <f t="shared" si="6"/>
        <v>0.9750000000000002</v>
      </c>
      <c r="H389" s="1">
        <v>2019</v>
      </c>
    </row>
    <row r="390" spans="1:8" x14ac:dyDescent="0.25">
      <c r="A390" s="2" t="s">
        <v>99</v>
      </c>
      <c r="B390" s="3" t="s">
        <v>100</v>
      </c>
      <c r="C390" s="1" t="s">
        <v>101</v>
      </c>
      <c r="D390" s="1" t="s">
        <v>168</v>
      </c>
      <c r="E390" s="4">
        <v>117349.84800000001</v>
      </c>
      <c r="F390" s="5">
        <v>160022.51999999999</v>
      </c>
      <c r="G390" s="6">
        <f t="shared" si="6"/>
        <v>0.7333333333333335</v>
      </c>
      <c r="H390" s="1">
        <v>2019</v>
      </c>
    </row>
    <row r="391" spans="1:8" x14ac:dyDescent="0.25">
      <c r="A391" s="2" t="s">
        <v>102</v>
      </c>
      <c r="B391" s="3" t="s">
        <v>103</v>
      </c>
      <c r="C391" s="1" t="s">
        <v>104</v>
      </c>
      <c r="D391" s="1" t="s">
        <v>168</v>
      </c>
      <c r="E391" s="4">
        <v>146957.16600000003</v>
      </c>
      <c r="F391" s="5">
        <v>169320.21300000002</v>
      </c>
      <c r="G391" s="6">
        <f t="shared" si="6"/>
        <v>0.86792452830188682</v>
      </c>
      <c r="H391" s="1">
        <v>2019</v>
      </c>
    </row>
    <row r="392" spans="1:8" x14ac:dyDescent="0.25">
      <c r="A392" s="2" t="s">
        <v>105</v>
      </c>
      <c r="B392" s="3" t="s">
        <v>106</v>
      </c>
      <c r="C392" s="1" t="s">
        <v>107</v>
      </c>
      <c r="D392" s="1" t="s">
        <v>168</v>
      </c>
      <c r="E392" s="4">
        <v>82406.7</v>
      </c>
      <c r="F392" s="5">
        <v>114652.8</v>
      </c>
      <c r="G392" s="6">
        <f t="shared" si="6"/>
        <v>0.71875</v>
      </c>
      <c r="H392" s="1">
        <v>2019</v>
      </c>
    </row>
    <row r="393" spans="1:8" x14ac:dyDescent="0.25">
      <c r="A393" s="2" t="s">
        <v>108</v>
      </c>
      <c r="B393" s="3" t="s">
        <v>109</v>
      </c>
      <c r="C393" s="1" t="s">
        <v>110</v>
      </c>
      <c r="D393" s="1" t="s">
        <v>168</v>
      </c>
      <c r="E393" s="4">
        <v>232255.37700000001</v>
      </c>
      <c r="F393" s="5">
        <v>296011.755</v>
      </c>
      <c r="G393" s="6">
        <f t="shared" si="6"/>
        <v>0.7846153846153846</v>
      </c>
      <c r="H393" s="1">
        <v>2019</v>
      </c>
    </row>
    <row r="394" spans="1:8" x14ac:dyDescent="0.25">
      <c r="A394" s="2" t="s">
        <v>111</v>
      </c>
      <c r="B394" s="3" t="s">
        <v>112</v>
      </c>
      <c r="C394" s="1" t="s">
        <v>113</v>
      </c>
      <c r="D394" s="1" t="s">
        <v>168</v>
      </c>
      <c r="E394" s="4">
        <v>364439.62799999997</v>
      </c>
      <c r="F394" s="5">
        <v>386132.46299999999</v>
      </c>
      <c r="G394" s="6">
        <f t="shared" si="6"/>
        <v>0.9438202247191011</v>
      </c>
      <c r="H394" s="1">
        <v>2019</v>
      </c>
    </row>
    <row r="395" spans="1:8" x14ac:dyDescent="0.25">
      <c r="A395" s="2" t="s">
        <v>114</v>
      </c>
      <c r="B395" s="3" t="s">
        <v>115</v>
      </c>
      <c r="C395" s="1" t="s">
        <v>116</v>
      </c>
      <c r="D395" s="1" t="s">
        <v>168</v>
      </c>
      <c r="E395" s="4">
        <v>83815.748999999996</v>
      </c>
      <c r="F395" s="5">
        <v>35226.909</v>
      </c>
      <c r="G395" s="6">
        <f t="shared" si="6"/>
        <v>2.3793103448275863</v>
      </c>
      <c r="H395" s="1">
        <v>2019</v>
      </c>
    </row>
    <row r="396" spans="1:8" x14ac:dyDescent="0.25">
      <c r="A396" s="2" t="s">
        <v>114</v>
      </c>
      <c r="B396" s="3" t="s">
        <v>115</v>
      </c>
      <c r="C396" s="1" t="s">
        <v>117</v>
      </c>
      <c r="D396" s="1" t="s">
        <v>168</v>
      </c>
      <c r="E396" s="4">
        <v>69479.963999999993</v>
      </c>
      <c r="F396" s="5">
        <v>98778.743999999992</v>
      </c>
      <c r="G396" s="6">
        <f t="shared" si="6"/>
        <v>0.70338983050847459</v>
      </c>
      <c r="H396" s="1">
        <v>2019</v>
      </c>
    </row>
    <row r="397" spans="1:8" x14ac:dyDescent="0.25">
      <c r="A397" s="2" t="s">
        <v>114</v>
      </c>
      <c r="B397" s="3" t="s">
        <v>115</v>
      </c>
      <c r="C397" s="1" t="s">
        <v>118</v>
      </c>
      <c r="D397" s="1" t="s">
        <v>168</v>
      </c>
      <c r="E397" s="4">
        <v>215194.41900000002</v>
      </c>
      <c r="F397" s="5">
        <v>218406.27600000001</v>
      </c>
      <c r="G397" s="6">
        <f t="shared" si="6"/>
        <v>0.98529411764705888</v>
      </c>
      <c r="H397" s="1">
        <v>2019</v>
      </c>
    </row>
    <row r="398" spans="1:8" x14ac:dyDescent="0.25">
      <c r="A398" s="2" t="s">
        <v>119</v>
      </c>
      <c r="B398" s="3" t="s">
        <v>120</v>
      </c>
      <c r="C398" s="1" t="s">
        <v>121</v>
      </c>
      <c r="D398" s="1" t="s">
        <v>168</v>
      </c>
      <c r="E398" s="4">
        <v>88065.468000000008</v>
      </c>
      <c r="F398" s="5">
        <v>70941.626999999993</v>
      </c>
      <c r="G398" s="6">
        <f t="shared" si="6"/>
        <v>1.2413793103448278</v>
      </c>
      <c r="H398" s="1">
        <v>2019</v>
      </c>
    </row>
    <row r="399" spans="1:8" x14ac:dyDescent="0.25">
      <c r="A399" s="2" t="s">
        <v>122</v>
      </c>
      <c r="B399" s="3" t="s">
        <v>123</v>
      </c>
      <c r="C399" s="1" t="s">
        <v>124</v>
      </c>
      <c r="D399" s="1" t="s">
        <v>168</v>
      </c>
      <c r="E399" s="4">
        <v>33564.824999999997</v>
      </c>
      <c r="F399" s="5">
        <v>26851.860000000004</v>
      </c>
      <c r="G399" s="6">
        <f t="shared" si="6"/>
        <v>1.2499999999999998</v>
      </c>
      <c r="H399" s="1">
        <v>2019</v>
      </c>
    </row>
    <row r="400" spans="1:8" x14ac:dyDescent="0.25">
      <c r="A400" s="2" t="s">
        <v>125</v>
      </c>
      <c r="B400" s="3" t="s">
        <v>126</v>
      </c>
      <c r="C400" s="1" t="s">
        <v>127</v>
      </c>
      <c r="D400" s="1" t="s">
        <v>168</v>
      </c>
      <c r="E400" s="4">
        <v>58085.937000000005</v>
      </c>
      <c r="F400" s="5">
        <v>19149.21</v>
      </c>
      <c r="G400" s="6">
        <f t="shared" si="6"/>
        <v>3.0333333333333337</v>
      </c>
      <c r="H400" s="1">
        <v>2019</v>
      </c>
    </row>
    <row r="401" spans="1:8" x14ac:dyDescent="0.25">
      <c r="A401" s="2" t="s">
        <v>128</v>
      </c>
      <c r="B401" s="3" t="s">
        <v>129</v>
      </c>
      <c r="C401" s="1" t="s">
        <v>130</v>
      </c>
      <c r="D401" s="1" t="s">
        <v>168</v>
      </c>
      <c r="E401" s="4">
        <v>75744.036000000007</v>
      </c>
      <c r="F401" s="5">
        <v>300532.788</v>
      </c>
      <c r="G401" s="6">
        <f t="shared" si="6"/>
        <v>0.25203252032520329</v>
      </c>
      <c r="H401" s="1">
        <v>2019</v>
      </c>
    </row>
    <row r="402" spans="1:8" x14ac:dyDescent="0.25">
      <c r="A402" s="2" t="s">
        <v>131</v>
      </c>
      <c r="B402" s="3" t="s">
        <v>132</v>
      </c>
      <c r="C402" s="1" t="s">
        <v>133</v>
      </c>
      <c r="D402" s="1" t="s">
        <v>168</v>
      </c>
      <c r="E402" s="4">
        <v>313281.21600000001</v>
      </c>
      <c r="F402" s="5">
        <v>254540.98800000004</v>
      </c>
      <c r="G402" s="6">
        <f t="shared" si="6"/>
        <v>1.2307692307692306</v>
      </c>
      <c r="H402" s="1">
        <v>2019</v>
      </c>
    </row>
    <row r="403" spans="1:8" x14ac:dyDescent="0.25">
      <c r="A403" s="2" t="s">
        <v>134</v>
      </c>
      <c r="B403" s="3" t="s">
        <v>135</v>
      </c>
      <c r="C403" s="1" t="s">
        <v>136</v>
      </c>
      <c r="D403" s="1" t="s">
        <v>168</v>
      </c>
      <c r="E403" s="4">
        <v>202610.04300000003</v>
      </c>
      <c r="F403" s="5">
        <v>344054.79000000004</v>
      </c>
      <c r="G403" s="6">
        <f t="shared" si="6"/>
        <v>0.58888888888888891</v>
      </c>
      <c r="H403" s="1">
        <v>2019</v>
      </c>
    </row>
    <row r="404" spans="1:8" x14ac:dyDescent="0.25">
      <c r="A404" s="2" t="s">
        <v>137</v>
      </c>
      <c r="B404" s="3" t="s">
        <v>138</v>
      </c>
      <c r="C404" s="1" t="s">
        <v>139</v>
      </c>
      <c r="D404" s="1" t="s">
        <v>168</v>
      </c>
      <c r="E404" s="4">
        <v>486123.93</v>
      </c>
      <c r="F404" s="5">
        <v>619168.37399999995</v>
      </c>
      <c r="G404" s="6">
        <f t="shared" si="6"/>
        <v>0.78512396694214881</v>
      </c>
      <c r="H404" s="1">
        <v>2019</v>
      </c>
    </row>
    <row r="405" spans="1:8" x14ac:dyDescent="0.25">
      <c r="A405" s="2" t="s">
        <v>140</v>
      </c>
      <c r="B405" s="3" t="s">
        <v>141</v>
      </c>
      <c r="C405" s="1" t="s">
        <v>142</v>
      </c>
      <c r="D405" s="1" t="s">
        <v>168</v>
      </c>
      <c r="E405" s="4">
        <v>174403.48499999999</v>
      </c>
      <c r="F405" s="5">
        <v>450204.34500000003</v>
      </c>
      <c r="G405" s="6">
        <f t="shared" si="6"/>
        <v>0.38738738738738732</v>
      </c>
      <c r="H405" s="1">
        <v>2019</v>
      </c>
    </row>
    <row r="406" spans="1:8" x14ac:dyDescent="0.25">
      <c r="A406" s="2" t="s">
        <v>143</v>
      </c>
      <c r="B406" s="3" t="s">
        <v>144</v>
      </c>
      <c r="C406" s="1" t="s">
        <v>145</v>
      </c>
      <c r="D406" s="1" t="s">
        <v>168</v>
      </c>
      <c r="E406" s="4">
        <v>176517.99000000002</v>
      </c>
      <c r="F406" s="5">
        <v>157261.48199999999</v>
      </c>
      <c r="G406" s="6">
        <f t="shared" si="6"/>
        <v>1.1224489795918369</v>
      </c>
      <c r="H406" s="1">
        <v>2019</v>
      </c>
    </row>
    <row r="407" spans="1:8" x14ac:dyDescent="0.25">
      <c r="A407" s="2" t="s">
        <v>143</v>
      </c>
      <c r="B407" s="3" t="s">
        <v>144</v>
      </c>
      <c r="C407" s="1" t="s">
        <v>146</v>
      </c>
      <c r="D407" s="1" t="s">
        <v>168</v>
      </c>
      <c r="E407" s="4">
        <v>329351.47200000001</v>
      </c>
      <c r="F407" s="5">
        <v>390021.48000000004</v>
      </c>
      <c r="G407" s="6">
        <f t="shared" si="6"/>
        <v>0.84444444444444433</v>
      </c>
      <c r="H407" s="1">
        <v>2019</v>
      </c>
    </row>
    <row r="408" spans="1:8" x14ac:dyDescent="0.25">
      <c r="A408" s="2" t="s">
        <v>147</v>
      </c>
      <c r="B408" s="3" t="s">
        <v>148</v>
      </c>
      <c r="C408" s="1" t="s">
        <v>149</v>
      </c>
      <c r="D408" s="1" t="s">
        <v>168</v>
      </c>
      <c r="E408" s="4">
        <v>95328.837</v>
      </c>
      <c r="F408" s="5">
        <v>198736.38900000002</v>
      </c>
      <c r="G408" s="6">
        <f t="shared" si="6"/>
        <v>0.47967479674796742</v>
      </c>
      <c r="H408" s="1">
        <v>2019</v>
      </c>
    </row>
    <row r="409" spans="1:8" x14ac:dyDescent="0.25">
      <c r="A409" s="2" t="s">
        <v>150</v>
      </c>
      <c r="B409" s="3" t="s">
        <v>151</v>
      </c>
      <c r="C409" s="1" t="s">
        <v>152</v>
      </c>
      <c r="D409" s="1" t="s">
        <v>168</v>
      </c>
      <c r="E409" s="4">
        <v>212519.538</v>
      </c>
      <c r="F409" s="5">
        <v>225638.02799999999</v>
      </c>
      <c r="G409" s="6">
        <f t="shared" si="6"/>
        <v>0.94186046511627908</v>
      </c>
      <c r="H409" s="1">
        <v>2019</v>
      </c>
    </row>
    <row r="410" spans="1:8" x14ac:dyDescent="0.25">
      <c r="A410" s="2" t="s">
        <v>153</v>
      </c>
      <c r="B410" s="3" t="s">
        <v>154</v>
      </c>
      <c r="C410" s="1" t="s">
        <v>155</v>
      </c>
      <c r="D410" s="1" t="s">
        <v>168</v>
      </c>
      <c r="E410" s="4">
        <v>180939.204</v>
      </c>
      <c r="F410" s="5">
        <v>123800.508</v>
      </c>
      <c r="G410" s="6">
        <f t="shared" si="6"/>
        <v>1.4615384615384615</v>
      </c>
      <c r="H410" s="1">
        <v>2019</v>
      </c>
    </row>
    <row r="411" spans="1:8" x14ac:dyDescent="0.25">
      <c r="A411" s="2" t="s">
        <v>156</v>
      </c>
      <c r="B411" s="3" t="s">
        <v>157</v>
      </c>
      <c r="C411" s="1" t="s">
        <v>158</v>
      </c>
      <c r="D411" s="1" t="s">
        <v>168</v>
      </c>
      <c r="E411" s="4">
        <v>205798.383</v>
      </c>
      <c r="F411" s="5">
        <v>201419.69400000002</v>
      </c>
      <c r="G411" s="6">
        <f t="shared" si="6"/>
        <v>1.0217391304347825</v>
      </c>
      <c r="H411" s="1">
        <v>2019</v>
      </c>
    </row>
    <row r="412" spans="1:8" x14ac:dyDescent="0.25">
      <c r="A412" s="2" t="s">
        <v>159</v>
      </c>
      <c r="B412" s="3" t="s">
        <v>160</v>
      </c>
      <c r="C412" s="1" t="s">
        <v>161</v>
      </c>
      <c r="D412" s="1" t="s">
        <v>168</v>
      </c>
      <c r="E412" s="4">
        <v>109897.84800000001</v>
      </c>
      <c r="F412" s="5">
        <v>82075.608000000007</v>
      </c>
      <c r="G412" s="6">
        <f t="shared" si="6"/>
        <v>1.3389830508474576</v>
      </c>
      <c r="H412" s="1">
        <v>2019</v>
      </c>
    </row>
    <row r="413" spans="1:8" x14ac:dyDescent="0.25">
      <c r="A413" s="2" t="s">
        <v>162</v>
      </c>
      <c r="B413" s="3" t="s">
        <v>163</v>
      </c>
      <c r="C413" s="1" t="s">
        <v>164</v>
      </c>
      <c r="D413" s="1" t="s">
        <v>168</v>
      </c>
      <c r="E413" s="4">
        <v>13555.755000000001</v>
      </c>
      <c r="F413" s="5">
        <v>14392.53</v>
      </c>
      <c r="G413" s="6">
        <f t="shared" si="6"/>
        <v>0.94186046511627908</v>
      </c>
      <c r="H413" s="1">
        <v>2019</v>
      </c>
    </row>
    <row r="414" spans="1:8" x14ac:dyDescent="0.25">
      <c r="A414" s="2" t="s">
        <v>165</v>
      </c>
      <c r="B414" s="3" t="s">
        <v>166</v>
      </c>
      <c r="C414" s="1" t="s">
        <v>167</v>
      </c>
      <c r="D414" s="1" t="s">
        <v>168</v>
      </c>
      <c r="E414" s="4">
        <v>131566.5</v>
      </c>
      <c r="F414" s="5">
        <v>67098.915000000008</v>
      </c>
      <c r="G414" s="6">
        <f t="shared" si="6"/>
        <v>1.9607843137254899</v>
      </c>
      <c r="H414" s="1">
        <v>2019</v>
      </c>
    </row>
    <row r="415" spans="1:8" x14ac:dyDescent="0.25">
      <c r="A415" s="2" t="s">
        <v>8</v>
      </c>
      <c r="B415" s="3" t="s">
        <v>9</v>
      </c>
      <c r="C415" s="1" t="s">
        <v>10</v>
      </c>
      <c r="D415" s="1" t="s">
        <v>169</v>
      </c>
      <c r="E415" s="4">
        <v>523222.30800000002</v>
      </c>
      <c r="F415" s="5">
        <v>312795.94500000007</v>
      </c>
      <c r="G415" s="6">
        <f t="shared" si="6"/>
        <v>1.6727272727272724</v>
      </c>
      <c r="H415" s="1">
        <v>2019</v>
      </c>
    </row>
    <row r="416" spans="1:8" x14ac:dyDescent="0.25">
      <c r="A416" s="2" t="s">
        <v>12</v>
      </c>
      <c r="B416" s="3" t="s">
        <v>13</v>
      </c>
      <c r="C416" s="1" t="s">
        <v>14</v>
      </c>
      <c r="D416" s="1" t="s">
        <v>169</v>
      </c>
      <c r="E416" s="4">
        <v>596794.46400000015</v>
      </c>
      <c r="F416" s="5">
        <v>863220.56400000013</v>
      </c>
      <c r="G416" s="6">
        <f t="shared" si="6"/>
        <v>0.6913580246913581</v>
      </c>
      <c r="H416" s="1">
        <v>2019</v>
      </c>
    </row>
    <row r="417" spans="1:8" x14ac:dyDescent="0.25">
      <c r="A417" s="2" t="s">
        <v>15</v>
      </c>
      <c r="B417" s="3" t="s">
        <v>16</v>
      </c>
      <c r="C417" s="1" t="s">
        <v>17</v>
      </c>
      <c r="D417" s="1" t="s">
        <v>169</v>
      </c>
      <c r="E417" s="4">
        <v>153091.45799999998</v>
      </c>
      <c r="F417" s="5">
        <v>222169.31099999999</v>
      </c>
      <c r="G417" s="6">
        <f t="shared" si="6"/>
        <v>0.68907563025210083</v>
      </c>
      <c r="H417" s="1">
        <v>2019</v>
      </c>
    </row>
    <row r="418" spans="1:8" x14ac:dyDescent="0.25">
      <c r="A418" s="2" t="s">
        <v>18</v>
      </c>
      <c r="B418" s="3" t="s">
        <v>19</v>
      </c>
      <c r="C418" s="1" t="s">
        <v>20</v>
      </c>
      <c r="D418" s="1" t="s">
        <v>169</v>
      </c>
      <c r="E418" s="4">
        <v>134103.22200000001</v>
      </c>
      <c r="F418" s="5">
        <v>62987.877</v>
      </c>
      <c r="G418" s="6">
        <f t="shared" si="6"/>
        <v>2.1290322580645165</v>
      </c>
      <c r="H418" s="1">
        <v>2019</v>
      </c>
    </row>
    <row r="419" spans="1:8" x14ac:dyDescent="0.25">
      <c r="A419" s="2" t="s">
        <v>21</v>
      </c>
      <c r="B419" s="3" t="s">
        <v>22</v>
      </c>
      <c r="C419" s="1" t="s">
        <v>23</v>
      </c>
      <c r="D419" s="1" t="s">
        <v>169</v>
      </c>
      <c r="E419" s="4">
        <v>803733.3</v>
      </c>
      <c r="F419" s="5">
        <v>691210.63800000004</v>
      </c>
      <c r="G419" s="6">
        <f t="shared" si="6"/>
        <v>1.1627906976744187</v>
      </c>
      <c r="H419" s="1">
        <v>2019</v>
      </c>
    </row>
    <row r="420" spans="1:8" x14ac:dyDescent="0.25">
      <c r="A420" s="2" t="s">
        <v>21</v>
      </c>
      <c r="B420" s="3" t="s">
        <v>22</v>
      </c>
      <c r="C420" s="1" t="s">
        <v>24</v>
      </c>
      <c r="D420" s="1" t="s">
        <v>169</v>
      </c>
      <c r="E420" s="4">
        <v>470726.08200000005</v>
      </c>
      <c r="F420" s="5">
        <v>530311.66200000001</v>
      </c>
      <c r="G420" s="6">
        <f t="shared" si="6"/>
        <v>0.88764044943820231</v>
      </c>
      <c r="H420" s="1">
        <v>2019</v>
      </c>
    </row>
    <row r="421" spans="1:8" x14ac:dyDescent="0.25">
      <c r="A421" s="2" t="s">
        <v>21</v>
      </c>
      <c r="B421" s="3" t="s">
        <v>22</v>
      </c>
      <c r="C421" s="1" t="s">
        <v>25</v>
      </c>
      <c r="D421" s="1" t="s">
        <v>169</v>
      </c>
      <c r="E421" s="4">
        <v>263202.18300000002</v>
      </c>
      <c r="F421" s="5">
        <v>1001866.374</v>
      </c>
      <c r="G421" s="6">
        <f t="shared" si="6"/>
        <v>0.26271186440677968</v>
      </c>
      <c r="H421" s="1">
        <v>2019</v>
      </c>
    </row>
    <row r="422" spans="1:8" x14ac:dyDescent="0.25">
      <c r="A422" s="2" t="s">
        <v>21</v>
      </c>
      <c r="B422" s="3" t="s">
        <v>22</v>
      </c>
      <c r="C422" s="1" t="s">
        <v>26</v>
      </c>
      <c r="D422" s="1" t="s">
        <v>169</v>
      </c>
      <c r="E422" s="4">
        <v>295226.08199999999</v>
      </c>
      <c r="F422" s="5">
        <v>559045.13399999996</v>
      </c>
      <c r="G422" s="6">
        <f t="shared" si="6"/>
        <v>0.52808988764044951</v>
      </c>
      <c r="H422" s="1">
        <v>2019</v>
      </c>
    </row>
    <row r="423" spans="1:8" x14ac:dyDescent="0.25">
      <c r="A423" s="2" t="s">
        <v>27</v>
      </c>
      <c r="B423" s="3" t="s">
        <v>28</v>
      </c>
      <c r="C423" s="1" t="s">
        <v>29</v>
      </c>
      <c r="D423" s="1" t="s">
        <v>169</v>
      </c>
      <c r="E423" s="4">
        <v>155828.12400000001</v>
      </c>
      <c r="F423" s="5">
        <v>178913.772</v>
      </c>
      <c r="G423" s="6">
        <f t="shared" si="6"/>
        <v>0.87096774193548399</v>
      </c>
      <c r="H423" s="1">
        <v>2019</v>
      </c>
    </row>
    <row r="424" spans="1:8" x14ac:dyDescent="0.25">
      <c r="A424" s="2" t="s">
        <v>30</v>
      </c>
      <c r="B424" s="3" t="s">
        <v>31</v>
      </c>
      <c r="C424" s="1" t="s">
        <v>32</v>
      </c>
      <c r="D424" s="1" t="s">
        <v>169</v>
      </c>
      <c r="E424" s="4">
        <v>315851.022</v>
      </c>
      <c r="F424" s="5">
        <v>323461.89</v>
      </c>
      <c r="G424" s="6">
        <f t="shared" si="6"/>
        <v>0.97647058823529409</v>
      </c>
      <c r="H424" s="1">
        <v>2019</v>
      </c>
    </row>
    <row r="425" spans="1:8" x14ac:dyDescent="0.25">
      <c r="A425" s="2" t="s">
        <v>33</v>
      </c>
      <c r="B425" s="3" t="s">
        <v>34</v>
      </c>
      <c r="C425" s="1" t="s">
        <v>35</v>
      </c>
      <c r="D425" s="1" t="s">
        <v>169</v>
      </c>
      <c r="E425" s="4">
        <v>127027.49400000001</v>
      </c>
      <c r="F425" s="5">
        <v>196315.21799999999</v>
      </c>
      <c r="G425" s="6">
        <f t="shared" si="6"/>
        <v>0.6470588235294118</v>
      </c>
      <c r="H425" s="1">
        <v>2019</v>
      </c>
    </row>
    <row r="426" spans="1:8" x14ac:dyDescent="0.25">
      <c r="A426" s="2" t="s">
        <v>36</v>
      </c>
      <c r="B426" s="3" t="s">
        <v>37</v>
      </c>
      <c r="C426" s="1" t="s">
        <v>38</v>
      </c>
      <c r="D426" s="1" t="s">
        <v>169</v>
      </c>
      <c r="E426" s="4">
        <v>454820.4</v>
      </c>
      <c r="F426" s="5">
        <v>855062.35199999996</v>
      </c>
      <c r="G426" s="6">
        <f t="shared" si="6"/>
        <v>0.53191489361702138</v>
      </c>
      <c r="H426" s="1">
        <v>2019</v>
      </c>
    </row>
    <row r="427" spans="1:8" x14ac:dyDescent="0.25">
      <c r="A427" s="2" t="s">
        <v>36</v>
      </c>
      <c r="B427" s="3" t="s">
        <v>37</v>
      </c>
      <c r="C427" s="1" t="s">
        <v>39</v>
      </c>
      <c r="D427" s="1" t="s">
        <v>169</v>
      </c>
      <c r="E427" s="4">
        <v>216096.33600000001</v>
      </c>
      <c r="F427" s="5">
        <v>468208.728</v>
      </c>
      <c r="G427" s="6">
        <f t="shared" si="6"/>
        <v>0.46153846153846156</v>
      </c>
      <c r="H427" s="1">
        <v>2019</v>
      </c>
    </row>
    <row r="428" spans="1:8" x14ac:dyDescent="0.25">
      <c r="A428" s="2" t="s">
        <v>40</v>
      </c>
      <c r="B428" s="3" t="s">
        <v>41</v>
      </c>
      <c r="C428" s="1" t="s">
        <v>42</v>
      </c>
      <c r="D428" s="1" t="s">
        <v>169</v>
      </c>
      <c r="E428" s="4">
        <v>865253.34</v>
      </c>
      <c r="F428" s="5">
        <v>257515.875</v>
      </c>
      <c r="G428" s="6">
        <f t="shared" si="6"/>
        <v>3.36</v>
      </c>
      <c r="H428" s="1">
        <v>2019</v>
      </c>
    </row>
    <row r="429" spans="1:8" x14ac:dyDescent="0.25">
      <c r="A429" s="2" t="s">
        <v>43</v>
      </c>
      <c r="B429" s="3" t="s">
        <v>44</v>
      </c>
      <c r="C429" s="1" t="s">
        <v>45</v>
      </c>
      <c r="D429" s="1" t="s">
        <v>169</v>
      </c>
      <c r="E429" s="4">
        <v>453928.45500000002</v>
      </c>
      <c r="F429" s="5">
        <v>433753.85700000002</v>
      </c>
      <c r="G429" s="6">
        <f t="shared" si="6"/>
        <v>1.0465116279069768</v>
      </c>
      <c r="H429" s="1">
        <v>2019</v>
      </c>
    </row>
    <row r="430" spans="1:8" x14ac:dyDescent="0.25">
      <c r="A430" s="2" t="s">
        <v>46</v>
      </c>
      <c r="B430" s="3" t="s">
        <v>47</v>
      </c>
      <c r="C430" s="1" t="s">
        <v>48</v>
      </c>
      <c r="D430" s="1" t="s">
        <v>169</v>
      </c>
      <c r="E430" s="4">
        <v>368735.49000000005</v>
      </c>
      <c r="F430" s="5">
        <v>446579.64900000009</v>
      </c>
      <c r="G430" s="6">
        <f t="shared" si="6"/>
        <v>0.82568807339449535</v>
      </c>
      <c r="H430" s="1">
        <v>2019</v>
      </c>
    </row>
    <row r="431" spans="1:8" x14ac:dyDescent="0.25">
      <c r="A431" s="2" t="s">
        <v>49</v>
      </c>
      <c r="B431" s="3" t="s">
        <v>50</v>
      </c>
      <c r="C431" s="1" t="s">
        <v>51</v>
      </c>
      <c r="D431" s="1" t="s">
        <v>169</v>
      </c>
      <c r="E431" s="4">
        <v>710326.58399999992</v>
      </c>
      <c r="F431" s="5">
        <v>631401.40799999994</v>
      </c>
      <c r="G431" s="6">
        <f t="shared" si="6"/>
        <v>1.125</v>
      </c>
      <c r="H431" s="1">
        <v>2019</v>
      </c>
    </row>
    <row r="432" spans="1:8" x14ac:dyDescent="0.25">
      <c r="A432" s="2" t="s">
        <v>52</v>
      </c>
      <c r="B432" s="3" t="s">
        <v>53</v>
      </c>
      <c r="C432" s="1" t="s">
        <v>54</v>
      </c>
      <c r="D432" s="1" t="s">
        <v>169</v>
      </c>
      <c r="E432" s="4">
        <v>423469.95299999998</v>
      </c>
      <c r="F432" s="5">
        <v>1027139.8859999999</v>
      </c>
      <c r="G432" s="6">
        <f t="shared" si="6"/>
        <v>0.41228070175438597</v>
      </c>
      <c r="H432" s="1">
        <v>2019</v>
      </c>
    </row>
    <row r="433" spans="1:8" x14ac:dyDescent="0.25">
      <c r="A433" s="2" t="s">
        <v>52</v>
      </c>
      <c r="B433" s="3" t="s">
        <v>53</v>
      </c>
      <c r="C433" s="1" t="s">
        <v>55</v>
      </c>
      <c r="D433" s="1" t="s">
        <v>169</v>
      </c>
      <c r="E433" s="4">
        <v>264063.24000000005</v>
      </c>
      <c r="F433" s="5">
        <v>269931.31200000003</v>
      </c>
      <c r="G433" s="6">
        <f t="shared" si="6"/>
        <v>0.97826086956521741</v>
      </c>
      <c r="H433" s="1">
        <v>2019</v>
      </c>
    </row>
    <row r="434" spans="1:8" x14ac:dyDescent="0.25">
      <c r="A434" s="2" t="s">
        <v>56</v>
      </c>
      <c r="B434" s="3" t="s">
        <v>57</v>
      </c>
      <c r="C434" s="1" t="s">
        <v>58</v>
      </c>
      <c r="D434" s="1" t="s">
        <v>169</v>
      </c>
      <c r="E434" s="4">
        <v>745950.11400000006</v>
      </c>
      <c r="F434" s="5">
        <v>535553.92800000007</v>
      </c>
      <c r="G434" s="6">
        <f t="shared" si="6"/>
        <v>1.3928571428571428</v>
      </c>
      <c r="H434" s="1">
        <v>2019</v>
      </c>
    </row>
    <row r="435" spans="1:8" x14ac:dyDescent="0.25">
      <c r="A435" s="2" t="s">
        <v>59</v>
      </c>
      <c r="B435" s="3" t="s">
        <v>60</v>
      </c>
      <c r="C435" s="1" t="s">
        <v>61</v>
      </c>
      <c r="D435" s="1" t="s">
        <v>169</v>
      </c>
      <c r="E435" s="4">
        <v>147059.46</v>
      </c>
      <c r="F435" s="5">
        <v>147059.46</v>
      </c>
      <c r="G435" s="6">
        <f t="shared" si="6"/>
        <v>1</v>
      </c>
      <c r="H435" s="1">
        <v>2019</v>
      </c>
    </row>
    <row r="436" spans="1:8" x14ac:dyDescent="0.25">
      <c r="A436" s="2" t="s">
        <v>62</v>
      </c>
      <c r="B436" s="3" t="s">
        <v>63</v>
      </c>
      <c r="C436" s="1" t="s">
        <v>64</v>
      </c>
      <c r="D436" s="1" t="s">
        <v>169</v>
      </c>
      <c r="E436" s="4">
        <v>318523.90500000003</v>
      </c>
      <c r="F436" s="5">
        <v>739215.85499999998</v>
      </c>
      <c r="G436" s="6">
        <f t="shared" si="6"/>
        <v>0.4308943089430895</v>
      </c>
      <c r="H436" s="1">
        <v>2019</v>
      </c>
    </row>
    <row r="437" spans="1:8" x14ac:dyDescent="0.25">
      <c r="A437" s="2" t="s">
        <v>65</v>
      </c>
      <c r="B437" s="3" t="s">
        <v>66</v>
      </c>
      <c r="C437" s="1" t="s">
        <v>67</v>
      </c>
      <c r="D437" s="1" t="s">
        <v>169</v>
      </c>
      <c r="E437" s="4">
        <v>695737.78200000001</v>
      </c>
      <c r="F437" s="5">
        <v>903659.41799999983</v>
      </c>
      <c r="G437" s="6">
        <f t="shared" si="6"/>
        <v>0.76991150442477896</v>
      </c>
      <c r="H437" s="1">
        <v>2019</v>
      </c>
    </row>
    <row r="438" spans="1:8" x14ac:dyDescent="0.25">
      <c r="A438" s="2" t="s">
        <v>68</v>
      </c>
      <c r="B438" s="3" t="s">
        <v>69</v>
      </c>
      <c r="C438" s="1" t="s">
        <v>70</v>
      </c>
      <c r="D438" s="1" t="s">
        <v>169</v>
      </c>
      <c r="E438" s="4">
        <v>120405.74400000001</v>
      </c>
      <c r="F438" s="5">
        <v>82778.949000000008</v>
      </c>
      <c r="G438" s="6">
        <f t="shared" si="6"/>
        <v>1.4545454545454546</v>
      </c>
      <c r="H438" s="1">
        <v>2019</v>
      </c>
    </row>
    <row r="439" spans="1:8" x14ac:dyDescent="0.25">
      <c r="A439" s="2" t="s">
        <v>71</v>
      </c>
      <c r="B439" s="3" t="s">
        <v>72</v>
      </c>
      <c r="C439" s="1" t="s">
        <v>73</v>
      </c>
      <c r="D439" s="1" t="s">
        <v>169</v>
      </c>
      <c r="E439" s="4">
        <v>206848.62</v>
      </c>
      <c r="F439" s="5">
        <v>545328.18000000005</v>
      </c>
      <c r="G439" s="6">
        <f t="shared" si="6"/>
        <v>0.37931034482758619</v>
      </c>
      <c r="H439" s="1">
        <v>2019</v>
      </c>
    </row>
    <row r="440" spans="1:8" x14ac:dyDescent="0.25">
      <c r="A440" s="2" t="s">
        <v>71</v>
      </c>
      <c r="B440" s="3" t="s">
        <v>72</v>
      </c>
      <c r="C440" s="1" t="s">
        <v>74</v>
      </c>
      <c r="D440" s="1" t="s">
        <v>169</v>
      </c>
      <c r="E440" s="4">
        <v>394381.89</v>
      </c>
      <c r="F440" s="5">
        <v>1161827.73</v>
      </c>
      <c r="G440" s="6">
        <f t="shared" si="6"/>
        <v>0.33944954128440369</v>
      </c>
      <c r="H440" s="1">
        <v>2019</v>
      </c>
    </row>
    <row r="441" spans="1:8" x14ac:dyDescent="0.25">
      <c r="A441" s="2" t="s">
        <v>75</v>
      </c>
      <c r="B441" s="3" t="s">
        <v>76</v>
      </c>
      <c r="C441" s="1" t="s">
        <v>77</v>
      </c>
      <c r="D441" s="1" t="s">
        <v>169</v>
      </c>
      <c r="E441" s="4">
        <v>539463.978</v>
      </c>
      <c r="F441" s="5">
        <v>357476.13</v>
      </c>
      <c r="G441" s="6">
        <f t="shared" si="6"/>
        <v>1.509090909090909</v>
      </c>
      <c r="H441" s="1">
        <v>2019</v>
      </c>
    </row>
    <row r="442" spans="1:8" x14ac:dyDescent="0.25">
      <c r="A442" s="2" t="s">
        <v>78</v>
      </c>
      <c r="B442" s="3" t="s">
        <v>79</v>
      </c>
      <c r="C442" s="1" t="s">
        <v>80</v>
      </c>
      <c r="D442" s="1" t="s">
        <v>169</v>
      </c>
      <c r="E442" s="4">
        <v>50356.94400000001</v>
      </c>
      <c r="F442" s="5">
        <v>140389.05600000001</v>
      </c>
      <c r="G442" s="6">
        <f t="shared" si="6"/>
        <v>0.35869565217391308</v>
      </c>
      <c r="H442" s="1">
        <v>2019</v>
      </c>
    </row>
    <row r="443" spans="1:8" x14ac:dyDescent="0.25">
      <c r="A443" s="2" t="s">
        <v>81</v>
      </c>
      <c r="B443" s="3" t="s">
        <v>82</v>
      </c>
      <c r="C443" s="1" t="s">
        <v>83</v>
      </c>
      <c r="D443" s="1" t="s">
        <v>169</v>
      </c>
      <c r="E443" s="4">
        <v>100498.10400000001</v>
      </c>
      <c r="F443" s="5">
        <v>57427.487999999998</v>
      </c>
      <c r="G443" s="6">
        <f t="shared" si="6"/>
        <v>1.7500000000000002</v>
      </c>
      <c r="H443" s="1">
        <v>2019</v>
      </c>
    </row>
    <row r="444" spans="1:8" x14ac:dyDescent="0.25">
      <c r="A444" s="2" t="s">
        <v>84</v>
      </c>
      <c r="B444" s="3" t="s">
        <v>85</v>
      </c>
      <c r="C444" s="1" t="s">
        <v>86</v>
      </c>
      <c r="D444" s="1" t="s">
        <v>169</v>
      </c>
      <c r="E444" s="4">
        <v>157899.22200000004</v>
      </c>
      <c r="F444" s="5">
        <v>200410.55100000004</v>
      </c>
      <c r="G444" s="6">
        <f t="shared" si="6"/>
        <v>0.78787878787878796</v>
      </c>
      <c r="H444" s="1">
        <v>2019</v>
      </c>
    </row>
    <row r="445" spans="1:8" x14ac:dyDescent="0.25">
      <c r="A445" s="2" t="s">
        <v>87</v>
      </c>
      <c r="B445" s="3" t="s">
        <v>88</v>
      </c>
      <c r="C445" s="1" t="s">
        <v>89</v>
      </c>
      <c r="D445" s="1" t="s">
        <v>169</v>
      </c>
      <c r="E445" s="4">
        <v>622837.92599999998</v>
      </c>
      <c r="F445" s="5">
        <v>341556.28200000006</v>
      </c>
      <c r="G445" s="6">
        <f t="shared" si="6"/>
        <v>1.8235294117647054</v>
      </c>
      <c r="H445" s="1">
        <v>2019</v>
      </c>
    </row>
    <row r="446" spans="1:8" x14ac:dyDescent="0.25">
      <c r="A446" s="2" t="s">
        <v>90</v>
      </c>
      <c r="B446" s="3" t="s">
        <v>91</v>
      </c>
      <c r="C446" s="1" t="s">
        <v>92</v>
      </c>
      <c r="D446" s="1" t="s">
        <v>169</v>
      </c>
      <c r="E446" s="4">
        <v>663588.17999999993</v>
      </c>
      <c r="F446" s="5">
        <v>827080.92</v>
      </c>
      <c r="G446" s="6">
        <f t="shared" si="6"/>
        <v>0.80232558139534871</v>
      </c>
      <c r="H446" s="1">
        <v>2019</v>
      </c>
    </row>
    <row r="447" spans="1:8" x14ac:dyDescent="0.25">
      <c r="A447" s="2" t="s">
        <v>93</v>
      </c>
      <c r="B447" s="3" t="s">
        <v>94</v>
      </c>
      <c r="C447" s="1" t="s">
        <v>95</v>
      </c>
      <c r="D447" s="1" t="s">
        <v>169</v>
      </c>
      <c r="E447" s="4">
        <v>199524.6</v>
      </c>
      <c r="F447" s="5">
        <v>103752.792</v>
      </c>
      <c r="G447" s="6">
        <f t="shared" si="6"/>
        <v>1.9230769230769231</v>
      </c>
      <c r="H447" s="1">
        <v>2019</v>
      </c>
    </row>
    <row r="448" spans="1:8" x14ac:dyDescent="0.25">
      <c r="A448" s="2" t="s">
        <v>96</v>
      </c>
      <c r="B448" s="3" t="s">
        <v>97</v>
      </c>
      <c r="C448" s="1" t="s">
        <v>98</v>
      </c>
      <c r="D448" s="1" t="s">
        <v>169</v>
      </c>
      <c r="E448" s="4">
        <v>168097.644</v>
      </c>
      <c r="F448" s="5">
        <v>255379.11300000001</v>
      </c>
      <c r="G448" s="6">
        <f t="shared" si="6"/>
        <v>0.65822784810126578</v>
      </c>
      <c r="H448" s="1">
        <v>2019</v>
      </c>
    </row>
    <row r="449" spans="1:8" x14ac:dyDescent="0.25">
      <c r="A449" s="2" t="s">
        <v>99</v>
      </c>
      <c r="B449" s="3" t="s">
        <v>100</v>
      </c>
      <c r="C449" s="1" t="s">
        <v>101</v>
      </c>
      <c r="D449" s="1" t="s">
        <v>169</v>
      </c>
      <c r="E449" s="4">
        <v>499076.48700000008</v>
      </c>
      <c r="F449" s="5">
        <v>521013.91500000004</v>
      </c>
      <c r="G449" s="6">
        <f t="shared" si="6"/>
        <v>0.95789473684210535</v>
      </c>
      <c r="H449" s="1">
        <v>2019</v>
      </c>
    </row>
    <row r="450" spans="1:8" x14ac:dyDescent="0.25">
      <c r="A450" s="2" t="s">
        <v>102</v>
      </c>
      <c r="B450" s="3" t="s">
        <v>103</v>
      </c>
      <c r="C450" s="1" t="s">
        <v>104</v>
      </c>
      <c r="D450" s="1" t="s">
        <v>169</v>
      </c>
      <c r="E450" s="4">
        <v>133226.96400000001</v>
      </c>
      <c r="F450" s="5">
        <v>139673.43000000002</v>
      </c>
      <c r="G450" s="6">
        <f t="shared" si="6"/>
        <v>0.95384615384615379</v>
      </c>
      <c r="H450" s="1">
        <v>2019</v>
      </c>
    </row>
    <row r="451" spans="1:8" x14ac:dyDescent="0.25">
      <c r="A451" s="2" t="s">
        <v>105</v>
      </c>
      <c r="B451" s="3" t="s">
        <v>106</v>
      </c>
      <c r="C451" s="1" t="s">
        <v>107</v>
      </c>
      <c r="D451" s="1" t="s">
        <v>169</v>
      </c>
      <c r="E451" s="4">
        <v>527773.82400000014</v>
      </c>
      <c r="F451" s="5">
        <v>372883.68000000005</v>
      </c>
      <c r="G451" s="6">
        <f t="shared" ref="G451:G514" si="7">E451/F451</f>
        <v>1.4153846153846155</v>
      </c>
      <c r="H451" s="1">
        <v>2019</v>
      </c>
    </row>
    <row r="452" spans="1:8" x14ac:dyDescent="0.25">
      <c r="A452" s="2" t="s">
        <v>108</v>
      </c>
      <c r="B452" s="3" t="s">
        <v>109</v>
      </c>
      <c r="C452" s="1" t="s">
        <v>110</v>
      </c>
      <c r="D452" s="1" t="s">
        <v>169</v>
      </c>
      <c r="E452" s="4">
        <v>218251.40400000004</v>
      </c>
      <c r="F452" s="5">
        <v>670343.598</v>
      </c>
      <c r="G452" s="6">
        <f t="shared" si="7"/>
        <v>0.32558139534883729</v>
      </c>
      <c r="H452" s="1">
        <v>2019</v>
      </c>
    </row>
    <row r="453" spans="1:8" x14ac:dyDescent="0.25">
      <c r="A453" s="2" t="s">
        <v>111</v>
      </c>
      <c r="B453" s="3" t="s">
        <v>112</v>
      </c>
      <c r="C453" s="1" t="s">
        <v>113</v>
      </c>
      <c r="D453" s="1" t="s">
        <v>169</v>
      </c>
      <c r="E453" s="4">
        <v>804242.92500000005</v>
      </c>
      <c r="F453" s="5">
        <v>804242.92500000005</v>
      </c>
      <c r="G453" s="6">
        <f t="shared" si="7"/>
        <v>1</v>
      </c>
      <c r="H453" s="1">
        <v>2019</v>
      </c>
    </row>
    <row r="454" spans="1:8" x14ac:dyDescent="0.25">
      <c r="A454" s="2" t="s">
        <v>114</v>
      </c>
      <c r="B454" s="3" t="s">
        <v>115</v>
      </c>
      <c r="C454" s="1" t="s">
        <v>116</v>
      </c>
      <c r="D454" s="1" t="s">
        <v>169</v>
      </c>
      <c r="E454" s="4">
        <v>362211.29100000003</v>
      </c>
      <c r="F454" s="5">
        <v>919459.43099999998</v>
      </c>
      <c r="G454" s="6">
        <f t="shared" si="7"/>
        <v>0.39393939393939398</v>
      </c>
      <c r="H454" s="1">
        <v>2019</v>
      </c>
    </row>
    <row r="455" spans="1:8" x14ac:dyDescent="0.25">
      <c r="A455" s="2" t="s">
        <v>114</v>
      </c>
      <c r="B455" s="3" t="s">
        <v>115</v>
      </c>
      <c r="C455" s="1" t="s">
        <v>117</v>
      </c>
      <c r="D455" s="1" t="s">
        <v>169</v>
      </c>
      <c r="E455" s="4">
        <v>232377.50700000004</v>
      </c>
      <c r="F455" s="5">
        <v>208099.26</v>
      </c>
      <c r="G455" s="6">
        <f t="shared" si="7"/>
        <v>1.1166666666666669</v>
      </c>
      <c r="H455" s="1">
        <v>2019</v>
      </c>
    </row>
    <row r="456" spans="1:8" x14ac:dyDescent="0.25">
      <c r="A456" s="2" t="s">
        <v>114</v>
      </c>
      <c r="B456" s="3" t="s">
        <v>115</v>
      </c>
      <c r="C456" s="1" t="s">
        <v>118</v>
      </c>
      <c r="D456" s="1" t="s">
        <v>169</v>
      </c>
      <c r="E456" s="4">
        <v>566063.19000000006</v>
      </c>
      <c r="F456" s="5">
        <v>845419.04999999993</v>
      </c>
      <c r="G456" s="6">
        <f t="shared" si="7"/>
        <v>0.66956521739130448</v>
      </c>
      <c r="H456" s="1">
        <v>2019</v>
      </c>
    </row>
    <row r="457" spans="1:8" x14ac:dyDescent="0.25">
      <c r="A457" s="2" t="s">
        <v>119</v>
      </c>
      <c r="B457" s="3" t="s">
        <v>120</v>
      </c>
      <c r="C457" s="1" t="s">
        <v>121</v>
      </c>
      <c r="D457" s="1" t="s">
        <v>169</v>
      </c>
      <c r="E457" s="4">
        <v>272215.05300000001</v>
      </c>
      <c r="F457" s="5">
        <v>346455.522</v>
      </c>
      <c r="G457" s="6">
        <f t="shared" si="7"/>
        <v>0.78571428571428581</v>
      </c>
      <c r="H457" s="1">
        <v>2019</v>
      </c>
    </row>
    <row r="458" spans="1:8" x14ac:dyDescent="0.25">
      <c r="A458" s="2" t="s">
        <v>122</v>
      </c>
      <c r="B458" s="3" t="s">
        <v>123</v>
      </c>
      <c r="C458" s="1" t="s">
        <v>124</v>
      </c>
      <c r="D458" s="1" t="s">
        <v>169</v>
      </c>
      <c r="E458" s="4">
        <v>245648.59199999998</v>
      </c>
      <c r="F458" s="5">
        <v>362624.11199999996</v>
      </c>
      <c r="G458" s="6">
        <f t="shared" si="7"/>
        <v>0.67741935483870963</v>
      </c>
      <c r="H458" s="1">
        <v>2019</v>
      </c>
    </row>
    <row r="459" spans="1:8" x14ac:dyDescent="0.25">
      <c r="A459" s="2" t="s">
        <v>125</v>
      </c>
      <c r="B459" s="3" t="s">
        <v>126</v>
      </c>
      <c r="C459" s="1" t="s">
        <v>127</v>
      </c>
      <c r="D459" s="1" t="s">
        <v>169</v>
      </c>
      <c r="E459" s="4">
        <v>361783.8</v>
      </c>
      <c r="F459" s="5">
        <v>609002.73</v>
      </c>
      <c r="G459" s="6">
        <f t="shared" si="7"/>
        <v>0.59405940594059403</v>
      </c>
      <c r="H459" s="1">
        <v>2019</v>
      </c>
    </row>
    <row r="460" spans="1:8" x14ac:dyDescent="0.25">
      <c r="A460" s="2" t="s">
        <v>128</v>
      </c>
      <c r="B460" s="3" t="s">
        <v>129</v>
      </c>
      <c r="C460" s="1" t="s">
        <v>130</v>
      </c>
      <c r="D460" s="1" t="s">
        <v>169</v>
      </c>
      <c r="E460" s="4">
        <v>1024666.848</v>
      </c>
      <c r="F460" s="5">
        <v>1152750.2040000001</v>
      </c>
      <c r="G460" s="6">
        <f t="shared" si="7"/>
        <v>0.88888888888888873</v>
      </c>
      <c r="H460" s="1">
        <v>2019</v>
      </c>
    </row>
    <row r="461" spans="1:8" x14ac:dyDescent="0.25">
      <c r="A461" s="2" t="s">
        <v>131</v>
      </c>
      <c r="B461" s="3" t="s">
        <v>132</v>
      </c>
      <c r="C461" s="1" t="s">
        <v>133</v>
      </c>
      <c r="D461" s="1" t="s">
        <v>169</v>
      </c>
      <c r="E461" s="4">
        <v>341034.07500000001</v>
      </c>
      <c r="F461" s="5">
        <v>269654.85000000003</v>
      </c>
      <c r="G461" s="6">
        <f t="shared" si="7"/>
        <v>1.2647058823529411</v>
      </c>
      <c r="H461" s="1">
        <v>2019</v>
      </c>
    </row>
    <row r="462" spans="1:8" x14ac:dyDescent="0.25">
      <c r="A462" s="2" t="s">
        <v>134</v>
      </c>
      <c r="B462" s="3" t="s">
        <v>135</v>
      </c>
      <c r="C462" s="1" t="s">
        <v>136</v>
      </c>
      <c r="D462" s="1" t="s">
        <v>169</v>
      </c>
      <c r="E462" s="4">
        <v>103424.31</v>
      </c>
      <c r="F462" s="5">
        <v>237875.913</v>
      </c>
      <c r="G462" s="6">
        <f t="shared" si="7"/>
        <v>0.43478260869565216</v>
      </c>
      <c r="H462" s="1">
        <v>2019</v>
      </c>
    </row>
    <row r="463" spans="1:8" x14ac:dyDescent="0.25">
      <c r="A463" s="2" t="s">
        <v>137</v>
      </c>
      <c r="B463" s="3" t="s">
        <v>138</v>
      </c>
      <c r="C463" s="1" t="s">
        <v>139</v>
      </c>
      <c r="D463" s="1" t="s">
        <v>169</v>
      </c>
      <c r="E463" s="4">
        <v>218260.92600000001</v>
      </c>
      <c r="F463" s="5">
        <v>291014.56800000003</v>
      </c>
      <c r="G463" s="6">
        <f t="shared" si="7"/>
        <v>0.75</v>
      </c>
      <c r="H463" s="1">
        <v>2019</v>
      </c>
    </row>
    <row r="464" spans="1:8" x14ac:dyDescent="0.25">
      <c r="A464" s="2" t="s">
        <v>140</v>
      </c>
      <c r="B464" s="3" t="s">
        <v>141</v>
      </c>
      <c r="C464" s="1" t="s">
        <v>142</v>
      </c>
      <c r="D464" s="1" t="s">
        <v>169</v>
      </c>
      <c r="E464" s="4">
        <v>1085458.9679999999</v>
      </c>
      <c r="F464" s="5">
        <v>1217029.7520000001</v>
      </c>
      <c r="G464" s="6">
        <f t="shared" si="7"/>
        <v>0.89189189189189177</v>
      </c>
      <c r="H464" s="1">
        <v>2019</v>
      </c>
    </row>
    <row r="465" spans="1:8" x14ac:dyDescent="0.25">
      <c r="A465" s="2" t="s">
        <v>143</v>
      </c>
      <c r="B465" s="3" t="s">
        <v>144</v>
      </c>
      <c r="C465" s="1" t="s">
        <v>145</v>
      </c>
      <c r="D465" s="1" t="s">
        <v>169</v>
      </c>
      <c r="E465" s="4">
        <v>114785.19</v>
      </c>
      <c r="F465" s="5">
        <v>534192.61499999999</v>
      </c>
      <c r="G465" s="6">
        <f t="shared" si="7"/>
        <v>0.21487603305785125</v>
      </c>
      <c r="H465" s="1">
        <v>2019</v>
      </c>
    </row>
    <row r="466" spans="1:8" x14ac:dyDescent="0.25">
      <c r="A466" s="2" t="s">
        <v>143</v>
      </c>
      <c r="B466" s="3" t="s">
        <v>144</v>
      </c>
      <c r="C466" s="1" t="s">
        <v>146</v>
      </c>
      <c r="D466" s="1" t="s">
        <v>169</v>
      </c>
      <c r="E466" s="4">
        <v>126697.77</v>
      </c>
      <c r="F466" s="5">
        <v>64094.166000000005</v>
      </c>
      <c r="G466" s="6">
        <f t="shared" si="7"/>
        <v>1.9767441860465116</v>
      </c>
      <c r="H466" s="1">
        <v>2019</v>
      </c>
    </row>
    <row r="467" spans="1:8" x14ac:dyDescent="0.25">
      <c r="A467" s="2" t="s">
        <v>147</v>
      </c>
      <c r="B467" s="3" t="s">
        <v>148</v>
      </c>
      <c r="C467" s="1" t="s">
        <v>149</v>
      </c>
      <c r="D467" s="1" t="s">
        <v>169</v>
      </c>
      <c r="E467" s="4">
        <v>13837.320000000002</v>
      </c>
      <c r="F467" s="5">
        <v>17500.14</v>
      </c>
      <c r="G467" s="6">
        <f t="shared" si="7"/>
        <v>0.79069767441860472</v>
      </c>
      <c r="H467" s="1">
        <v>2019</v>
      </c>
    </row>
    <row r="468" spans="1:8" x14ac:dyDescent="0.25">
      <c r="A468" s="2" t="s">
        <v>150</v>
      </c>
      <c r="B468" s="3" t="s">
        <v>151</v>
      </c>
      <c r="C468" s="1" t="s">
        <v>152</v>
      </c>
      <c r="D468" s="1" t="s">
        <v>169</v>
      </c>
      <c r="E468" s="4">
        <v>159626.079</v>
      </c>
      <c r="F468" s="5">
        <v>369865.30499999999</v>
      </c>
      <c r="G468" s="6">
        <f t="shared" si="7"/>
        <v>0.43157894736842106</v>
      </c>
      <c r="H468" s="1">
        <v>2019</v>
      </c>
    </row>
    <row r="469" spans="1:8" x14ac:dyDescent="0.25">
      <c r="A469" s="2" t="s">
        <v>153</v>
      </c>
      <c r="B469" s="3" t="s">
        <v>154</v>
      </c>
      <c r="C469" s="1" t="s">
        <v>155</v>
      </c>
      <c r="D469" s="1" t="s">
        <v>169</v>
      </c>
      <c r="E469" s="4">
        <v>149010.19200000001</v>
      </c>
      <c r="F469" s="5">
        <v>194541.084</v>
      </c>
      <c r="G469" s="6">
        <f t="shared" si="7"/>
        <v>0.76595744680851063</v>
      </c>
      <c r="H469" s="1">
        <v>2019</v>
      </c>
    </row>
    <row r="470" spans="1:8" x14ac:dyDescent="0.25">
      <c r="A470" s="2" t="s">
        <v>156</v>
      </c>
      <c r="B470" s="3" t="s">
        <v>157</v>
      </c>
      <c r="C470" s="1" t="s">
        <v>158</v>
      </c>
      <c r="D470" s="1" t="s">
        <v>169</v>
      </c>
      <c r="E470" s="4">
        <v>149448.73499999999</v>
      </c>
      <c r="F470" s="5">
        <v>355445.64</v>
      </c>
      <c r="G470" s="6">
        <f t="shared" si="7"/>
        <v>0.42045454545454541</v>
      </c>
      <c r="H470" s="1">
        <v>2019</v>
      </c>
    </row>
    <row r="471" spans="1:8" x14ac:dyDescent="0.25">
      <c r="A471" s="2" t="s">
        <v>159</v>
      </c>
      <c r="B471" s="3" t="s">
        <v>160</v>
      </c>
      <c r="C471" s="1" t="s">
        <v>161</v>
      </c>
      <c r="D471" s="1" t="s">
        <v>169</v>
      </c>
      <c r="E471" s="4">
        <v>316220.46300000005</v>
      </c>
      <c r="F471" s="5">
        <v>875687.4360000001</v>
      </c>
      <c r="G471" s="6">
        <f t="shared" si="7"/>
        <v>0.3611111111111111</v>
      </c>
      <c r="H471" s="1">
        <v>2019</v>
      </c>
    </row>
    <row r="472" spans="1:8" x14ac:dyDescent="0.25">
      <c r="A472" s="2" t="s">
        <v>162</v>
      </c>
      <c r="B472" s="3" t="s">
        <v>163</v>
      </c>
      <c r="C472" s="1" t="s">
        <v>164</v>
      </c>
      <c r="D472" s="1" t="s">
        <v>169</v>
      </c>
      <c r="E472" s="4">
        <v>147893.56199999998</v>
      </c>
      <c r="F472" s="5">
        <v>247339.23299999998</v>
      </c>
      <c r="G472" s="6">
        <f t="shared" si="7"/>
        <v>0.59793814432989689</v>
      </c>
      <c r="H472" s="1">
        <v>2019</v>
      </c>
    </row>
    <row r="473" spans="1:8" x14ac:dyDescent="0.25">
      <c r="A473" s="2" t="s">
        <v>165</v>
      </c>
      <c r="B473" s="3" t="s">
        <v>166</v>
      </c>
      <c r="C473" s="1" t="s">
        <v>167</v>
      </c>
      <c r="D473" s="1" t="s">
        <v>169</v>
      </c>
      <c r="E473" s="4">
        <v>134809.65</v>
      </c>
      <c r="F473" s="5">
        <v>388251.79199999996</v>
      </c>
      <c r="G473" s="6">
        <f t="shared" si="7"/>
        <v>0.34722222222222227</v>
      </c>
      <c r="H473" s="1">
        <v>2019</v>
      </c>
    </row>
    <row r="474" spans="1:8" x14ac:dyDescent="0.25">
      <c r="A474" s="2" t="s">
        <v>8</v>
      </c>
      <c r="B474" s="3" t="s">
        <v>9</v>
      </c>
      <c r="C474" s="1" t="s">
        <v>10</v>
      </c>
      <c r="D474" s="1" t="s">
        <v>170</v>
      </c>
      <c r="E474" s="4">
        <v>442542.6</v>
      </c>
      <c r="F474" s="5">
        <v>334260.89999999997</v>
      </c>
      <c r="G474" s="6">
        <f t="shared" si="7"/>
        <v>1.323943661971831</v>
      </c>
      <c r="H474" s="1">
        <v>2019</v>
      </c>
    </row>
    <row r="475" spans="1:8" x14ac:dyDescent="0.25">
      <c r="A475" s="2" t="s">
        <v>12</v>
      </c>
      <c r="B475" s="3" t="s">
        <v>13</v>
      </c>
      <c r="C475" s="1" t="s">
        <v>14</v>
      </c>
      <c r="D475" s="1" t="s">
        <v>170</v>
      </c>
      <c r="E475" s="4">
        <v>105884.41500000001</v>
      </c>
      <c r="F475" s="5">
        <v>61668.945</v>
      </c>
      <c r="G475" s="6">
        <f t="shared" si="7"/>
        <v>1.7169811320754718</v>
      </c>
      <c r="H475" s="1">
        <v>2019</v>
      </c>
    </row>
    <row r="476" spans="1:8" x14ac:dyDescent="0.25">
      <c r="A476" s="2" t="s">
        <v>15</v>
      </c>
      <c r="B476" s="3" t="s">
        <v>16</v>
      </c>
      <c r="C476" s="1" t="s">
        <v>17</v>
      </c>
      <c r="D476" s="1" t="s">
        <v>170</v>
      </c>
      <c r="E476" s="4">
        <v>419460.78599999996</v>
      </c>
      <c r="F476" s="5">
        <v>484325.85600000003</v>
      </c>
      <c r="G476" s="6">
        <f t="shared" si="7"/>
        <v>0.86607142857142849</v>
      </c>
      <c r="H476" s="1">
        <v>2019</v>
      </c>
    </row>
    <row r="477" spans="1:8" x14ac:dyDescent="0.25">
      <c r="A477" s="2" t="s">
        <v>18</v>
      </c>
      <c r="B477" s="3" t="s">
        <v>19</v>
      </c>
      <c r="C477" s="1" t="s">
        <v>20</v>
      </c>
      <c r="D477" s="1" t="s">
        <v>170</v>
      </c>
      <c r="E477" s="4">
        <v>260171.02799999999</v>
      </c>
      <c r="F477" s="5">
        <v>301250.66400000005</v>
      </c>
      <c r="G477" s="6">
        <f t="shared" si="7"/>
        <v>0.86363636363636342</v>
      </c>
      <c r="H477" s="1">
        <v>2019</v>
      </c>
    </row>
    <row r="478" spans="1:8" x14ac:dyDescent="0.25">
      <c r="A478" s="2" t="s">
        <v>21</v>
      </c>
      <c r="B478" s="3" t="s">
        <v>22</v>
      </c>
      <c r="C478" s="1" t="s">
        <v>23</v>
      </c>
      <c r="D478" s="1" t="s">
        <v>170</v>
      </c>
      <c r="E478" s="4">
        <v>36510.911999999997</v>
      </c>
      <c r="F478" s="5">
        <v>17241.263999999999</v>
      </c>
      <c r="G478" s="6">
        <f t="shared" si="7"/>
        <v>2.1176470588235294</v>
      </c>
      <c r="H478" s="1">
        <v>2019</v>
      </c>
    </row>
    <row r="479" spans="1:8" x14ac:dyDescent="0.25">
      <c r="A479" s="2" t="s">
        <v>21</v>
      </c>
      <c r="B479" s="3" t="s">
        <v>22</v>
      </c>
      <c r="C479" s="1" t="s">
        <v>24</v>
      </c>
      <c r="D479" s="1" t="s">
        <v>170</v>
      </c>
      <c r="E479" s="4">
        <v>7983.1620000000003</v>
      </c>
      <c r="F479" s="5">
        <v>15966.324000000001</v>
      </c>
      <c r="G479" s="6">
        <f t="shared" si="7"/>
        <v>0.5</v>
      </c>
      <c r="H479" s="1">
        <v>2019</v>
      </c>
    </row>
    <row r="480" spans="1:8" x14ac:dyDescent="0.25">
      <c r="A480" s="2" t="s">
        <v>21</v>
      </c>
      <c r="B480" s="3" t="s">
        <v>22</v>
      </c>
      <c r="C480" s="1" t="s">
        <v>25</v>
      </c>
      <c r="D480" s="1" t="s">
        <v>170</v>
      </c>
      <c r="E480" s="4">
        <v>416768.29200000007</v>
      </c>
      <c r="F480" s="5">
        <v>179368.63200000004</v>
      </c>
      <c r="G480" s="6">
        <f t="shared" si="7"/>
        <v>2.3235294117647056</v>
      </c>
      <c r="H480" s="1">
        <v>2019</v>
      </c>
    </row>
    <row r="481" spans="1:8" x14ac:dyDescent="0.25">
      <c r="A481" s="2" t="s">
        <v>21</v>
      </c>
      <c r="B481" s="3" t="s">
        <v>22</v>
      </c>
      <c r="C481" s="1" t="s">
        <v>26</v>
      </c>
      <c r="D481" s="1" t="s">
        <v>170</v>
      </c>
      <c r="E481" s="4">
        <v>432465.41700000002</v>
      </c>
      <c r="F481" s="5">
        <v>808214.05799999996</v>
      </c>
      <c r="G481" s="6">
        <f t="shared" si="7"/>
        <v>0.53508771929824561</v>
      </c>
      <c r="H481" s="1">
        <v>2019</v>
      </c>
    </row>
    <row r="482" spans="1:8" x14ac:dyDescent="0.25">
      <c r="A482" s="2" t="s">
        <v>27</v>
      </c>
      <c r="B482" s="3" t="s">
        <v>28</v>
      </c>
      <c r="C482" s="1" t="s">
        <v>29</v>
      </c>
      <c r="D482" s="1" t="s">
        <v>170</v>
      </c>
      <c r="E482" s="4">
        <v>15272.928</v>
      </c>
      <c r="F482" s="5">
        <v>12033.216</v>
      </c>
      <c r="G482" s="6">
        <f t="shared" si="7"/>
        <v>1.2692307692307692</v>
      </c>
      <c r="H482" s="1">
        <v>2019</v>
      </c>
    </row>
    <row r="483" spans="1:8" x14ac:dyDescent="0.25">
      <c r="A483" s="2" t="s">
        <v>30</v>
      </c>
      <c r="B483" s="3" t="s">
        <v>31</v>
      </c>
      <c r="C483" s="1" t="s">
        <v>32</v>
      </c>
      <c r="D483" s="1" t="s">
        <v>170</v>
      </c>
      <c r="E483" s="4">
        <v>293175.37799999997</v>
      </c>
      <c r="F483" s="5">
        <v>96685.497000000003</v>
      </c>
      <c r="G483" s="6">
        <f t="shared" si="7"/>
        <v>3.0322580645161286</v>
      </c>
      <c r="H483" s="1">
        <v>2019</v>
      </c>
    </row>
    <row r="484" spans="1:8" x14ac:dyDescent="0.25">
      <c r="A484" s="2" t="s">
        <v>33</v>
      </c>
      <c r="B484" s="3" t="s">
        <v>34</v>
      </c>
      <c r="C484" s="1" t="s">
        <v>35</v>
      </c>
      <c r="D484" s="1" t="s">
        <v>170</v>
      </c>
      <c r="E484" s="4">
        <v>253912.64400000003</v>
      </c>
      <c r="F484" s="5">
        <v>371464.79400000005</v>
      </c>
      <c r="G484" s="6">
        <f t="shared" si="7"/>
        <v>0.68354430379746833</v>
      </c>
      <c r="H484" s="1">
        <v>2019</v>
      </c>
    </row>
    <row r="485" spans="1:8" x14ac:dyDescent="0.25">
      <c r="A485" s="2" t="s">
        <v>36</v>
      </c>
      <c r="B485" s="3" t="s">
        <v>37</v>
      </c>
      <c r="C485" s="1" t="s">
        <v>38</v>
      </c>
      <c r="D485" s="1" t="s">
        <v>170</v>
      </c>
      <c r="E485" s="4">
        <v>224691.084</v>
      </c>
      <c r="F485" s="5">
        <v>293346.69299999997</v>
      </c>
      <c r="G485" s="6">
        <f t="shared" si="7"/>
        <v>0.76595744680851074</v>
      </c>
      <c r="H485" s="1">
        <v>2019</v>
      </c>
    </row>
    <row r="486" spans="1:8" x14ac:dyDescent="0.25">
      <c r="A486" s="2" t="s">
        <v>36</v>
      </c>
      <c r="B486" s="3" t="s">
        <v>37</v>
      </c>
      <c r="C486" s="1" t="s">
        <v>39</v>
      </c>
      <c r="D486" s="1" t="s">
        <v>170</v>
      </c>
      <c r="E486" s="4">
        <v>22271.651999999998</v>
      </c>
      <c r="F486" s="5">
        <v>47969.712</v>
      </c>
      <c r="G486" s="6">
        <f t="shared" si="7"/>
        <v>0.46428571428571425</v>
      </c>
      <c r="H486" s="1">
        <v>2019</v>
      </c>
    </row>
    <row r="487" spans="1:8" x14ac:dyDescent="0.25">
      <c r="A487" s="2" t="s">
        <v>40</v>
      </c>
      <c r="B487" s="3" t="s">
        <v>41</v>
      </c>
      <c r="C487" s="1" t="s">
        <v>42</v>
      </c>
      <c r="D487" s="1" t="s">
        <v>170</v>
      </c>
      <c r="E487" s="4">
        <v>608534.1540000001</v>
      </c>
      <c r="F487" s="5">
        <v>660881.17800000007</v>
      </c>
      <c r="G487" s="6">
        <f t="shared" si="7"/>
        <v>0.92079207920792083</v>
      </c>
      <c r="H487" s="1">
        <v>2019</v>
      </c>
    </row>
    <row r="488" spans="1:8" x14ac:dyDescent="0.25">
      <c r="A488" s="2" t="s">
        <v>43</v>
      </c>
      <c r="B488" s="3" t="s">
        <v>44</v>
      </c>
      <c r="C488" s="1" t="s">
        <v>45</v>
      </c>
      <c r="D488" s="1" t="s">
        <v>170</v>
      </c>
      <c r="E488" s="4">
        <v>705823.11900000006</v>
      </c>
      <c r="F488" s="5">
        <v>414762.03899999999</v>
      </c>
      <c r="G488" s="6">
        <f t="shared" si="7"/>
        <v>1.7017543859649125</v>
      </c>
      <c r="H488" s="1">
        <v>2019</v>
      </c>
    </row>
    <row r="489" spans="1:8" x14ac:dyDescent="0.25">
      <c r="A489" s="2" t="s">
        <v>46</v>
      </c>
      <c r="B489" s="3" t="s">
        <v>47</v>
      </c>
      <c r="C489" s="1" t="s">
        <v>48</v>
      </c>
      <c r="D489" s="1" t="s">
        <v>170</v>
      </c>
      <c r="E489" s="4">
        <v>233882.55000000002</v>
      </c>
      <c r="F489" s="5">
        <v>472442.75100000005</v>
      </c>
      <c r="G489" s="6">
        <f t="shared" si="7"/>
        <v>0.49504950495049505</v>
      </c>
      <c r="H489" s="1">
        <v>2019</v>
      </c>
    </row>
    <row r="490" spans="1:8" x14ac:dyDescent="0.25">
      <c r="A490" s="2" t="s">
        <v>49</v>
      </c>
      <c r="B490" s="3" t="s">
        <v>50</v>
      </c>
      <c r="C490" s="1" t="s">
        <v>51</v>
      </c>
      <c r="D490" s="1" t="s">
        <v>170</v>
      </c>
      <c r="E490" s="4">
        <v>89341.406999999992</v>
      </c>
      <c r="F490" s="5">
        <v>98405.028000000006</v>
      </c>
      <c r="G490" s="6">
        <f t="shared" si="7"/>
        <v>0.90789473684210509</v>
      </c>
      <c r="H490" s="1">
        <v>2019</v>
      </c>
    </row>
    <row r="491" spans="1:8" x14ac:dyDescent="0.25">
      <c r="A491" s="2" t="s">
        <v>52</v>
      </c>
      <c r="B491" s="3" t="s">
        <v>53</v>
      </c>
      <c r="C491" s="1" t="s">
        <v>54</v>
      </c>
      <c r="D491" s="1" t="s">
        <v>170</v>
      </c>
      <c r="E491" s="4">
        <v>221544.00000000003</v>
      </c>
      <c r="F491" s="5">
        <v>768888</v>
      </c>
      <c r="G491" s="6">
        <f t="shared" si="7"/>
        <v>0.28813559322033905</v>
      </c>
      <c r="H491" s="1">
        <v>2019</v>
      </c>
    </row>
    <row r="492" spans="1:8" x14ac:dyDescent="0.25">
      <c r="A492" s="2" t="s">
        <v>52</v>
      </c>
      <c r="B492" s="3" t="s">
        <v>53</v>
      </c>
      <c r="C492" s="1" t="s">
        <v>55</v>
      </c>
      <c r="D492" s="1" t="s">
        <v>170</v>
      </c>
      <c r="E492" s="4">
        <v>54744.101999999999</v>
      </c>
      <c r="F492" s="5">
        <v>20028.330000000002</v>
      </c>
      <c r="G492" s="6">
        <f t="shared" si="7"/>
        <v>2.7333333333333329</v>
      </c>
      <c r="H492" s="1">
        <v>2019</v>
      </c>
    </row>
    <row r="493" spans="1:8" x14ac:dyDescent="0.25">
      <c r="A493" s="2" t="s">
        <v>56</v>
      </c>
      <c r="B493" s="3" t="s">
        <v>57</v>
      </c>
      <c r="C493" s="1" t="s">
        <v>58</v>
      </c>
      <c r="D493" s="1" t="s">
        <v>170</v>
      </c>
      <c r="E493" s="4">
        <v>189454.56299999999</v>
      </c>
      <c r="F493" s="5">
        <v>531396.94499999995</v>
      </c>
      <c r="G493" s="6">
        <f t="shared" si="7"/>
        <v>0.35652173913043483</v>
      </c>
      <c r="H493" s="1">
        <v>2019</v>
      </c>
    </row>
    <row r="494" spans="1:8" x14ac:dyDescent="0.25">
      <c r="A494" s="2" t="s">
        <v>59</v>
      </c>
      <c r="B494" s="3" t="s">
        <v>60</v>
      </c>
      <c r="C494" s="1" t="s">
        <v>61</v>
      </c>
      <c r="D494" s="1" t="s">
        <v>170</v>
      </c>
      <c r="E494" s="4">
        <v>19078.236000000001</v>
      </c>
      <c r="F494" s="5">
        <v>29906.423999999999</v>
      </c>
      <c r="G494" s="6">
        <f t="shared" si="7"/>
        <v>0.63793103448275867</v>
      </c>
      <c r="H494" s="1">
        <v>2019</v>
      </c>
    </row>
    <row r="495" spans="1:8" x14ac:dyDescent="0.25">
      <c r="A495" s="2" t="s">
        <v>62</v>
      </c>
      <c r="B495" s="3" t="s">
        <v>63</v>
      </c>
      <c r="C495" s="1" t="s">
        <v>64</v>
      </c>
      <c r="D495" s="1" t="s">
        <v>170</v>
      </c>
      <c r="E495" s="4">
        <v>475579.29600000003</v>
      </c>
      <c r="F495" s="5">
        <v>440901.63900000002</v>
      </c>
      <c r="G495" s="6">
        <f t="shared" si="7"/>
        <v>1.0786516853932584</v>
      </c>
      <c r="H495" s="1">
        <v>2019</v>
      </c>
    </row>
    <row r="496" spans="1:8" x14ac:dyDescent="0.25">
      <c r="A496" s="2" t="s">
        <v>65</v>
      </c>
      <c r="B496" s="3" t="s">
        <v>66</v>
      </c>
      <c r="C496" s="1" t="s">
        <v>67</v>
      </c>
      <c r="D496" s="1" t="s">
        <v>170</v>
      </c>
      <c r="E496" s="4">
        <v>29571.984000000004</v>
      </c>
      <c r="F496" s="5">
        <v>66536.964000000007</v>
      </c>
      <c r="G496" s="6">
        <f t="shared" si="7"/>
        <v>0.44444444444444448</v>
      </c>
      <c r="H496" s="1">
        <v>2019</v>
      </c>
    </row>
    <row r="497" spans="1:8" x14ac:dyDescent="0.25">
      <c r="A497" s="2" t="s">
        <v>68</v>
      </c>
      <c r="B497" s="3" t="s">
        <v>69</v>
      </c>
      <c r="C497" s="1" t="s">
        <v>70</v>
      </c>
      <c r="D497" s="1" t="s">
        <v>170</v>
      </c>
      <c r="E497" s="4">
        <v>401559.12</v>
      </c>
      <c r="F497" s="5">
        <v>161739.09</v>
      </c>
      <c r="G497" s="6">
        <f t="shared" si="7"/>
        <v>2.4827586206896552</v>
      </c>
      <c r="H497" s="1">
        <v>2019</v>
      </c>
    </row>
    <row r="498" spans="1:8" x14ac:dyDescent="0.25">
      <c r="A498" s="2" t="s">
        <v>71</v>
      </c>
      <c r="B498" s="3" t="s">
        <v>72</v>
      </c>
      <c r="C498" s="1" t="s">
        <v>73</v>
      </c>
      <c r="D498" s="1" t="s">
        <v>170</v>
      </c>
      <c r="E498" s="4">
        <v>62285.355000000003</v>
      </c>
      <c r="F498" s="5">
        <v>188743.5</v>
      </c>
      <c r="G498" s="6">
        <f t="shared" si="7"/>
        <v>0.33</v>
      </c>
      <c r="H498" s="1">
        <v>2019</v>
      </c>
    </row>
    <row r="499" spans="1:8" x14ac:dyDescent="0.25">
      <c r="A499" s="2" t="s">
        <v>71</v>
      </c>
      <c r="B499" s="3" t="s">
        <v>72</v>
      </c>
      <c r="C499" s="1" t="s">
        <v>74</v>
      </c>
      <c r="D499" s="1" t="s">
        <v>170</v>
      </c>
      <c r="E499" s="4">
        <v>169220.82600000003</v>
      </c>
      <c r="F499" s="5">
        <v>203691.73500000002</v>
      </c>
      <c r="G499" s="6">
        <f t="shared" si="7"/>
        <v>0.83076923076923082</v>
      </c>
      <c r="H499" s="1">
        <v>2019</v>
      </c>
    </row>
    <row r="500" spans="1:8" x14ac:dyDescent="0.25">
      <c r="A500" s="2" t="s">
        <v>75</v>
      </c>
      <c r="B500" s="3" t="s">
        <v>76</v>
      </c>
      <c r="C500" s="1" t="s">
        <v>77</v>
      </c>
      <c r="D500" s="1" t="s">
        <v>170</v>
      </c>
      <c r="E500" s="4">
        <v>63938.43</v>
      </c>
      <c r="F500" s="5">
        <v>123614.298</v>
      </c>
      <c r="G500" s="6">
        <f t="shared" si="7"/>
        <v>0.51724137931034486</v>
      </c>
      <c r="H500" s="1">
        <v>2019</v>
      </c>
    </row>
    <row r="501" spans="1:8" x14ac:dyDescent="0.25">
      <c r="A501" s="2" t="s">
        <v>78</v>
      </c>
      <c r="B501" s="3" t="s">
        <v>79</v>
      </c>
      <c r="C501" s="1" t="s">
        <v>80</v>
      </c>
      <c r="D501" s="1" t="s">
        <v>170</v>
      </c>
      <c r="E501" s="4">
        <v>24350.301000000003</v>
      </c>
      <c r="F501" s="5">
        <v>26154.026999999998</v>
      </c>
      <c r="G501" s="6">
        <f t="shared" si="7"/>
        <v>0.93103448275862088</v>
      </c>
      <c r="H501" s="1">
        <v>2019</v>
      </c>
    </row>
    <row r="502" spans="1:8" x14ac:dyDescent="0.25">
      <c r="A502" s="2" t="s">
        <v>81</v>
      </c>
      <c r="B502" s="3" t="s">
        <v>82</v>
      </c>
      <c r="C502" s="1" t="s">
        <v>83</v>
      </c>
      <c r="D502" s="1" t="s">
        <v>170</v>
      </c>
      <c r="E502" s="4">
        <v>54816.426000000007</v>
      </c>
      <c r="F502" s="5">
        <v>81209.520000000019</v>
      </c>
      <c r="G502" s="6">
        <f t="shared" si="7"/>
        <v>0.67499999999999993</v>
      </c>
      <c r="H502" s="1">
        <v>2019</v>
      </c>
    </row>
    <row r="503" spans="1:8" x14ac:dyDescent="0.25">
      <c r="A503" s="2" t="s">
        <v>84</v>
      </c>
      <c r="B503" s="3" t="s">
        <v>85</v>
      </c>
      <c r="C503" s="1" t="s">
        <v>86</v>
      </c>
      <c r="D503" s="1" t="s">
        <v>170</v>
      </c>
      <c r="E503" s="4">
        <v>223828.758</v>
      </c>
      <c r="F503" s="5">
        <v>314312.72400000005</v>
      </c>
      <c r="G503" s="6">
        <f t="shared" si="7"/>
        <v>0.71212121212121204</v>
      </c>
      <c r="H503" s="1">
        <v>2019</v>
      </c>
    </row>
    <row r="504" spans="1:8" x14ac:dyDescent="0.25">
      <c r="A504" s="2" t="s">
        <v>87</v>
      </c>
      <c r="B504" s="3" t="s">
        <v>88</v>
      </c>
      <c r="C504" s="1" t="s">
        <v>89</v>
      </c>
      <c r="D504" s="1" t="s">
        <v>170</v>
      </c>
      <c r="E504" s="4">
        <v>161255.07</v>
      </c>
      <c r="F504" s="5">
        <v>178782.79500000001</v>
      </c>
      <c r="G504" s="6">
        <f t="shared" si="7"/>
        <v>0.90196078431372551</v>
      </c>
      <c r="H504" s="1">
        <v>2019</v>
      </c>
    </row>
    <row r="505" spans="1:8" x14ac:dyDescent="0.25">
      <c r="A505" s="2" t="s">
        <v>90</v>
      </c>
      <c r="B505" s="3" t="s">
        <v>91</v>
      </c>
      <c r="C505" s="1" t="s">
        <v>92</v>
      </c>
      <c r="D505" s="1" t="s">
        <v>170</v>
      </c>
      <c r="E505" s="4">
        <v>285015.59100000001</v>
      </c>
      <c r="F505" s="5">
        <v>447083.28</v>
      </c>
      <c r="G505" s="6">
        <f t="shared" si="7"/>
        <v>0.63749999999999996</v>
      </c>
      <c r="H505" s="1">
        <v>2019</v>
      </c>
    </row>
    <row r="506" spans="1:8" x14ac:dyDescent="0.25">
      <c r="A506" s="2" t="s">
        <v>93</v>
      </c>
      <c r="B506" s="3" t="s">
        <v>94</v>
      </c>
      <c r="C506" s="1" t="s">
        <v>95</v>
      </c>
      <c r="D506" s="1" t="s">
        <v>170</v>
      </c>
      <c r="E506" s="4">
        <v>277849.27799999999</v>
      </c>
      <c r="F506" s="5">
        <v>608622.228</v>
      </c>
      <c r="G506" s="6">
        <f t="shared" si="7"/>
        <v>0.45652173913043476</v>
      </c>
      <c r="H506" s="1">
        <v>2019</v>
      </c>
    </row>
    <row r="507" spans="1:8" x14ac:dyDescent="0.25">
      <c r="A507" s="2" t="s">
        <v>96</v>
      </c>
      <c r="B507" s="3" t="s">
        <v>97</v>
      </c>
      <c r="C507" s="1" t="s">
        <v>98</v>
      </c>
      <c r="D507" s="1" t="s">
        <v>170</v>
      </c>
      <c r="E507" s="4">
        <v>117931.21200000001</v>
      </c>
      <c r="F507" s="5">
        <v>108958.185</v>
      </c>
      <c r="G507" s="6">
        <f t="shared" si="7"/>
        <v>1.0823529411764707</v>
      </c>
      <c r="H507" s="1">
        <v>2019</v>
      </c>
    </row>
    <row r="508" spans="1:8" x14ac:dyDescent="0.25">
      <c r="A508" s="2" t="s">
        <v>99</v>
      </c>
      <c r="B508" s="3" t="s">
        <v>100</v>
      </c>
      <c r="C508" s="1" t="s">
        <v>101</v>
      </c>
      <c r="D508" s="1" t="s">
        <v>170</v>
      </c>
      <c r="E508" s="4">
        <v>11642.715</v>
      </c>
      <c r="F508" s="5">
        <v>33597.548999999999</v>
      </c>
      <c r="G508" s="6">
        <f t="shared" si="7"/>
        <v>0.34653465346534656</v>
      </c>
      <c r="H508" s="1">
        <v>2019</v>
      </c>
    </row>
    <row r="509" spans="1:8" x14ac:dyDescent="0.25">
      <c r="A509" s="2" t="s">
        <v>102</v>
      </c>
      <c r="B509" s="3" t="s">
        <v>103</v>
      </c>
      <c r="C509" s="1" t="s">
        <v>104</v>
      </c>
      <c r="D509" s="1" t="s">
        <v>170</v>
      </c>
      <c r="E509" s="4">
        <v>337163.09399999998</v>
      </c>
      <c r="F509" s="5">
        <v>319417.66800000006</v>
      </c>
      <c r="G509" s="6">
        <f t="shared" si="7"/>
        <v>1.0555555555555554</v>
      </c>
      <c r="H509" s="1">
        <v>2019</v>
      </c>
    </row>
    <row r="510" spans="1:8" x14ac:dyDescent="0.25">
      <c r="A510" s="2" t="s">
        <v>105</v>
      </c>
      <c r="B510" s="3" t="s">
        <v>106</v>
      </c>
      <c r="C510" s="1" t="s">
        <v>107</v>
      </c>
      <c r="D510" s="1" t="s">
        <v>170</v>
      </c>
      <c r="E510" s="4">
        <v>87439.284</v>
      </c>
      <c r="F510" s="5">
        <v>129258.072</v>
      </c>
      <c r="G510" s="6">
        <f t="shared" si="7"/>
        <v>0.67647058823529416</v>
      </c>
      <c r="H510" s="1">
        <v>2019</v>
      </c>
    </row>
    <row r="511" spans="1:8" x14ac:dyDescent="0.25">
      <c r="A511" s="2" t="s">
        <v>108</v>
      </c>
      <c r="B511" s="3" t="s">
        <v>109</v>
      </c>
      <c r="C511" s="1" t="s">
        <v>110</v>
      </c>
      <c r="D511" s="1" t="s">
        <v>170</v>
      </c>
      <c r="E511" s="4">
        <v>114439.71600000001</v>
      </c>
      <c r="F511" s="5">
        <v>222521.67</v>
      </c>
      <c r="G511" s="6">
        <f t="shared" si="7"/>
        <v>0.51428571428571435</v>
      </c>
      <c r="H511" s="1">
        <v>2019</v>
      </c>
    </row>
    <row r="512" spans="1:8" x14ac:dyDescent="0.25">
      <c r="A512" s="2" t="s">
        <v>111</v>
      </c>
      <c r="B512" s="3" t="s">
        <v>112</v>
      </c>
      <c r="C512" s="1" t="s">
        <v>113</v>
      </c>
      <c r="D512" s="1" t="s">
        <v>170</v>
      </c>
      <c r="E512" s="4">
        <v>144049.75200000001</v>
      </c>
      <c r="F512" s="5">
        <v>176788.33199999999</v>
      </c>
      <c r="G512" s="6">
        <f t="shared" si="7"/>
        <v>0.81481481481481488</v>
      </c>
      <c r="H512" s="1">
        <v>2019</v>
      </c>
    </row>
    <row r="513" spans="1:8" x14ac:dyDescent="0.25">
      <c r="A513" s="2" t="s">
        <v>114</v>
      </c>
      <c r="B513" s="3" t="s">
        <v>115</v>
      </c>
      <c r="C513" s="1" t="s">
        <v>116</v>
      </c>
      <c r="D513" s="1" t="s">
        <v>170</v>
      </c>
      <c r="E513" s="4">
        <v>511356.375</v>
      </c>
      <c r="F513" s="5">
        <v>286359.57</v>
      </c>
      <c r="G513" s="6">
        <f t="shared" si="7"/>
        <v>1.7857142857142856</v>
      </c>
      <c r="H513" s="1">
        <v>2019</v>
      </c>
    </row>
    <row r="514" spans="1:8" x14ac:dyDescent="0.25">
      <c r="A514" s="2" t="s">
        <v>114</v>
      </c>
      <c r="B514" s="3" t="s">
        <v>115</v>
      </c>
      <c r="C514" s="1" t="s">
        <v>117</v>
      </c>
      <c r="D514" s="1" t="s">
        <v>170</v>
      </c>
      <c r="E514" s="4">
        <v>469137.00599999999</v>
      </c>
      <c r="F514" s="5">
        <v>406203.99300000002</v>
      </c>
      <c r="G514" s="6">
        <f t="shared" si="7"/>
        <v>1.1549295774647887</v>
      </c>
      <c r="H514" s="1">
        <v>2019</v>
      </c>
    </row>
    <row r="515" spans="1:8" x14ac:dyDescent="0.25">
      <c r="A515" s="2" t="s">
        <v>114</v>
      </c>
      <c r="B515" s="3" t="s">
        <v>115</v>
      </c>
      <c r="C515" s="1" t="s">
        <v>118</v>
      </c>
      <c r="D515" s="1" t="s">
        <v>170</v>
      </c>
      <c r="E515" s="4">
        <v>220966.704</v>
      </c>
      <c r="F515" s="5">
        <v>79793.532000000007</v>
      </c>
      <c r="G515" s="6">
        <f t="shared" ref="G515:G578" si="8">E515/F515</f>
        <v>2.7692307692307692</v>
      </c>
      <c r="H515" s="1">
        <v>2019</v>
      </c>
    </row>
    <row r="516" spans="1:8" x14ac:dyDescent="0.25">
      <c r="A516" s="2" t="s">
        <v>119</v>
      </c>
      <c r="B516" s="3" t="s">
        <v>120</v>
      </c>
      <c r="C516" s="1" t="s">
        <v>121</v>
      </c>
      <c r="D516" s="1" t="s">
        <v>170</v>
      </c>
      <c r="E516" s="4">
        <v>184633.299</v>
      </c>
      <c r="F516" s="5">
        <v>291252.52800000005</v>
      </c>
      <c r="G516" s="6">
        <f t="shared" si="8"/>
        <v>0.63392857142857129</v>
      </c>
      <c r="H516" s="1">
        <v>2019</v>
      </c>
    </row>
    <row r="517" spans="1:8" x14ac:dyDescent="0.25">
      <c r="A517" s="2" t="s">
        <v>122</v>
      </c>
      <c r="B517" s="3" t="s">
        <v>123</v>
      </c>
      <c r="C517" s="1" t="s">
        <v>124</v>
      </c>
      <c r="D517" s="1" t="s">
        <v>170</v>
      </c>
      <c r="E517" s="4">
        <v>148048.56</v>
      </c>
      <c r="F517" s="5">
        <v>336474</v>
      </c>
      <c r="G517" s="6">
        <f t="shared" si="8"/>
        <v>0.44</v>
      </c>
      <c r="H517" s="1">
        <v>2019</v>
      </c>
    </row>
    <row r="518" spans="1:8" x14ac:dyDescent="0.25">
      <c r="A518" s="2" t="s">
        <v>125</v>
      </c>
      <c r="B518" s="3" t="s">
        <v>126</v>
      </c>
      <c r="C518" s="1" t="s">
        <v>127</v>
      </c>
      <c r="D518" s="1" t="s">
        <v>170</v>
      </c>
      <c r="E518" s="4">
        <v>22232.879999999997</v>
      </c>
      <c r="F518" s="5">
        <v>35819.64</v>
      </c>
      <c r="G518" s="6">
        <f t="shared" si="8"/>
        <v>0.6206896551724137</v>
      </c>
      <c r="H518" s="1">
        <v>2019</v>
      </c>
    </row>
    <row r="519" spans="1:8" x14ac:dyDescent="0.25">
      <c r="A519" s="2" t="s">
        <v>128</v>
      </c>
      <c r="B519" s="3" t="s">
        <v>129</v>
      </c>
      <c r="C519" s="1" t="s">
        <v>130</v>
      </c>
      <c r="D519" s="1" t="s">
        <v>170</v>
      </c>
      <c r="E519" s="4">
        <v>631948.71600000001</v>
      </c>
      <c r="F519" s="5">
        <v>579286.32299999997</v>
      </c>
      <c r="G519" s="6">
        <f t="shared" si="8"/>
        <v>1.0909090909090911</v>
      </c>
      <c r="H519" s="1">
        <v>2019</v>
      </c>
    </row>
    <row r="520" spans="1:8" x14ac:dyDescent="0.25">
      <c r="A520" s="2" t="s">
        <v>131</v>
      </c>
      <c r="B520" s="3" t="s">
        <v>132</v>
      </c>
      <c r="C520" s="1" t="s">
        <v>133</v>
      </c>
      <c r="D520" s="1" t="s">
        <v>170</v>
      </c>
      <c r="E520" s="4">
        <v>96680.448000000004</v>
      </c>
      <c r="F520" s="5">
        <v>61935.912000000004</v>
      </c>
      <c r="G520" s="6">
        <f t="shared" si="8"/>
        <v>1.5609756097560976</v>
      </c>
      <c r="H520" s="1">
        <v>2019</v>
      </c>
    </row>
    <row r="521" spans="1:8" x14ac:dyDescent="0.25">
      <c r="A521" s="2" t="s">
        <v>134</v>
      </c>
      <c r="B521" s="3" t="s">
        <v>135</v>
      </c>
      <c r="C521" s="1" t="s">
        <v>136</v>
      </c>
      <c r="D521" s="1" t="s">
        <v>170</v>
      </c>
      <c r="E521" s="4">
        <v>306669.375</v>
      </c>
      <c r="F521" s="5">
        <v>355736.47499999998</v>
      </c>
      <c r="G521" s="6">
        <f t="shared" si="8"/>
        <v>0.86206896551724144</v>
      </c>
      <c r="H521" s="1">
        <v>2019</v>
      </c>
    </row>
    <row r="522" spans="1:8" x14ac:dyDescent="0.25">
      <c r="A522" s="2" t="s">
        <v>137</v>
      </c>
      <c r="B522" s="3" t="s">
        <v>138</v>
      </c>
      <c r="C522" s="1" t="s">
        <v>139</v>
      </c>
      <c r="D522" s="1" t="s">
        <v>170</v>
      </c>
      <c r="E522" s="4">
        <v>60615.720000000008</v>
      </c>
      <c r="F522" s="5">
        <v>74254.257000000012</v>
      </c>
      <c r="G522" s="6">
        <f t="shared" si="8"/>
        <v>0.81632653061224492</v>
      </c>
      <c r="H522" s="1">
        <v>2019</v>
      </c>
    </row>
    <row r="523" spans="1:8" x14ac:dyDescent="0.25">
      <c r="A523" s="2" t="s">
        <v>140</v>
      </c>
      <c r="B523" s="3" t="s">
        <v>141</v>
      </c>
      <c r="C523" s="1" t="s">
        <v>142</v>
      </c>
      <c r="D523" s="1" t="s">
        <v>170</v>
      </c>
      <c r="E523" s="4">
        <v>45640.979999999996</v>
      </c>
      <c r="F523" s="5">
        <v>139390.01999999999</v>
      </c>
      <c r="G523" s="6">
        <f t="shared" si="8"/>
        <v>0.32743362831858408</v>
      </c>
      <c r="H523" s="1">
        <v>2019</v>
      </c>
    </row>
    <row r="524" spans="1:8" x14ac:dyDescent="0.25">
      <c r="A524" s="2" t="s">
        <v>143</v>
      </c>
      <c r="B524" s="3" t="s">
        <v>144</v>
      </c>
      <c r="C524" s="1" t="s">
        <v>145</v>
      </c>
      <c r="D524" s="1" t="s">
        <v>170</v>
      </c>
      <c r="E524" s="4">
        <v>205730.64</v>
      </c>
      <c r="F524" s="5">
        <v>131153.28300000002</v>
      </c>
      <c r="G524" s="6">
        <f t="shared" si="8"/>
        <v>1.5686274509803919</v>
      </c>
      <c r="H524" s="1">
        <v>2019</v>
      </c>
    </row>
    <row r="525" spans="1:8" x14ac:dyDescent="0.25">
      <c r="A525" s="2" t="s">
        <v>143</v>
      </c>
      <c r="B525" s="3" t="s">
        <v>144</v>
      </c>
      <c r="C525" s="1" t="s">
        <v>146</v>
      </c>
      <c r="D525" s="1" t="s">
        <v>170</v>
      </c>
      <c r="E525" s="4">
        <v>14404.77</v>
      </c>
      <c r="F525" s="5">
        <v>8364.06</v>
      </c>
      <c r="G525" s="6">
        <f t="shared" si="8"/>
        <v>1.7222222222222223</v>
      </c>
      <c r="H525" s="1">
        <v>2019</v>
      </c>
    </row>
    <row r="526" spans="1:8" x14ac:dyDescent="0.25">
      <c r="A526" s="2" t="s">
        <v>147</v>
      </c>
      <c r="B526" s="3" t="s">
        <v>148</v>
      </c>
      <c r="C526" s="1" t="s">
        <v>149</v>
      </c>
      <c r="D526" s="1" t="s">
        <v>170</v>
      </c>
      <c r="E526" s="4">
        <v>231054.38999999998</v>
      </c>
      <c r="F526" s="5">
        <v>528124.31999999995</v>
      </c>
      <c r="G526" s="6">
        <f t="shared" si="8"/>
        <v>0.4375</v>
      </c>
      <c r="H526" s="1">
        <v>2019</v>
      </c>
    </row>
    <row r="527" spans="1:8" x14ac:dyDescent="0.25">
      <c r="A527" s="2" t="s">
        <v>150</v>
      </c>
      <c r="B527" s="3" t="s">
        <v>151</v>
      </c>
      <c r="C527" s="1" t="s">
        <v>152</v>
      </c>
      <c r="D527" s="1" t="s">
        <v>170</v>
      </c>
      <c r="E527" s="4">
        <v>445072.89600000001</v>
      </c>
      <c r="F527" s="5">
        <v>180810.864</v>
      </c>
      <c r="G527" s="6">
        <f t="shared" si="8"/>
        <v>2.4615384615384617</v>
      </c>
      <c r="H527" s="1">
        <v>2019</v>
      </c>
    </row>
    <row r="528" spans="1:8" x14ac:dyDescent="0.25">
      <c r="A528" s="2" t="s">
        <v>153</v>
      </c>
      <c r="B528" s="3" t="s">
        <v>154</v>
      </c>
      <c r="C528" s="1" t="s">
        <v>155</v>
      </c>
      <c r="D528" s="1" t="s">
        <v>170</v>
      </c>
      <c r="E528" s="4">
        <v>282335.61600000004</v>
      </c>
      <c r="F528" s="5">
        <v>322039.06200000003</v>
      </c>
      <c r="G528" s="6">
        <f t="shared" si="8"/>
        <v>0.87671232876712335</v>
      </c>
      <c r="H528" s="1">
        <v>2019</v>
      </c>
    </row>
    <row r="529" spans="1:8" x14ac:dyDescent="0.25">
      <c r="A529" s="2" t="s">
        <v>156</v>
      </c>
      <c r="B529" s="3" t="s">
        <v>157</v>
      </c>
      <c r="C529" s="1" t="s">
        <v>158</v>
      </c>
      <c r="D529" s="1" t="s">
        <v>170</v>
      </c>
      <c r="E529" s="4">
        <v>143119.18799999999</v>
      </c>
      <c r="F529" s="5">
        <v>170819.67600000001</v>
      </c>
      <c r="G529" s="6">
        <f t="shared" si="8"/>
        <v>0.83783783783783783</v>
      </c>
      <c r="H529" s="1">
        <v>2019</v>
      </c>
    </row>
    <row r="530" spans="1:8" x14ac:dyDescent="0.25">
      <c r="A530" s="2" t="s">
        <v>159</v>
      </c>
      <c r="B530" s="3" t="s">
        <v>160</v>
      </c>
      <c r="C530" s="1" t="s">
        <v>161</v>
      </c>
      <c r="D530" s="1" t="s">
        <v>170</v>
      </c>
      <c r="E530" s="4">
        <v>194756.508</v>
      </c>
      <c r="F530" s="5">
        <v>345535.74000000005</v>
      </c>
      <c r="G530" s="6">
        <f t="shared" si="8"/>
        <v>0.5636363636363636</v>
      </c>
      <c r="H530" s="1">
        <v>2019</v>
      </c>
    </row>
    <row r="531" spans="1:8" x14ac:dyDescent="0.25">
      <c r="A531" s="2" t="s">
        <v>162</v>
      </c>
      <c r="B531" s="3" t="s">
        <v>163</v>
      </c>
      <c r="C531" s="1" t="s">
        <v>164</v>
      </c>
      <c r="D531" s="1" t="s">
        <v>170</v>
      </c>
      <c r="E531" s="4">
        <v>339812.85600000003</v>
      </c>
      <c r="F531" s="5">
        <v>343506.47399999999</v>
      </c>
      <c r="G531" s="6">
        <f t="shared" si="8"/>
        <v>0.98924731182795711</v>
      </c>
      <c r="H531" s="1">
        <v>2019</v>
      </c>
    </row>
    <row r="532" spans="1:8" x14ac:dyDescent="0.25">
      <c r="A532" s="2" t="s">
        <v>165</v>
      </c>
      <c r="B532" s="3" t="s">
        <v>166</v>
      </c>
      <c r="C532" s="1" t="s">
        <v>167</v>
      </c>
      <c r="D532" s="1" t="s">
        <v>170</v>
      </c>
      <c r="E532" s="4">
        <v>270833.82299999997</v>
      </c>
      <c r="F532" s="5">
        <v>521850.53700000007</v>
      </c>
      <c r="G532" s="6">
        <f t="shared" si="8"/>
        <v>0.51898734177215178</v>
      </c>
      <c r="H532" s="1">
        <v>2019</v>
      </c>
    </row>
    <row r="533" spans="1:8" x14ac:dyDescent="0.25">
      <c r="A533" s="2" t="s">
        <v>8</v>
      </c>
      <c r="B533" s="3" t="s">
        <v>9</v>
      </c>
      <c r="C533" s="1" t="s">
        <v>10</v>
      </c>
      <c r="D533" s="1" t="s">
        <v>171</v>
      </c>
      <c r="E533" s="4">
        <v>170453.32200000001</v>
      </c>
      <c r="F533" s="5">
        <v>340906.64400000003</v>
      </c>
      <c r="G533" s="6">
        <f t="shared" si="8"/>
        <v>0.5</v>
      </c>
      <c r="H533" s="1">
        <v>2019</v>
      </c>
    </row>
    <row r="534" spans="1:8" x14ac:dyDescent="0.25">
      <c r="A534" s="2" t="s">
        <v>12</v>
      </c>
      <c r="B534" s="3" t="s">
        <v>13</v>
      </c>
      <c r="C534" s="1" t="s">
        <v>14</v>
      </c>
      <c r="D534" s="1" t="s">
        <v>171</v>
      </c>
      <c r="E534" s="4">
        <v>205464.70799999998</v>
      </c>
      <c r="F534" s="5">
        <v>118953.25199999999</v>
      </c>
      <c r="G534" s="6">
        <f t="shared" si="8"/>
        <v>1.7272727272727273</v>
      </c>
      <c r="H534" s="1">
        <v>2019</v>
      </c>
    </row>
    <row r="535" spans="1:8" x14ac:dyDescent="0.25">
      <c r="A535" s="2" t="s">
        <v>15</v>
      </c>
      <c r="B535" s="3" t="s">
        <v>16</v>
      </c>
      <c r="C535" s="1" t="s">
        <v>17</v>
      </c>
      <c r="D535" s="1" t="s">
        <v>171</v>
      </c>
      <c r="E535" s="4">
        <v>68161.005000000005</v>
      </c>
      <c r="F535" s="5">
        <v>44614.476000000002</v>
      </c>
      <c r="G535" s="6">
        <f t="shared" si="8"/>
        <v>1.5277777777777779</v>
      </c>
      <c r="H535" s="1">
        <v>2019</v>
      </c>
    </row>
    <row r="536" spans="1:8" x14ac:dyDescent="0.25">
      <c r="A536" s="2" t="s">
        <v>18</v>
      </c>
      <c r="B536" s="3" t="s">
        <v>19</v>
      </c>
      <c r="C536" s="1" t="s">
        <v>20</v>
      </c>
      <c r="D536" s="1" t="s">
        <v>171</v>
      </c>
      <c r="E536" s="4">
        <v>396166.17599999998</v>
      </c>
      <c r="F536" s="5">
        <v>897437.66400000011</v>
      </c>
      <c r="G536" s="6">
        <f t="shared" si="8"/>
        <v>0.44144144144144137</v>
      </c>
      <c r="H536" s="1">
        <v>2019</v>
      </c>
    </row>
    <row r="537" spans="1:8" x14ac:dyDescent="0.25">
      <c r="A537" s="2" t="s">
        <v>21</v>
      </c>
      <c r="B537" s="3" t="s">
        <v>22</v>
      </c>
      <c r="C537" s="1" t="s">
        <v>23</v>
      </c>
      <c r="D537" s="1" t="s">
        <v>171</v>
      </c>
      <c r="E537" s="4">
        <v>492697.48499999999</v>
      </c>
      <c r="F537" s="5">
        <v>696032.95499999996</v>
      </c>
      <c r="G537" s="6">
        <f t="shared" si="8"/>
        <v>0.70786516853932591</v>
      </c>
      <c r="H537" s="1">
        <v>2019</v>
      </c>
    </row>
    <row r="538" spans="1:8" x14ac:dyDescent="0.25">
      <c r="A538" s="2" t="s">
        <v>21</v>
      </c>
      <c r="B538" s="3" t="s">
        <v>22</v>
      </c>
      <c r="C538" s="1" t="s">
        <v>24</v>
      </c>
      <c r="D538" s="1" t="s">
        <v>171</v>
      </c>
      <c r="E538" s="4">
        <v>185819.30099999998</v>
      </c>
      <c r="F538" s="5">
        <v>443568.65399999998</v>
      </c>
      <c r="G538" s="6">
        <f t="shared" si="8"/>
        <v>0.41891891891891891</v>
      </c>
      <c r="H538" s="1">
        <v>2019</v>
      </c>
    </row>
    <row r="539" spans="1:8" x14ac:dyDescent="0.25">
      <c r="A539" s="2" t="s">
        <v>21</v>
      </c>
      <c r="B539" s="3" t="s">
        <v>22</v>
      </c>
      <c r="C539" s="1" t="s">
        <v>25</v>
      </c>
      <c r="D539" s="1" t="s">
        <v>171</v>
      </c>
      <c r="E539" s="4">
        <v>832500.46799999999</v>
      </c>
      <c r="F539" s="5">
        <v>784099.27800000005</v>
      </c>
      <c r="G539" s="6">
        <f t="shared" si="8"/>
        <v>1.0617283950617282</v>
      </c>
      <c r="H539" s="1">
        <v>2019</v>
      </c>
    </row>
    <row r="540" spans="1:8" x14ac:dyDescent="0.25">
      <c r="A540" s="2" t="s">
        <v>21</v>
      </c>
      <c r="B540" s="3" t="s">
        <v>22</v>
      </c>
      <c r="C540" s="1" t="s">
        <v>26</v>
      </c>
      <c r="D540" s="1" t="s">
        <v>171</v>
      </c>
      <c r="E540" s="4">
        <v>170087.55299999999</v>
      </c>
      <c r="F540" s="5">
        <v>160227.405</v>
      </c>
      <c r="G540" s="6">
        <f t="shared" si="8"/>
        <v>1.0615384615384615</v>
      </c>
      <c r="H540" s="1">
        <v>2019</v>
      </c>
    </row>
    <row r="541" spans="1:8" x14ac:dyDescent="0.25">
      <c r="A541" s="2" t="s">
        <v>27</v>
      </c>
      <c r="B541" s="3" t="s">
        <v>28</v>
      </c>
      <c r="C541" s="1" t="s">
        <v>29</v>
      </c>
      <c r="D541" s="1" t="s">
        <v>171</v>
      </c>
      <c r="E541" s="4">
        <v>65564.694000000003</v>
      </c>
      <c r="F541" s="5">
        <v>136172.826</v>
      </c>
      <c r="G541" s="6">
        <f t="shared" si="8"/>
        <v>0.48148148148148151</v>
      </c>
      <c r="H541" s="1">
        <v>2019</v>
      </c>
    </row>
    <row r="542" spans="1:8" x14ac:dyDescent="0.25">
      <c r="A542" s="2" t="s">
        <v>30</v>
      </c>
      <c r="B542" s="3" t="s">
        <v>31</v>
      </c>
      <c r="C542" s="1" t="s">
        <v>32</v>
      </c>
      <c r="D542" s="1" t="s">
        <v>171</v>
      </c>
      <c r="E542" s="4">
        <v>458938.36800000007</v>
      </c>
      <c r="F542" s="5">
        <v>860509.44000000006</v>
      </c>
      <c r="G542" s="6">
        <f t="shared" si="8"/>
        <v>0.53333333333333344</v>
      </c>
      <c r="H542" s="1">
        <v>2019</v>
      </c>
    </row>
    <row r="543" spans="1:8" x14ac:dyDescent="0.25">
      <c r="A543" s="2" t="s">
        <v>33</v>
      </c>
      <c r="B543" s="3" t="s">
        <v>34</v>
      </c>
      <c r="C543" s="1" t="s">
        <v>35</v>
      </c>
      <c r="D543" s="1" t="s">
        <v>171</v>
      </c>
      <c r="E543" s="4">
        <v>231849.45900000003</v>
      </c>
      <c r="F543" s="5">
        <v>472285.93500000006</v>
      </c>
      <c r="G543" s="6">
        <f t="shared" si="8"/>
        <v>0.49090909090909091</v>
      </c>
      <c r="H543" s="1">
        <v>2019</v>
      </c>
    </row>
    <row r="544" spans="1:8" x14ac:dyDescent="0.25">
      <c r="A544" s="2" t="s">
        <v>36</v>
      </c>
      <c r="B544" s="3" t="s">
        <v>37</v>
      </c>
      <c r="C544" s="1" t="s">
        <v>38</v>
      </c>
      <c r="D544" s="1" t="s">
        <v>171</v>
      </c>
      <c r="E544" s="4">
        <v>135129.024</v>
      </c>
      <c r="F544" s="5">
        <v>295594.74</v>
      </c>
      <c r="G544" s="6">
        <f t="shared" si="8"/>
        <v>0.45714285714285718</v>
      </c>
      <c r="H544" s="1">
        <v>2019</v>
      </c>
    </row>
    <row r="545" spans="1:8" x14ac:dyDescent="0.25">
      <c r="A545" s="2" t="s">
        <v>36</v>
      </c>
      <c r="B545" s="3" t="s">
        <v>37</v>
      </c>
      <c r="C545" s="1" t="s">
        <v>39</v>
      </c>
      <c r="D545" s="1" t="s">
        <v>171</v>
      </c>
      <c r="E545" s="4">
        <v>306239.03999999998</v>
      </c>
      <c r="F545" s="5">
        <v>602908.11</v>
      </c>
      <c r="G545" s="6">
        <f t="shared" si="8"/>
        <v>0.50793650793650791</v>
      </c>
      <c r="H545" s="1">
        <v>2019</v>
      </c>
    </row>
    <row r="546" spans="1:8" x14ac:dyDescent="0.25">
      <c r="A546" s="2" t="s">
        <v>40</v>
      </c>
      <c r="B546" s="3" t="s">
        <v>41</v>
      </c>
      <c r="C546" s="1" t="s">
        <v>42</v>
      </c>
      <c r="D546" s="1" t="s">
        <v>171</v>
      </c>
      <c r="E546" s="4">
        <v>305159.06699999998</v>
      </c>
      <c r="F546" s="5">
        <v>197001.42300000001</v>
      </c>
      <c r="G546" s="6">
        <f t="shared" si="8"/>
        <v>1.5490196078431371</v>
      </c>
      <c r="H546" s="1">
        <v>2019</v>
      </c>
    </row>
    <row r="547" spans="1:8" x14ac:dyDescent="0.25">
      <c r="A547" s="2" t="s">
        <v>43</v>
      </c>
      <c r="B547" s="3" t="s">
        <v>44</v>
      </c>
      <c r="C547" s="1" t="s">
        <v>45</v>
      </c>
      <c r="D547" s="1" t="s">
        <v>171</v>
      </c>
      <c r="E547" s="4">
        <v>323953.34400000004</v>
      </c>
      <c r="F547" s="5">
        <v>562655.80800000008</v>
      </c>
      <c r="G547" s="6">
        <f t="shared" si="8"/>
        <v>0.5757575757575758</v>
      </c>
      <c r="H547" s="1">
        <v>2019</v>
      </c>
    </row>
    <row r="548" spans="1:8" x14ac:dyDescent="0.25">
      <c r="A548" s="2" t="s">
        <v>46</v>
      </c>
      <c r="B548" s="3" t="s">
        <v>47</v>
      </c>
      <c r="C548" s="1" t="s">
        <v>48</v>
      </c>
      <c r="D548" s="1" t="s">
        <v>171</v>
      </c>
      <c r="E548" s="4">
        <v>27170.046000000006</v>
      </c>
      <c r="F548" s="5">
        <v>61532.163000000008</v>
      </c>
      <c r="G548" s="6">
        <f t="shared" si="8"/>
        <v>0.44155844155844159</v>
      </c>
      <c r="H548" s="1">
        <v>2019</v>
      </c>
    </row>
    <row r="549" spans="1:8" x14ac:dyDescent="0.25">
      <c r="A549" s="2" t="s">
        <v>49</v>
      </c>
      <c r="B549" s="3" t="s">
        <v>50</v>
      </c>
      <c r="C549" s="1" t="s">
        <v>51</v>
      </c>
      <c r="D549" s="1" t="s">
        <v>171</v>
      </c>
      <c r="E549" s="4">
        <v>723026.89800000004</v>
      </c>
      <c r="F549" s="5">
        <v>482017.93200000009</v>
      </c>
      <c r="G549" s="6">
        <f t="shared" si="8"/>
        <v>1.4999999999999998</v>
      </c>
      <c r="H549" s="1">
        <v>2019</v>
      </c>
    </row>
    <row r="550" spans="1:8" x14ac:dyDescent="0.25">
      <c r="A550" s="2" t="s">
        <v>52</v>
      </c>
      <c r="B550" s="3" t="s">
        <v>53</v>
      </c>
      <c r="C550" s="1" t="s">
        <v>54</v>
      </c>
      <c r="D550" s="1" t="s">
        <v>171</v>
      </c>
      <c r="E550" s="4">
        <v>624581.1</v>
      </c>
      <c r="F550" s="5">
        <v>665314.65</v>
      </c>
      <c r="G550" s="6">
        <f t="shared" si="8"/>
        <v>0.93877551020408156</v>
      </c>
      <c r="H550" s="1">
        <v>2019</v>
      </c>
    </row>
    <row r="551" spans="1:8" x14ac:dyDescent="0.25">
      <c r="A551" s="2" t="s">
        <v>52</v>
      </c>
      <c r="B551" s="3" t="s">
        <v>53</v>
      </c>
      <c r="C551" s="1" t="s">
        <v>55</v>
      </c>
      <c r="D551" s="1" t="s">
        <v>171</v>
      </c>
      <c r="E551" s="4">
        <v>369415.35000000003</v>
      </c>
      <c r="F551" s="5">
        <v>849655.30500000005</v>
      </c>
      <c r="G551" s="6">
        <f t="shared" si="8"/>
        <v>0.43478260869565216</v>
      </c>
      <c r="H551" s="1">
        <v>2019</v>
      </c>
    </row>
    <row r="552" spans="1:8" x14ac:dyDescent="0.25">
      <c r="A552" s="2" t="s">
        <v>56</v>
      </c>
      <c r="B552" s="3" t="s">
        <v>57</v>
      </c>
      <c r="C552" s="1" t="s">
        <v>58</v>
      </c>
      <c r="D552" s="1" t="s">
        <v>171</v>
      </c>
      <c r="E552" s="4">
        <v>232002.03600000002</v>
      </c>
      <c r="F552" s="5">
        <v>254097.46800000002</v>
      </c>
      <c r="G552" s="6">
        <f t="shared" si="8"/>
        <v>0.91304347826086962</v>
      </c>
      <c r="H552" s="1">
        <v>2019</v>
      </c>
    </row>
    <row r="553" spans="1:8" x14ac:dyDescent="0.25">
      <c r="A553" s="2" t="s">
        <v>59</v>
      </c>
      <c r="B553" s="3" t="s">
        <v>60</v>
      </c>
      <c r="C553" s="1" t="s">
        <v>61</v>
      </c>
      <c r="D553" s="1" t="s">
        <v>171</v>
      </c>
      <c r="E553" s="4">
        <v>680847.36300000013</v>
      </c>
      <c r="F553" s="5">
        <v>983446.19099999999</v>
      </c>
      <c r="G553" s="6">
        <f t="shared" si="8"/>
        <v>0.6923076923076924</v>
      </c>
      <c r="H553" s="1">
        <v>2019</v>
      </c>
    </row>
    <row r="554" spans="1:8" x14ac:dyDescent="0.25">
      <c r="A554" s="2" t="s">
        <v>62</v>
      </c>
      <c r="B554" s="3" t="s">
        <v>63</v>
      </c>
      <c r="C554" s="1" t="s">
        <v>64</v>
      </c>
      <c r="D554" s="1" t="s">
        <v>171</v>
      </c>
      <c r="E554" s="4">
        <v>246281.46299999999</v>
      </c>
      <c r="F554" s="5">
        <v>291375.25199999998</v>
      </c>
      <c r="G554" s="6">
        <f t="shared" si="8"/>
        <v>0.84523809523809523</v>
      </c>
      <c r="H554" s="1">
        <v>2019</v>
      </c>
    </row>
    <row r="555" spans="1:8" x14ac:dyDescent="0.25">
      <c r="A555" s="2" t="s">
        <v>65</v>
      </c>
      <c r="B555" s="3" t="s">
        <v>66</v>
      </c>
      <c r="C555" s="1" t="s">
        <v>67</v>
      </c>
      <c r="D555" s="1" t="s">
        <v>171</v>
      </c>
      <c r="E555" s="4">
        <v>62940.483</v>
      </c>
      <c r="F555" s="5">
        <v>41960.322000000007</v>
      </c>
      <c r="G555" s="6">
        <f t="shared" si="8"/>
        <v>1.4999999999999998</v>
      </c>
      <c r="H555" s="1">
        <v>2019</v>
      </c>
    </row>
    <row r="556" spans="1:8" x14ac:dyDescent="0.25">
      <c r="A556" s="2" t="s">
        <v>68</v>
      </c>
      <c r="B556" s="3" t="s">
        <v>69</v>
      </c>
      <c r="C556" s="1" t="s">
        <v>70</v>
      </c>
      <c r="D556" s="1" t="s">
        <v>171</v>
      </c>
      <c r="E556" s="4">
        <v>513119.05200000003</v>
      </c>
      <c r="F556" s="5">
        <v>373684.527</v>
      </c>
      <c r="G556" s="6">
        <f t="shared" si="8"/>
        <v>1.3731343283582089</v>
      </c>
      <c r="H556" s="1">
        <v>2019</v>
      </c>
    </row>
    <row r="557" spans="1:8" x14ac:dyDescent="0.25">
      <c r="A557" s="2" t="s">
        <v>71</v>
      </c>
      <c r="B557" s="3" t="s">
        <v>72</v>
      </c>
      <c r="C557" s="1" t="s">
        <v>73</v>
      </c>
      <c r="D557" s="1" t="s">
        <v>171</v>
      </c>
      <c r="E557" s="4">
        <v>162831.87</v>
      </c>
      <c r="F557" s="5">
        <v>428790.59100000001</v>
      </c>
      <c r="G557" s="6">
        <f t="shared" si="8"/>
        <v>0.37974683544303794</v>
      </c>
      <c r="H557" s="1">
        <v>2019</v>
      </c>
    </row>
    <row r="558" spans="1:8" x14ac:dyDescent="0.25">
      <c r="A558" s="2" t="s">
        <v>71</v>
      </c>
      <c r="B558" s="3" t="s">
        <v>72</v>
      </c>
      <c r="C558" s="1" t="s">
        <v>74</v>
      </c>
      <c r="D558" s="1" t="s">
        <v>171</v>
      </c>
      <c r="E558" s="4">
        <v>487387.8</v>
      </c>
      <c r="F558" s="5">
        <v>198355.5</v>
      </c>
      <c r="G558" s="6">
        <f t="shared" si="8"/>
        <v>2.4571428571428573</v>
      </c>
      <c r="H558" s="1">
        <v>2019</v>
      </c>
    </row>
    <row r="559" spans="1:8" x14ac:dyDescent="0.25">
      <c r="A559" s="2" t="s">
        <v>75</v>
      </c>
      <c r="B559" s="3" t="s">
        <v>76</v>
      </c>
      <c r="C559" s="1" t="s">
        <v>77</v>
      </c>
      <c r="D559" s="1" t="s">
        <v>171</v>
      </c>
      <c r="E559" s="4">
        <v>618435.18000000005</v>
      </c>
      <c r="F559" s="5">
        <v>272839.05</v>
      </c>
      <c r="G559" s="6">
        <f t="shared" si="8"/>
        <v>2.2666666666666671</v>
      </c>
      <c r="H559" s="1">
        <v>2019</v>
      </c>
    </row>
    <row r="560" spans="1:8" x14ac:dyDescent="0.25">
      <c r="A560" s="2" t="s">
        <v>78</v>
      </c>
      <c r="B560" s="3" t="s">
        <v>79</v>
      </c>
      <c r="C560" s="1" t="s">
        <v>80</v>
      </c>
      <c r="D560" s="1" t="s">
        <v>171</v>
      </c>
      <c r="E560" s="4">
        <v>390237.804</v>
      </c>
      <c r="F560" s="5">
        <v>733377.94200000016</v>
      </c>
      <c r="G560" s="6">
        <f t="shared" si="8"/>
        <v>0.53211009174311918</v>
      </c>
      <c r="H560" s="1">
        <v>2019</v>
      </c>
    </row>
    <row r="561" spans="1:8" x14ac:dyDescent="0.25">
      <c r="A561" s="2" t="s">
        <v>81</v>
      </c>
      <c r="B561" s="3" t="s">
        <v>82</v>
      </c>
      <c r="C561" s="1" t="s">
        <v>83</v>
      </c>
      <c r="D561" s="1" t="s">
        <v>171</v>
      </c>
      <c r="E561" s="4">
        <v>30733.056</v>
      </c>
      <c r="F561" s="5">
        <v>82595.088000000003</v>
      </c>
      <c r="G561" s="6">
        <f t="shared" si="8"/>
        <v>0.37209302325581395</v>
      </c>
      <c r="H561" s="1">
        <v>2019</v>
      </c>
    </row>
    <row r="562" spans="1:8" x14ac:dyDescent="0.25">
      <c r="A562" s="2" t="s">
        <v>84</v>
      </c>
      <c r="B562" s="3" t="s">
        <v>85</v>
      </c>
      <c r="C562" s="1" t="s">
        <v>86</v>
      </c>
      <c r="D562" s="1" t="s">
        <v>171</v>
      </c>
      <c r="E562" s="4">
        <v>90520.767000000007</v>
      </c>
      <c r="F562" s="5">
        <v>41550.516000000011</v>
      </c>
      <c r="G562" s="6">
        <f t="shared" si="8"/>
        <v>2.1785714285714284</v>
      </c>
      <c r="H562" s="1">
        <v>2019</v>
      </c>
    </row>
    <row r="563" spans="1:8" x14ac:dyDescent="0.25">
      <c r="A563" s="2" t="s">
        <v>87</v>
      </c>
      <c r="B563" s="3" t="s">
        <v>88</v>
      </c>
      <c r="C563" s="1" t="s">
        <v>89</v>
      </c>
      <c r="D563" s="1" t="s">
        <v>171</v>
      </c>
      <c r="E563" s="4">
        <v>680361.12</v>
      </c>
      <c r="F563" s="5">
        <v>774855.72</v>
      </c>
      <c r="G563" s="6">
        <f t="shared" si="8"/>
        <v>0.87804878048780488</v>
      </c>
      <c r="H563" s="1">
        <v>2019</v>
      </c>
    </row>
    <row r="564" spans="1:8" x14ac:dyDescent="0.25">
      <c r="A564" s="2" t="s">
        <v>90</v>
      </c>
      <c r="B564" s="3" t="s">
        <v>91</v>
      </c>
      <c r="C564" s="1" t="s">
        <v>92</v>
      </c>
      <c r="D564" s="1" t="s">
        <v>171</v>
      </c>
      <c r="E564" s="4">
        <v>285182.53200000001</v>
      </c>
      <c r="F564" s="5">
        <v>300597.804</v>
      </c>
      <c r="G564" s="6">
        <f t="shared" si="8"/>
        <v>0.94871794871794868</v>
      </c>
      <c r="H564" s="1">
        <v>2019</v>
      </c>
    </row>
    <row r="565" spans="1:8" x14ac:dyDescent="0.25">
      <c r="A565" s="2" t="s">
        <v>93</v>
      </c>
      <c r="B565" s="3" t="s">
        <v>94</v>
      </c>
      <c r="C565" s="1" t="s">
        <v>95</v>
      </c>
      <c r="D565" s="1" t="s">
        <v>171</v>
      </c>
      <c r="E565" s="4">
        <v>110298.61800000002</v>
      </c>
      <c r="F565" s="5">
        <v>216271.80000000002</v>
      </c>
      <c r="G565" s="6">
        <f t="shared" si="8"/>
        <v>0.51</v>
      </c>
      <c r="H565" s="1">
        <v>2019</v>
      </c>
    </row>
    <row r="566" spans="1:8" x14ac:dyDescent="0.25">
      <c r="A566" s="2" t="s">
        <v>96</v>
      </c>
      <c r="B566" s="3" t="s">
        <v>97</v>
      </c>
      <c r="C566" s="1" t="s">
        <v>98</v>
      </c>
      <c r="D566" s="1" t="s">
        <v>171</v>
      </c>
      <c r="E566" s="4">
        <v>308197.07999999996</v>
      </c>
      <c r="F566" s="5">
        <v>304571.23199999996</v>
      </c>
      <c r="G566" s="6">
        <f t="shared" si="8"/>
        <v>1.0119047619047619</v>
      </c>
      <c r="H566" s="1">
        <v>2019</v>
      </c>
    </row>
    <row r="567" spans="1:8" x14ac:dyDescent="0.25">
      <c r="A567" s="2" t="s">
        <v>99</v>
      </c>
      <c r="B567" s="3" t="s">
        <v>100</v>
      </c>
      <c r="C567" s="1" t="s">
        <v>101</v>
      </c>
      <c r="D567" s="1" t="s">
        <v>171</v>
      </c>
      <c r="E567" s="4">
        <v>797371.39800000004</v>
      </c>
      <c r="F567" s="5">
        <v>677336.99400000006</v>
      </c>
      <c r="G567" s="6">
        <f t="shared" si="8"/>
        <v>1.1772151898734178</v>
      </c>
      <c r="H567" s="1">
        <v>2019</v>
      </c>
    </row>
    <row r="568" spans="1:8" x14ac:dyDescent="0.25">
      <c r="A568" s="2" t="s">
        <v>102</v>
      </c>
      <c r="B568" s="3" t="s">
        <v>103</v>
      </c>
      <c r="C568" s="1" t="s">
        <v>104</v>
      </c>
      <c r="D568" s="1" t="s">
        <v>171</v>
      </c>
      <c r="E568" s="4">
        <v>640822.16700000002</v>
      </c>
      <c r="F568" s="5">
        <v>940954.06799999997</v>
      </c>
      <c r="G568" s="6">
        <f t="shared" si="8"/>
        <v>0.68103448275862077</v>
      </c>
      <c r="H568" s="1">
        <v>2019</v>
      </c>
    </row>
    <row r="569" spans="1:8" x14ac:dyDescent="0.25">
      <c r="A569" s="2" t="s">
        <v>105</v>
      </c>
      <c r="B569" s="3" t="s">
        <v>106</v>
      </c>
      <c r="C569" s="1" t="s">
        <v>107</v>
      </c>
      <c r="D569" s="1" t="s">
        <v>171</v>
      </c>
      <c r="E569" s="4">
        <v>659859.15600000008</v>
      </c>
      <c r="F569" s="5">
        <v>348891.04800000001</v>
      </c>
      <c r="G569" s="6">
        <f t="shared" si="8"/>
        <v>1.8913043478260871</v>
      </c>
      <c r="H569" s="1">
        <v>2019</v>
      </c>
    </row>
    <row r="570" spans="1:8" x14ac:dyDescent="0.25">
      <c r="A570" s="2" t="s">
        <v>108</v>
      </c>
      <c r="B570" s="3" t="s">
        <v>109</v>
      </c>
      <c r="C570" s="1" t="s">
        <v>110</v>
      </c>
      <c r="D570" s="1" t="s">
        <v>171</v>
      </c>
      <c r="E570" s="4">
        <v>225010.17</v>
      </c>
      <c r="F570" s="5">
        <v>321443.10000000003</v>
      </c>
      <c r="G570" s="6">
        <f t="shared" si="8"/>
        <v>0.7</v>
      </c>
      <c r="H570" s="1">
        <v>2019</v>
      </c>
    </row>
    <row r="571" spans="1:8" x14ac:dyDescent="0.25">
      <c r="A571" s="2" t="s">
        <v>111</v>
      </c>
      <c r="B571" s="3" t="s">
        <v>112</v>
      </c>
      <c r="C571" s="1" t="s">
        <v>113</v>
      </c>
      <c r="D571" s="1" t="s">
        <v>171</v>
      </c>
      <c r="E571" s="4">
        <v>436378.59</v>
      </c>
      <c r="F571" s="5">
        <v>863059.87800000003</v>
      </c>
      <c r="G571" s="6">
        <f t="shared" si="8"/>
        <v>0.5056179775280899</v>
      </c>
      <c r="H571" s="1">
        <v>2019</v>
      </c>
    </row>
    <row r="572" spans="1:8" x14ac:dyDescent="0.25">
      <c r="A572" s="2" t="s">
        <v>114</v>
      </c>
      <c r="B572" s="3" t="s">
        <v>115</v>
      </c>
      <c r="C572" s="1" t="s">
        <v>116</v>
      </c>
      <c r="D572" s="1" t="s">
        <v>171</v>
      </c>
      <c r="E572" s="4">
        <v>617371.22699999996</v>
      </c>
      <c r="F572" s="5">
        <v>830257.85699999996</v>
      </c>
      <c r="G572" s="6">
        <f t="shared" si="8"/>
        <v>0.74358974358974361</v>
      </c>
      <c r="H572" s="1">
        <v>2019</v>
      </c>
    </row>
    <row r="573" spans="1:8" x14ac:dyDescent="0.25">
      <c r="A573" s="2" t="s">
        <v>114</v>
      </c>
      <c r="B573" s="3" t="s">
        <v>115</v>
      </c>
      <c r="C573" s="1" t="s">
        <v>117</v>
      </c>
      <c r="D573" s="1" t="s">
        <v>171</v>
      </c>
      <c r="E573" s="4">
        <v>196246.55699999997</v>
      </c>
      <c r="F573" s="5">
        <v>281571.147</v>
      </c>
      <c r="G573" s="6">
        <f t="shared" si="8"/>
        <v>0.69696969696969691</v>
      </c>
      <c r="H573" s="1">
        <v>2019</v>
      </c>
    </row>
    <row r="574" spans="1:8" x14ac:dyDescent="0.25">
      <c r="A574" s="2" t="s">
        <v>114</v>
      </c>
      <c r="B574" s="3" t="s">
        <v>115</v>
      </c>
      <c r="C574" s="1" t="s">
        <v>118</v>
      </c>
      <c r="D574" s="1" t="s">
        <v>171</v>
      </c>
      <c r="E574" s="4">
        <v>454853.31300000002</v>
      </c>
      <c r="F574" s="5">
        <v>738312.62400000019</v>
      </c>
      <c r="G574" s="6">
        <f t="shared" si="8"/>
        <v>0.61607142857142849</v>
      </c>
      <c r="H574" s="1">
        <v>2019</v>
      </c>
    </row>
    <row r="575" spans="1:8" x14ac:dyDescent="0.25">
      <c r="A575" s="2" t="s">
        <v>119</v>
      </c>
      <c r="B575" s="3" t="s">
        <v>120</v>
      </c>
      <c r="C575" s="1" t="s">
        <v>121</v>
      </c>
      <c r="D575" s="1" t="s">
        <v>171</v>
      </c>
      <c r="E575" s="4">
        <v>242950.80600000001</v>
      </c>
      <c r="F575" s="5">
        <v>242950.80600000001</v>
      </c>
      <c r="G575" s="6">
        <f t="shared" si="8"/>
        <v>1</v>
      </c>
      <c r="H575" s="1">
        <v>2019</v>
      </c>
    </row>
    <row r="576" spans="1:8" x14ac:dyDescent="0.25">
      <c r="A576" s="2" t="s">
        <v>122</v>
      </c>
      <c r="B576" s="3" t="s">
        <v>123</v>
      </c>
      <c r="C576" s="1" t="s">
        <v>124</v>
      </c>
      <c r="D576" s="1" t="s">
        <v>171</v>
      </c>
      <c r="E576" s="4">
        <v>105239.62800000001</v>
      </c>
      <c r="F576" s="5">
        <v>155571.62400000001</v>
      </c>
      <c r="G576" s="6">
        <f t="shared" si="8"/>
        <v>0.67647058823529416</v>
      </c>
      <c r="H576" s="1">
        <v>2019</v>
      </c>
    </row>
    <row r="577" spans="1:8" x14ac:dyDescent="0.25">
      <c r="A577" s="2" t="s">
        <v>125</v>
      </c>
      <c r="B577" s="3" t="s">
        <v>126</v>
      </c>
      <c r="C577" s="1" t="s">
        <v>127</v>
      </c>
      <c r="D577" s="1" t="s">
        <v>171</v>
      </c>
      <c r="E577" s="4">
        <v>225035.28</v>
      </c>
      <c r="F577" s="5">
        <v>348804.68400000001</v>
      </c>
      <c r="G577" s="6">
        <f t="shared" si="8"/>
        <v>0.64516129032258063</v>
      </c>
      <c r="H577" s="1">
        <v>2019</v>
      </c>
    </row>
    <row r="578" spans="1:8" x14ac:dyDescent="0.25">
      <c r="A578" s="2" t="s">
        <v>128</v>
      </c>
      <c r="B578" s="3" t="s">
        <v>129</v>
      </c>
      <c r="C578" s="1" t="s">
        <v>130</v>
      </c>
      <c r="D578" s="1" t="s">
        <v>171</v>
      </c>
      <c r="E578" s="4">
        <v>727544.80800000008</v>
      </c>
      <c r="F578" s="5">
        <v>880712.13600000006</v>
      </c>
      <c r="G578" s="6">
        <f t="shared" si="8"/>
        <v>0.82608695652173914</v>
      </c>
      <c r="H578" s="1">
        <v>2019</v>
      </c>
    </row>
    <row r="579" spans="1:8" x14ac:dyDescent="0.25">
      <c r="A579" s="2" t="s">
        <v>131</v>
      </c>
      <c r="B579" s="3" t="s">
        <v>132</v>
      </c>
      <c r="C579" s="1" t="s">
        <v>133</v>
      </c>
      <c r="D579" s="1" t="s">
        <v>171</v>
      </c>
      <c r="E579" s="4">
        <v>227823.62400000001</v>
      </c>
      <c r="F579" s="5">
        <v>204785.28000000003</v>
      </c>
      <c r="G579" s="6">
        <f t="shared" ref="G579:G642" si="9">E579/F579</f>
        <v>1.1124999999999998</v>
      </c>
      <c r="H579" s="1">
        <v>2019</v>
      </c>
    </row>
    <row r="580" spans="1:8" x14ac:dyDescent="0.25">
      <c r="A580" s="2" t="s">
        <v>134</v>
      </c>
      <c r="B580" s="3" t="s">
        <v>135</v>
      </c>
      <c r="C580" s="1" t="s">
        <v>136</v>
      </c>
      <c r="D580" s="1" t="s">
        <v>171</v>
      </c>
      <c r="E580" s="4">
        <v>173121.16500000001</v>
      </c>
      <c r="F580" s="5">
        <v>539148.77100000007</v>
      </c>
      <c r="G580" s="6">
        <f t="shared" si="9"/>
        <v>0.32110091743119262</v>
      </c>
      <c r="H580" s="1">
        <v>2019</v>
      </c>
    </row>
    <row r="581" spans="1:8" x14ac:dyDescent="0.25">
      <c r="A581" s="2" t="s">
        <v>137</v>
      </c>
      <c r="B581" s="3" t="s">
        <v>138</v>
      </c>
      <c r="C581" s="1" t="s">
        <v>139</v>
      </c>
      <c r="D581" s="1" t="s">
        <v>171</v>
      </c>
      <c r="E581" s="4">
        <v>246179.48400000003</v>
      </c>
      <c r="F581" s="5">
        <v>299154.81600000005</v>
      </c>
      <c r="G581" s="6">
        <f t="shared" si="9"/>
        <v>0.82291666666666663</v>
      </c>
      <c r="H581" s="1">
        <v>2019</v>
      </c>
    </row>
    <row r="582" spans="1:8" x14ac:dyDescent="0.25">
      <c r="A582" s="2" t="s">
        <v>140</v>
      </c>
      <c r="B582" s="3" t="s">
        <v>141</v>
      </c>
      <c r="C582" s="1" t="s">
        <v>142</v>
      </c>
      <c r="D582" s="1" t="s">
        <v>171</v>
      </c>
      <c r="E582" s="4">
        <v>527493.91500000004</v>
      </c>
      <c r="F582" s="5">
        <v>389533.96799999999</v>
      </c>
      <c r="G582" s="6">
        <f t="shared" si="9"/>
        <v>1.3541666666666667</v>
      </c>
      <c r="H582" s="1">
        <v>2019</v>
      </c>
    </row>
    <row r="583" spans="1:8" x14ac:dyDescent="0.25">
      <c r="A583" s="2" t="s">
        <v>143</v>
      </c>
      <c r="B583" s="3" t="s">
        <v>144</v>
      </c>
      <c r="C583" s="1" t="s">
        <v>145</v>
      </c>
      <c r="D583" s="1" t="s">
        <v>171</v>
      </c>
      <c r="E583" s="4">
        <v>548290.701</v>
      </c>
      <c r="F583" s="5">
        <v>1035660.213</v>
      </c>
      <c r="G583" s="6">
        <f t="shared" si="9"/>
        <v>0.52941176470588236</v>
      </c>
      <c r="H583" s="1">
        <v>2019</v>
      </c>
    </row>
    <row r="584" spans="1:8" x14ac:dyDescent="0.25">
      <c r="A584" s="2" t="s">
        <v>143</v>
      </c>
      <c r="B584" s="3" t="s">
        <v>144</v>
      </c>
      <c r="C584" s="1" t="s">
        <v>146</v>
      </c>
      <c r="D584" s="1" t="s">
        <v>171</v>
      </c>
      <c r="E584" s="4">
        <v>280967.03100000002</v>
      </c>
      <c r="F584" s="5">
        <v>751423.45500000007</v>
      </c>
      <c r="G584" s="6">
        <f t="shared" si="9"/>
        <v>0.37391304347826088</v>
      </c>
      <c r="H584" s="1">
        <v>2019</v>
      </c>
    </row>
    <row r="585" spans="1:8" x14ac:dyDescent="0.25">
      <c r="A585" s="2" t="s">
        <v>147</v>
      </c>
      <c r="B585" s="3" t="s">
        <v>148</v>
      </c>
      <c r="C585" s="1" t="s">
        <v>149</v>
      </c>
      <c r="D585" s="1" t="s">
        <v>171</v>
      </c>
      <c r="E585" s="4">
        <v>251347.63500000004</v>
      </c>
      <c r="F585" s="5">
        <v>374736.47399999999</v>
      </c>
      <c r="G585" s="6">
        <f t="shared" si="9"/>
        <v>0.67073170731707332</v>
      </c>
      <c r="H585" s="1">
        <v>2019</v>
      </c>
    </row>
    <row r="586" spans="1:8" x14ac:dyDescent="0.25">
      <c r="A586" s="2" t="s">
        <v>150</v>
      </c>
      <c r="B586" s="3" t="s">
        <v>151</v>
      </c>
      <c r="C586" s="1" t="s">
        <v>152</v>
      </c>
      <c r="D586" s="1" t="s">
        <v>171</v>
      </c>
      <c r="E586" s="4">
        <v>189682.614</v>
      </c>
      <c r="F586" s="5">
        <v>256989.348</v>
      </c>
      <c r="G586" s="6">
        <f t="shared" si="9"/>
        <v>0.73809523809523814</v>
      </c>
      <c r="H586" s="1">
        <v>2019</v>
      </c>
    </row>
    <row r="587" spans="1:8" x14ac:dyDescent="0.25">
      <c r="A587" s="2" t="s">
        <v>153</v>
      </c>
      <c r="B587" s="3" t="s">
        <v>154</v>
      </c>
      <c r="C587" s="1" t="s">
        <v>155</v>
      </c>
      <c r="D587" s="1" t="s">
        <v>171</v>
      </c>
      <c r="E587" s="4">
        <v>405970.92900000006</v>
      </c>
      <c r="F587" s="5">
        <v>361358.73900000006</v>
      </c>
      <c r="G587" s="6">
        <f t="shared" si="9"/>
        <v>1.1234567901234567</v>
      </c>
      <c r="H587" s="1">
        <v>2019</v>
      </c>
    </row>
    <row r="588" spans="1:8" x14ac:dyDescent="0.25">
      <c r="A588" s="2" t="s">
        <v>156</v>
      </c>
      <c r="B588" s="3" t="s">
        <v>157</v>
      </c>
      <c r="C588" s="1" t="s">
        <v>158</v>
      </c>
      <c r="D588" s="1" t="s">
        <v>171</v>
      </c>
      <c r="E588" s="4">
        <v>89603.900999999998</v>
      </c>
      <c r="F588" s="5">
        <v>255698.93700000001</v>
      </c>
      <c r="G588" s="6">
        <f t="shared" si="9"/>
        <v>0.3504273504273504</v>
      </c>
      <c r="H588" s="1">
        <v>2019</v>
      </c>
    </row>
    <row r="589" spans="1:8" x14ac:dyDescent="0.25">
      <c r="A589" s="2" t="s">
        <v>159</v>
      </c>
      <c r="B589" s="3" t="s">
        <v>160</v>
      </c>
      <c r="C589" s="1" t="s">
        <v>161</v>
      </c>
      <c r="D589" s="1" t="s">
        <v>171</v>
      </c>
      <c r="E589" s="4">
        <v>449668.20600000006</v>
      </c>
      <c r="F589" s="5">
        <v>524612.90700000012</v>
      </c>
      <c r="G589" s="6">
        <f t="shared" si="9"/>
        <v>0.8571428571428571</v>
      </c>
      <c r="H589" s="1">
        <v>2019</v>
      </c>
    </row>
    <row r="590" spans="1:8" x14ac:dyDescent="0.25">
      <c r="A590" s="2" t="s">
        <v>162</v>
      </c>
      <c r="B590" s="3" t="s">
        <v>163</v>
      </c>
      <c r="C590" s="1" t="s">
        <v>164</v>
      </c>
      <c r="D590" s="1" t="s">
        <v>171</v>
      </c>
      <c r="E590" s="4">
        <v>28021.059000000001</v>
      </c>
      <c r="F590" s="5">
        <v>67080.717000000004</v>
      </c>
      <c r="G590" s="6">
        <f t="shared" si="9"/>
        <v>0.41772151898734178</v>
      </c>
      <c r="H590" s="1">
        <v>2019</v>
      </c>
    </row>
    <row r="591" spans="1:8" x14ac:dyDescent="0.25">
      <c r="A591" s="2" t="s">
        <v>165</v>
      </c>
      <c r="B591" s="3" t="s">
        <v>166</v>
      </c>
      <c r="C591" s="1" t="s">
        <v>167</v>
      </c>
      <c r="D591" s="1" t="s">
        <v>171</v>
      </c>
      <c r="E591" s="4">
        <v>293649.05700000003</v>
      </c>
      <c r="F591" s="5">
        <v>918594.48600000003</v>
      </c>
      <c r="G591" s="6">
        <f t="shared" si="9"/>
        <v>0.31967213114754101</v>
      </c>
      <c r="H591" s="1">
        <v>2019</v>
      </c>
    </row>
    <row r="592" spans="1:8" x14ac:dyDescent="0.25">
      <c r="A592" s="2" t="s">
        <v>8</v>
      </c>
      <c r="B592" s="3" t="s">
        <v>9</v>
      </c>
      <c r="C592" s="1" t="s">
        <v>10</v>
      </c>
      <c r="D592" s="1" t="s">
        <v>11</v>
      </c>
      <c r="E592" s="4">
        <v>232975.899</v>
      </c>
      <c r="F592" s="5">
        <v>386399.05200000003</v>
      </c>
      <c r="G592" s="6">
        <f t="shared" si="9"/>
        <v>0.6029411764705882</v>
      </c>
      <c r="H592" s="1">
        <v>2018</v>
      </c>
    </row>
    <row r="593" spans="1:8" x14ac:dyDescent="0.25">
      <c r="A593" s="2" t="s">
        <v>12</v>
      </c>
      <c r="B593" s="3" t="s">
        <v>13</v>
      </c>
      <c r="C593" s="1" t="s">
        <v>14</v>
      </c>
      <c r="D593" s="1" t="s">
        <v>11</v>
      </c>
      <c r="E593" s="4">
        <v>128224.78199999999</v>
      </c>
      <c r="F593" s="5">
        <v>314456.01299999998</v>
      </c>
      <c r="G593" s="6">
        <f t="shared" si="9"/>
        <v>0.40776699029126212</v>
      </c>
      <c r="H593" s="1">
        <v>2018</v>
      </c>
    </row>
    <row r="594" spans="1:8" x14ac:dyDescent="0.25">
      <c r="A594" s="2" t="s">
        <v>15</v>
      </c>
      <c r="B594" s="3" t="s">
        <v>16</v>
      </c>
      <c r="C594" s="1" t="s">
        <v>17</v>
      </c>
      <c r="D594" s="1" t="s">
        <v>11</v>
      </c>
      <c r="E594" s="4">
        <v>343494.10800000001</v>
      </c>
      <c r="F594" s="5">
        <v>257620.58100000003</v>
      </c>
      <c r="G594" s="6">
        <f t="shared" si="9"/>
        <v>1.3333333333333333</v>
      </c>
      <c r="H594" s="1">
        <v>2018</v>
      </c>
    </row>
    <row r="595" spans="1:8" x14ac:dyDescent="0.25">
      <c r="A595" s="2" t="s">
        <v>18</v>
      </c>
      <c r="B595" s="3" t="s">
        <v>19</v>
      </c>
      <c r="C595" s="1" t="s">
        <v>20</v>
      </c>
      <c r="D595" s="1" t="s">
        <v>11</v>
      </c>
      <c r="E595" s="4">
        <v>256430.98799999998</v>
      </c>
      <c r="F595" s="5">
        <v>308882.78100000002</v>
      </c>
      <c r="G595" s="6">
        <f t="shared" si="9"/>
        <v>0.83018867924528295</v>
      </c>
      <c r="H595" s="1">
        <v>2018</v>
      </c>
    </row>
    <row r="596" spans="1:8" x14ac:dyDescent="0.25">
      <c r="A596" s="2" t="s">
        <v>21</v>
      </c>
      <c r="B596" s="3" t="s">
        <v>22</v>
      </c>
      <c r="C596" s="1" t="s">
        <v>23</v>
      </c>
      <c r="D596" s="1" t="s">
        <v>11</v>
      </c>
      <c r="E596" s="4">
        <v>148680.63</v>
      </c>
      <c r="F596" s="5">
        <v>215586.9135</v>
      </c>
      <c r="G596" s="6">
        <f t="shared" si="9"/>
        <v>0.68965517241379315</v>
      </c>
      <c r="H596" s="1">
        <v>2018</v>
      </c>
    </row>
    <row r="597" spans="1:8" x14ac:dyDescent="0.25">
      <c r="A597" s="2" t="s">
        <v>21</v>
      </c>
      <c r="B597" s="3" t="s">
        <v>22</v>
      </c>
      <c r="C597" s="1" t="s">
        <v>24</v>
      </c>
      <c r="D597" s="1" t="s">
        <v>11</v>
      </c>
      <c r="E597" s="4">
        <v>136452.9375</v>
      </c>
      <c r="F597" s="5">
        <v>316570.815</v>
      </c>
      <c r="G597" s="6">
        <f t="shared" si="9"/>
        <v>0.43103448275862066</v>
      </c>
      <c r="H597" s="1">
        <v>2018</v>
      </c>
    </row>
    <row r="598" spans="1:8" x14ac:dyDescent="0.25">
      <c r="A598" s="2" t="s">
        <v>21</v>
      </c>
      <c r="B598" s="3" t="s">
        <v>22</v>
      </c>
      <c r="C598" s="1" t="s">
        <v>25</v>
      </c>
      <c r="D598" s="1" t="s">
        <v>11</v>
      </c>
      <c r="E598" s="4">
        <v>294516.37124999997</v>
      </c>
      <c r="F598" s="5">
        <v>282371.36625000002</v>
      </c>
      <c r="G598" s="6">
        <f t="shared" si="9"/>
        <v>1.0430107526881718</v>
      </c>
      <c r="H598" s="1">
        <v>2018</v>
      </c>
    </row>
    <row r="599" spans="1:8" x14ac:dyDescent="0.25">
      <c r="A599" s="2" t="s">
        <v>21</v>
      </c>
      <c r="B599" s="3" t="s">
        <v>22</v>
      </c>
      <c r="C599" s="1" t="s">
        <v>26</v>
      </c>
      <c r="D599" s="1" t="s">
        <v>11</v>
      </c>
      <c r="E599" s="4">
        <v>150723.639</v>
      </c>
      <c r="F599" s="5">
        <v>393936.78374999994</v>
      </c>
      <c r="G599" s="6">
        <f t="shared" si="9"/>
        <v>0.38260869565217398</v>
      </c>
      <c r="H599" s="1">
        <v>2018</v>
      </c>
    </row>
    <row r="600" spans="1:8" x14ac:dyDescent="0.25">
      <c r="A600" s="2" t="s">
        <v>27</v>
      </c>
      <c r="B600" s="3" t="s">
        <v>28</v>
      </c>
      <c r="C600" s="1" t="s">
        <v>29</v>
      </c>
      <c r="D600" s="1" t="s">
        <v>11</v>
      </c>
      <c r="E600" s="4">
        <v>146271.177</v>
      </c>
      <c r="F600" s="5">
        <v>117401.86575000001</v>
      </c>
      <c r="G600" s="6">
        <f t="shared" si="9"/>
        <v>1.2459016393442621</v>
      </c>
      <c r="H600" s="1">
        <v>2018</v>
      </c>
    </row>
    <row r="601" spans="1:8" x14ac:dyDescent="0.25">
      <c r="A601" s="2" t="s">
        <v>30</v>
      </c>
      <c r="B601" s="3" t="s">
        <v>31</v>
      </c>
      <c r="C601" s="1" t="s">
        <v>32</v>
      </c>
      <c r="D601" s="1" t="s">
        <v>11</v>
      </c>
      <c r="E601" s="4">
        <v>302215.212</v>
      </c>
      <c r="F601" s="5">
        <v>214069.10850000003</v>
      </c>
      <c r="G601" s="6">
        <f t="shared" si="9"/>
        <v>1.4117647058823528</v>
      </c>
      <c r="H601" s="1">
        <v>2018</v>
      </c>
    </row>
    <row r="602" spans="1:8" x14ac:dyDescent="0.25">
      <c r="A602" s="2" t="s">
        <v>33</v>
      </c>
      <c r="B602" s="3" t="s">
        <v>34</v>
      </c>
      <c r="C602" s="1" t="s">
        <v>35</v>
      </c>
      <c r="D602" s="1" t="s">
        <v>11</v>
      </c>
      <c r="E602" s="4">
        <v>198851.76</v>
      </c>
      <c r="F602" s="5">
        <v>248564.7</v>
      </c>
      <c r="G602" s="6">
        <f t="shared" si="9"/>
        <v>0.8</v>
      </c>
      <c r="H602" s="1">
        <v>2018</v>
      </c>
    </row>
    <row r="603" spans="1:8" x14ac:dyDescent="0.25">
      <c r="A603" s="2" t="s">
        <v>36</v>
      </c>
      <c r="B603" s="3" t="s">
        <v>37</v>
      </c>
      <c r="C603" s="1" t="s">
        <v>38</v>
      </c>
      <c r="D603" s="1" t="s">
        <v>11</v>
      </c>
      <c r="E603" s="4">
        <v>57048.117750000005</v>
      </c>
      <c r="F603" s="5">
        <v>80452.473750000005</v>
      </c>
      <c r="G603" s="6">
        <f t="shared" si="9"/>
        <v>0.70909090909090911</v>
      </c>
      <c r="H603" s="1">
        <v>2018</v>
      </c>
    </row>
    <row r="604" spans="1:8" x14ac:dyDescent="0.25">
      <c r="A604" s="2" t="s">
        <v>36</v>
      </c>
      <c r="B604" s="3" t="s">
        <v>37</v>
      </c>
      <c r="C604" s="1" t="s">
        <v>39</v>
      </c>
      <c r="D604" s="1" t="s">
        <v>11</v>
      </c>
      <c r="E604" s="4">
        <v>62725.320000000007</v>
      </c>
      <c r="F604" s="5">
        <v>237460.14</v>
      </c>
      <c r="G604" s="6">
        <f t="shared" si="9"/>
        <v>0.26415094339622641</v>
      </c>
      <c r="H604" s="1">
        <v>2018</v>
      </c>
    </row>
    <row r="605" spans="1:8" x14ac:dyDescent="0.25">
      <c r="A605" s="2" t="s">
        <v>40</v>
      </c>
      <c r="B605" s="3" t="s">
        <v>41</v>
      </c>
      <c r="C605" s="1" t="s">
        <v>42</v>
      </c>
      <c r="D605" s="1" t="s">
        <v>11</v>
      </c>
      <c r="E605" s="4">
        <v>124084.06200000001</v>
      </c>
      <c r="F605" s="5">
        <v>134424.40050000002</v>
      </c>
      <c r="G605" s="6">
        <f t="shared" si="9"/>
        <v>0.92307692307692302</v>
      </c>
      <c r="H605" s="1">
        <v>2018</v>
      </c>
    </row>
    <row r="606" spans="1:8" x14ac:dyDescent="0.25">
      <c r="A606" s="2" t="s">
        <v>43</v>
      </c>
      <c r="B606" s="3" t="s">
        <v>44</v>
      </c>
      <c r="C606" s="1" t="s">
        <v>45</v>
      </c>
      <c r="D606" s="1" t="s">
        <v>11</v>
      </c>
      <c r="E606" s="4">
        <v>493240.10399999999</v>
      </c>
      <c r="F606" s="5">
        <v>148999.61475000001</v>
      </c>
      <c r="G606" s="6">
        <f t="shared" si="9"/>
        <v>3.3103448275862069</v>
      </c>
      <c r="H606" s="1">
        <v>2018</v>
      </c>
    </row>
    <row r="607" spans="1:8" x14ac:dyDescent="0.25">
      <c r="A607" s="2" t="s">
        <v>46</v>
      </c>
      <c r="B607" s="3" t="s">
        <v>47</v>
      </c>
      <c r="C607" s="1" t="s">
        <v>48</v>
      </c>
      <c r="D607" s="1" t="s">
        <v>11</v>
      </c>
      <c r="E607" s="4">
        <v>236885.63399999999</v>
      </c>
      <c r="F607" s="5">
        <v>259916.18175000002</v>
      </c>
      <c r="G607" s="6">
        <f t="shared" si="9"/>
        <v>0.911392405063291</v>
      </c>
      <c r="H607" s="1">
        <v>2018</v>
      </c>
    </row>
    <row r="608" spans="1:8" x14ac:dyDescent="0.25">
      <c r="A608" s="2" t="s">
        <v>49</v>
      </c>
      <c r="B608" s="3" t="s">
        <v>50</v>
      </c>
      <c r="C608" s="1" t="s">
        <v>51</v>
      </c>
      <c r="D608" s="1" t="s">
        <v>11</v>
      </c>
      <c r="E608" s="4">
        <v>496245.79125000001</v>
      </c>
      <c r="F608" s="5">
        <v>175440.43124999999</v>
      </c>
      <c r="G608" s="6">
        <f t="shared" si="9"/>
        <v>2.8285714285714287</v>
      </c>
      <c r="H608" s="1">
        <v>2018</v>
      </c>
    </row>
    <row r="609" spans="1:8" x14ac:dyDescent="0.25">
      <c r="A609" s="2" t="s">
        <v>52</v>
      </c>
      <c r="B609" s="3" t="s">
        <v>53</v>
      </c>
      <c r="C609" s="1" t="s">
        <v>54</v>
      </c>
      <c r="D609" s="1" t="s">
        <v>11</v>
      </c>
      <c r="E609" s="4">
        <v>97352.887500000012</v>
      </c>
      <c r="F609" s="5">
        <v>115053.41250000001</v>
      </c>
      <c r="G609" s="6">
        <f t="shared" si="9"/>
        <v>0.84615384615384626</v>
      </c>
      <c r="H609" s="1">
        <v>2018</v>
      </c>
    </row>
    <row r="610" spans="1:8" x14ac:dyDescent="0.25">
      <c r="A610" s="2" t="s">
        <v>52</v>
      </c>
      <c r="B610" s="3" t="s">
        <v>53</v>
      </c>
      <c r="C610" s="1" t="s">
        <v>55</v>
      </c>
      <c r="D610" s="1" t="s">
        <v>11</v>
      </c>
      <c r="E610" s="4">
        <v>92975.42475000002</v>
      </c>
      <c r="F610" s="5">
        <v>96974.367750000005</v>
      </c>
      <c r="G610" s="6">
        <f t="shared" si="9"/>
        <v>0.95876288659793829</v>
      </c>
      <c r="H610" s="1">
        <v>2018</v>
      </c>
    </row>
    <row r="611" spans="1:8" x14ac:dyDescent="0.25">
      <c r="A611" s="2" t="s">
        <v>56</v>
      </c>
      <c r="B611" s="3" t="s">
        <v>57</v>
      </c>
      <c r="C611" s="1" t="s">
        <v>58</v>
      </c>
      <c r="D611" s="1" t="s">
        <v>11</v>
      </c>
      <c r="E611" s="4">
        <v>230190.09299999999</v>
      </c>
      <c r="F611" s="5">
        <v>101439.702</v>
      </c>
      <c r="G611" s="6">
        <f t="shared" si="9"/>
        <v>2.2692307692307692</v>
      </c>
      <c r="H611" s="1">
        <v>2018</v>
      </c>
    </row>
    <row r="612" spans="1:8" x14ac:dyDescent="0.25">
      <c r="A612" s="2" t="s">
        <v>59</v>
      </c>
      <c r="B612" s="3" t="s">
        <v>60</v>
      </c>
      <c r="C612" s="1" t="s">
        <v>61</v>
      </c>
      <c r="D612" s="1" t="s">
        <v>11</v>
      </c>
      <c r="E612" s="4">
        <v>27952.857</v>
      </c>
      <c r="F612" s="5">
        <v>22068.045000000002</v>
      </c>
      <c r="G612" s="6">
        <f t="shared" si="9"/>
        <v>1.2666666666666666</v>
      </c>
      <c r="H612" s="1">
        <v>2018</v>
      </c>
    </row>
    <row r="613" spans="1:8" x14ac:dyDescent="0.25">
      <c r="A613" s="2" t="s">
        <v>62</v>
      </c>
      <c r="B613" s="3" t="s">
        <v>63</v>
      </c>
      <c r="C613" s="1" t="s">
        <v>64</v>
      </c>
      <c r="D613" s="1" t="s">
        <v>11</v>
      </c>
      <c r="E613" s="4">
        <v>182780.7795</v>
      </c>
      <c r="F613" s="5">
        <v>447497.77049999998</v>
      </c>
      <c r="G613" s="6">
        <f t="shared" si="9"/>
        <v>0.40845070422535212</v>
      </c>
      <c r="H613" s="1">
        <v>2018</v>
      </c>
    </row>
    <row r="614" spans="1:8" x14ac:dyDescent="0.25">
      <c r="A614" s="2" t="s">
        <v>65</v>
      </c>
      <c r="B614" s="3" t="s">
        <v>66</v>
      </c>
      <c r="C614" s="1" t="s">
        <v>67</v>
      </c>
      <c r="D614" s="1" t="s">
        <v>11</v>
      </c>
      <c r="E614" s="4">
        <v>207497.29499999998</v>
      </c>
      <c r="F614" s="5">
        <v>154220.96250000002</v>
      </c>
      <c r="G614" s="6">
        <f t="shared" si="9"/>
        <v>1.3454545454545452</v>
      </c>
      <c r="H614" s="1">
        <v>2018</v>
      </c>
    </row>
    <row r="615" spans="1:8" x14ac:dyDescent="0.25">
      <c r="A615" s="2" t="s">
        <v>68</v>
      </c>
      <c r="B615" s="3" t="s">
        <v>69</v>
      </c>
      <c r="C615" s="1" t="s">
        <v>70</v>
      </c>
      <c r="D615" s="1" t="s">
        <v>11</v>
      </c>
      <c r="E615" s="4">
        <v>244553.62049999999</v>
      </c>
      <c r="F615" s="5">
        <v>151390.3365</v>
      </c>
      <c r="G615" s="6">
        <f t="shared" si="9"/>
        <v>1.6153846153846152</v>
      </c>
      <c r="H615" s="1">
        <v>2018</v>
      </c>
    </row>
    <row r="616" spans="1:8" x14ac:dyDescent="0.25">
      <c r="A616" s="2" t="s">
        <v>71</v>
      </c>
      <c r="B616" s="3" t="s">
        <v>72</v>
      </c>
      <c r="C616" s="1" t="s">
        <v>73</v>
      </c>
      <c r="D616" s="1" t="s">
        <v>11</v>
      </c>
      <c r="E616" s="4">
        <v>288271.49400000006</v>
      </c>
      <c r="F616" s="5">
        <v>267680.67300000001</v>
      </c>
      <c r="G616" s="6">
        <f t="shared" si="9"/>
        <v>1.0769230769230771</v>
      </c>
      <c r="H616" s="1">
        <v>2018</v>
      </c>
    </row>
    <row r="617" spans="1:8" x14ac:dyDescent="0.25">
      <c r="A617" s="2" t="s">
        <v>71</v>
      </c>
      <c r="B617" s="3" t="s">
        <v>72</v>
      </c>
      <c r="C617" s="1" t="s">
        <v>74</v>
      </c>
      <c r="D617" s="1" t="s">
        <v>11</v>
      </c>
      <c r="E617" s="4">
        <v>413150.54400000005</v>
      </c>
      <c r="F617" s="5">
        <v>703647.02025000018</v>
      </c>
      <c r="G617" s="6">
        <f t="shared" si="9"/>
        <v>0.58715596330275222</v>
      </c>
      <c r="H617" s="1">
        <v>2018</v>
      </c>
    </row>
    <row r="618" spans="1:8" x14ac:dyDescent="0.25">
      <c r="A618" s="2" t="s">
        <v>75</v>
      </c>
      <c r="B618" s="3" t="s">
        <v>76</v>
      </c>
      <c r="C618" s="1" t="s">
        <v>77</v>
      </c>
      <c r="D618" s="1" t="s">
        <v>11</v>
      </c>
      <c r="E618" s="4">
        <v>165967.19100000002</v>
      </c>
      <c r="F618" s="5">
        <v>229800.72600000002</v>
      </c>
      <c r="G618" s="6">
        <f t="shared" si="9"/>
        <v>0.72222222222222221</v>
      </c>
      <c r="H618" s="1">
        <v>2018</v>
      </c>
    </row>
    <row r="619" spans="1:8" x14ac:dyDescent="0.25">
      <c r="A619" s="2" t="s">
        <v>78</v>
      </c>
      <c r="B619" s="3" t="s">
        <v>79</v>
      </c>
      <c r="C619" s="1" t="s">
        <v>80</v>
      </c>
      <c r="D619" s="1" t="s">
        <v>11</v>
      </c>
      <c r="E619" s="4">
        <v>107365.31099999999</v>
      </c>
      <c r="F619" s="5">
        <v>79356.968999999997</v>
      </c>
      <c r="G619" s="6">
        <f t="shared" si="9"/>
        <v>1.3529411764705881</v>
      </c>
      <c r="H619" s="1">
        <v>2018</v>
      </c>
    </row>
    <row r="620" spans="1:8" x14ac:dyDescent="0.25">
      <c r="A620" s="2" t="s">
        <v>81</v>
      </c>
      <c r="B620" s="3" t="s">
        <v>82</v>
      </c>
      <c r="C620" s="1" t="s">
        <v>83</v>
      </c>
      <c r="D620" s="1" t="s">
        <v>11</v>
      </c>
      <c r="E620" s="4">
        <v>143141.90400000001</v>
      </c>
      <c r="F620" s="5">
        <v>101041.34400000001</v>
      </c>
      <c r="G620" s="6">
        <f t="shared" si="9"/>
        <v>1.4166666666666665</v>
      </c>
      <c r="H620" s="1">
        <v>2018</v>
      </c>
    </row>
    <row r="621" spans="1:8" x14ac:dyDescent="0.25">
      <c r="A621" s="2" t="s">
        <v>84</v>
      </c>
      <c r="B621" s="3" t="s">
        <v>85</v>
      </c>
      <c r="C621" s="1" t="s">
        <v>86</v>
      </c>
      <c r="D621" s="1" t="s">
        <v>11</v>
      </c>
      <c r="E621" s="4">
        <v>55851.660000000011</v>
      </c>
      <c r="F621" s="5">
        <v>19548.081000000006</v>
      </c>
      <c r="G621" s="6">
        <f t="shared" si="9"/>
        <v>2.8571428571428568</v>
      </c>
      <c r="H621" s="1">
        <v>2018</v>
      </c>
    </row>
    <row r="622" spans="1:8" x14ac:dyDescent="0.25">
      <c r="A622" s="2" t="s">
        <v>87</v>
      </c>
      <c r="B622" s="3" t="s">
        <v>88</v>
      </c>
      <c r="C622" s="1" t="s">
        <v>89</v>
      </c>
      <c r="D622" s="1" t="s">
        <v>11</v>
      </c>
      <c r="E622" s="4">
        <v>124792.34625</v>
      </c>
      <c r="F622" s="5">
        <v>227399.38649999999</v>
      </c>
      <c r="G622" s="6">
        <f t="shared" si="9"/>
        <v>0.54878048780487809</v>
      </c>
      <c r="H622" s="1">
        <v>2018</v>
      </c>
    </row>
    <row r="623" spans="1:8" x14ac:dyDescent="0.25">
      <c r="A623" s="2" t="s">
        <v>90</v>
      </c>
      <c r="B623" s="3" t="s">
        <v>91</v>
      </c>
      <c r="C623" s="1" t="s">
        <v>92</v>
      </c>
      <c r="D623" s="1" t="s">
        <v>11</v>
      </c>
      <c r="E623" s="4">
        <v>59832.73575</v>
      </c>
      <c r="F623" s="5">
        <v>65623.000500000009</v>
      </c>
      <c r="G623" s="6">
        <f t="shared" si="9"/>
        <v>0.91176470588235281</v>
      </c>
      <c r="H623" s="1">
        <v>2018</v>
      </c>
    </row>
    <row r="624" spans="1:8" x14ac:dyDescent="0.25">
      <c r="A624" s="2" t="s">
        <v>93</v>
      </c>
      <c r="B624" s="3" t="s">
        <v>94</v>
      </c>
      <c r="C624" s="1" t="s">
        <v>95</v>
      </c>
      <c r="D624" s="1" t="s">
        <v>11</v>
      </c>
      <c r="E624" s="4">
        <v>330737.74200000003</v>
      </c>
      <c r="F624" s="5">
        <v>303553.81800000003</v>
      </c>
      <c r="G624" s="6">
        <f t="shared" si="9"/>
        <v>1.0895522388059702</v>
      </c>
      <c r="H624" s="1">
        <v>2018</v>
      </c>
    </row>
    <row r="625" spans="1:8" x14ac:dyDescent="0.25">
      <c r="A625" s="2" t="s">
        <v>96</v>
      </c>
      <c r="B625" s="3" t="s">
        <v>97</v>
      </c>
      <c r="C625" s="1" t="s">
        <v>98</v>
      </c>
      <c r="D625" s="1" t="s">
        <v>11</v>
      </c>
      <c r="E625" s="4">
        <v>135199.66500000001</v>
      </c>
      <c r="F625" s="5">
        <v>160777.98000000001</v>
      </c>
      <c r="G625" s="6">
        <f t="shared" si="9"/>
        <v>0.84090909090909094</v>
      </c>
      <c r="H625" s="1">
        <v>2018</v>
      </c>
    </row>
    <row r="626" spans="1:8" x14ac:dyDescent="0.25">
      <c r="A626" s="2" t="s">
        <v>99</v>
      </c>
      <c r="B626" s="3" t="s">
        <v>100</v>
      </c>
      <c r="C626" s="1" t="s">
        <v>101</v>
      </c>
      <c r="D626" s="1" t="s">
        <v>11</v>
      </c>
      <c r="E626" s="4">
        <v>39959.831249999996</v>
      </c>
      <c r="F626" s="5">
        <v>45820.606499999994</v>
      </c>
      <c r="G626" s="6">
        <f t="shared" si="9"/>
        <v>0.87209302325581395</v>
      </c>
      <c r="H626" s="1">
        <v>2018</v>
      </c>
    </row>
    <row r="627" spans="1:8" x14ac:dyDescent="0.25">
      <c r="A627" s="2" t="s">
        <v>102</v>
      </c>
      <c r="B627" s="3" t="s">
        <v>103</v>
      </c>
      <c r="C627" s="1" t="s">
        <v>104</v>
      </c>
      <c r="D627" s="1" t="s">
        <v>11</v>
      </c>
      <c r="E627" s="4">
        <v>137001.61800000002</v>
      </c>
      <c r="F627" s="5">
        <v>291567.54599999997</v>
      </c>
      <c r="G627" s="6">
        <f t="shared" si="9"/>
        <v>0.46987951807228928</v>
      </c>
      <c r="H627" s="1">
        <v>2018</v>
      </c>
    </row>
    <row r="628" spans="1:8" x14ac:dyDescent="0.25">
      <c r="A628" s="2" t="s">
        <v>105</v>
      </c>
      <c r="B628" s="3" t="s">
        <v>106</v>
      </c>
      <c r="C628" s="1" t="s">
        <v>107</v>
      </c>
      <c r="D628" s="1" t="s">
        <v>11</v>
      </c>
      <c r="E628" s="4">
        <v>20182.12875</v>
      </c>
      <c r="F628" s="5">
        <v>19605.496500000005</v>
      </c>
      <c r="G628" s="6">
        <f t="shared" si="9"/>
        <v>1.029411764705882</v>
      </c>
      <c r="H628" s="1">
        <v>2018</v>
      </c>
    </row>
    <row r="629" spans="1:8" x14ac:dyDescent="0.25">
      <c r="A629" s="2" t="s">
        <v>108</v>
      </c>
      <c r="B629" s="3" t="s">
        <v>109</v>
      </c>
      <c r="C629" s="1" t="s">
        <v>110</v>
      </c>
      <c r="D629" s="1" t="s">
        <v>11</v>
      </c>
      <c r="E629" s="4">
        <v>52566.117749999998</v>
      </c>
      <c r="F629" s="5">
        <v>195763.47300000003</v>
      </c>
      <c r="G629" s="6">
        <f t="shared" si="9"/>
        <v>0.26851851851851849</v>
      </c>
      <c r="H629" s="1">
        <v>2018</v>
      </c>
    </row>
    <row r="630" spans="1:8" x14ac:dyDescent="0.25">
      <c r="A630" s="2" t="s">
        <v>111</v>
      </c>
      <c r="B630" s="3" t="s">
        <v>112</v>
      </c>
      <c r="C630" s="1" t="s">
        <v>113</v>
      </c>
      <c r="D630" s="1" t="s">
        <v>11</v>
      </c>
      <c r="E630" s="4">
        <v>151904.943</v>
      </c>
      <c r="F630" s="5">
        <v>344865.27600000001</v>
      </c>
      <c r="G630" s="6">
        <f t="shared" si="9"/>
        <v>0.44047619047619047</v>
      </c>
      <c r="H630" s="1">
        <v>2018</v>
      </c>
    </row>
    <row r="631" spans="1:8" x14ac:dyDescent="0.25">
      <c r="A631" s="2" t="s">
        <v>114</v>
      </c>
      <c r="B631" s="3" t="s">
        <v>115</v>
      </c>
      <c r="C631" s="1" t="s">
        <v>116</v>
      </c>
      <c r="D631" s="1" t="s">
        <v>11</v>
      </c>
      <c r="E631" s="4">
        <v>264431.2635</v>
      </c>
      <c r="F631" s="5">
        <v>323193.76650000003</v>
      </c>
      <c r="G631" s="6">
        <f t="shared" si="9"/>
        <v>0.81818181818181812</v>
      </c>
      <c r="H631" s="1">
        <v>2018</v>
      </c>
    </row>
    <row r="632" spans="1:8" x14ac:dyDescent="0.25">
      <c r="A632" s="2" t="s">
        <v>114</v>
      </c>
      <c r="B632" s="3" t="s">
        <v>115</v>
      </c>
      <c r="C632" s="1" t="s">
        <v>117</v>
      </c>
      <c r="D632" s="1" t="s">
        <v>11</v>
      </c>
      <c r="E632" s="4">
        <v>47639.096999999994</v>
      </c>
      <c r="F632" s="5">
        <v>98526.314249999996</v>
      </c>
      <c r="G632" s="6">
        <f t="shared" si="9"/>
        <v>0.48351648351648346</v>
      </c>
      <c r="H632" s="1">
        <v>2018</v>
      </c>
    </row>
    <row r="633" spans="1:8" x14ac:dyDescent="0.25">
      <c r="A633" s="2" t="s">
        <v>114</v>
      </c>
      <c r="B633" s="3" t="s">
        <v>115</v>
      </c>
      <c r="C633" s="1" t="s">
        <v>118</v>
      </c>
      <c r="D633" s="1" t="s">
        <v>11</v>
      </c>
      <c r="E633" s="4">
        <v>518103.13500000007</v>
      </c>
      <c r="F633" s="5">
        <v>743630.3820000001</v>
      </c>
      <c r="G633" s="6">
        <f t="shared" si="9"/>
        <v>0.69672131147540983</v>
      </c>
      <c r="H633" s="1">
        <v>2018</v>
      </c>
    </row>
    <row r="634" spans="1:8" x14ac:dyDescent="0.25">
      <c r="A634" s="2" t="s">
        <v>119</v>
      </c>
      <c r="B634" s="3" t="s">
        <v>120</v>
      </c>
      <c r="C634" s="1" t="s">
        <v>121</v>
      </c>
      <c r="D634" s="1" t="s">
        <v>11</v>
      </c>
      <c r="E634" s="4">
        <v>219106.80900000001</v>
      </c>
      <c r="F634" s="5">
        <v>126224.57475000001</v>
      </c>
      <c r="G634" s="6">
        <f t="shared" si="9"/>
        <v>1.7358490566037734</v>
      </c>
      <c r="H634" s="1">
        <v>2018</v>
      </c>
    </row>
    <row r="635" spans="1:8" x14ac:dyDescent="0.25">
      <c r="A635" s="2" t="s">
        <v>122</v>
      </c>
      <c r="B635" s="3" t="s">
        <v>123</v>
      </c>
      <c r="C635" s="1" t="s">
        <v>124</v>
      </c>
      <c r="D635" s="1" t="s">
        <v>11</v>
      </c>
      <c r="E635" s="4">
        <v>465758.88975000003</v>
      </c>
      <c r="F635" s="5">
        <v>437531.07825000002</v>
      </c>
      <c r="G635" s="6">
        <f t="shared" si="9"/>
        <v>1.064516129032258</v>
      </c>
      <c r="H635" s="1">
        <v>2018</v>
      </c>
    </row>
    <row r="636" spans="1:8" x14ac:dyDescent="0.25">
      <c r="A636" s="2" t="s">
        <v>125</v>
      </c>
      <c r="B636" s="3" t="s">
        <v>126</v>
      </c>
      <c r="C636" s="1" t="s">
        <v>127</v>
      </c>
      <c r="D636" s="1" t="s">
        <v>11</v>
      </c>
      <c r="E636" s="4">
        <v>113506.02900000001</v>
      </c>
      <c r="F636" s="5">
        <v>309958.77149999997</v>
      </c>
      <c r="G636" s="6">
        <f t="shared" si="9"/>
        <v>0.36619718309859162</v>
      </c>
      <c r="H636" s="1">
        <v>2018</v>
      </c>
    </row>
    <row r="637" spans="1:8" x14ac:dyDescent="0.25">
      <c r="A637" s="2" t="s">
        <v>128</v>
      </c>
      <c r="B637" s="3" t="s">
        <v>129</v>
      </c>
      <c r="C637" s="1" t="s">
        <v>130</v>
      </c>
      <c r="D637" s="1" t="s">
        <v>11</v>
      </c>
      <c r="E637" s="4">
        <v>89712.927000000025</v>
      </c>
      <c r="F637" s="5">
        <v>226920.93300000005</v>
      </c>
      <c r="G637" s="6">
        <f t="shared" si="9"/>
        <v>0.39534883720930236</v>
      </c>
      <c r="H637" s="1">
        <v>2018</v>
      </c>
    </row>
    <row r="638" spans="1:8" x14ac:dyDescent="0.25">
      <c r="A638" s="2" t="s">
        <v>131</v>
      </c>
      <c r="B638" s="3" t="s">
        <v>132</v>
      </c>
      <c r="C638" s="1" t="s">
        <v>133</v>
      </c>
      <c r="D638" s="1" t="s">
        <v>11</v>
      </c>
      <c r="E638" s="4">
        <v>30992.456249999999</v>
      </c>
      <c r="F638" s="5">
        <v>67297.904999999999</v>
      </c>
      <c r="G638" s="6">
        <f t="shared" si="9"/>
        <v>0.46052631578947367</v>
      </c>
      <c r="H638" s="1">
        <v>2018</v>
      </c>
    </row>
    <row r="639" spans="1:8" x14ac:dyDescent="0.25">
      <c r="A639" s="2" t="s">
        <v>134</v>
      </c>
      <c r="B639" s="3" t="s">
        <v>135</v>
      </c>
      <c r="C639" s="1" t="s">
        <v>136</v>
      </c>
      <c r="D639" s="1" t="s">
        <v>11</v>
      </c>
      <c r="E639" s="4">
        <v>268143.75</v>
      </c>
      <c r="F639" s="5">
        <v>254736.5625</v>
      </c>
      <c r="G639" s="6">
        <f t="shared" si="9"/>
        <v>1.0526315789473684</v>
      </c>
      <c r="H639" s="1">
        <v>2018</v>
      </c>
    </row>
    <row r="640" spans="1:8" x14ac:dyDescent="0.25">
      <c r="A640" s="2" t="s">
        <v>137</v>
      </c>
      <c r="B640" s="3" t="s">
        <v>138</v>
      </c>
      <c r="C640" s="1" t="s">
        <v>139</v>
      </c>
      <c r="D640" s="1" t="s">
        <v>11</v>
      </c>
      <c r="E640" s="4">
        <v>232785.09</v>
      </c>
      <c r="F640" s="5">
        <v>240676.11</v>
      </c>
      <c r="G640" s="6">
        <f t="shared" si="9"/>
        <v>0.96721311475409844</v>
      </c>
      <c r="H640" s="1">
        <v>2018</v>
      </c>
    </row>
    <row r="641" spans="1:8" x14ac:dyDescent="0.25">
      <c r="A641" s="2" t="s">
        <v>140</v>
      </c>
      <c r="B641" s="3" t="s">
        <v>141</v>
      </c>
      <c r="C641" s="1" t="s">
        <v>142</v>
      </c>
      <c r="D641" s="1" t="s">
        <v>11</v>
      </c>
      <c r="E641" s="4">
        <v>200753.96400000001</v>
      </c>
      <c r="F641" s="5">
        <v>351319.43700000003</v>
      </c>
      <c r="G641" s="6">
        <f t="shared" si="9"/>
        <v>0.5714285714285714</v>
      </c>
      <c r="H641" s="1">
        <v>2018</v>
      </c>
    </row>
    <row r="642" spans="1:8" x14ac:dyDescent="0.25">
      <c r="A642" s="2" t="s">
        <v>143</v>
      </c>
      <c r="B642" s="3" t="s">
        <v>144</v>
      </c>
      <c r="C642" s="1" t="s">
        <v>145</v>
      </c>
      <c r="D642" s="1" t="s">
        <v>11</v>
      </c>
      <c r="E642" s="4">
        <v>196736.68800000002</v>
      </c>
      <c r="F642" s="5">
        <v>657838.30050000001</v>
      </c>
      <c r="G642" s="6">
        <f t="shared" si="9"/>
        <v>0.2990654205607477</v>
      </c>
      <c r="H642" s="1">
        <v>2018</v>
      </c>
    </row>
    <row r="643" spans="1:8" x14ac:dyDescent="0.25">
      <c r="A643" s="2" t="s">
        <v>143</v>
      </c>
      <c r="B643" s="3" t="s">
        <v>144</v>
      </c>
      <c r="C643" s="1" t="s">
        <v>146</v>
      </c>
      <c r="D643" s="1" t="s">
        <v>11</v>
      </c>
      <c r="E643" s="4">
        <v>556613.2350000001</v>
      </c>
      <c r="F643" s="5">
        <v>622097.14500000002</v>
      </c>
      <c r="G643" s="6">
        <f t="shared" ref="G643:G706" si="10">E643/F643</f>
        <v>0.89473684210526327</v>
      </c>
      <c r="H643" s="1">
        <v>2018</v>
      </c>
    </row>
    <row r="644" spans="1:8" x14ac:dyDescent="0.25">
      <c r="A644" s="2" t="s">
        <v>147</v>
      </c>
      <c r="B644" s="3" t="s">
        <v>148</v>
      </c>
      <c r="C644" s="1" t="s">
        <v>149</v>
      </c>
      <c r="D644" s="1" t="s">
        <v>11</v>
      </c>
      <c r="E644" s="4">
        <v>544062.15</v>
      </c>
      <c r="F644" s="5">
        <v>309256.38</v>
      </c>
      <c r="G644" s="6">
        <f t="shared" si="10"/>
        <v>1.7592592592592593</v>
      </c>
      <c r="H644" s="1">
        <v>2018</v>
      </c>
    </row>
    <row r="645" spans="1:8" x14ac:dyDescent="0.25">
      <c r="A645" s="2" t="s">
        <v>150</v>
      </c>
      <c r="B645" s="3" t="s">
        <v>151</v>
      </c>
      <c r="C645" s="1" t="s">
        <v>152</v>
      </c>
      <c r="D645" s="1" t="s">
        <v>11</v>
      </c>
      <c r="E645" s="4">
        <v>38334.991499999996</v>
      </c>
      <c r="F645" s="5">
        <v>33824.9925</v>
      </c>
      <c r="G645" s="6">
        <f t="shared" si="10"/>
        <v>1.1333333333333333</v>
      </c>
      <c r="H645" s="1">
        <v>2018</v>
      </c>
    </row>
    <row r="646" spans="1:8" x14ac:dyDescent="0.25">
      <c r="A646" s="2" t="s">
        <v>153</v>
      </c>
      <c r="B646" s="3" t="s">
        <v>154</v>
      </c>
      <c r="C646" s="1" t="s">
        <v>155</v>
      </c>
      <c r="D646" s="1" t="s">
        <v>11</v>
      </c>
      <c r="E646" s="4">
        <v>314847.97875000001</v>
      </c>
      <c r="F646" s="5">
        <v>188908.78725000002</v>
      </c>
      <c r="G646" s="6">
        <f t="shared" si="10"/>
        <v>1.6666666666666665</v>
      </c>
      <c r="H646" s="1">
        <v>2018</v>
      </c>
    </row>
    <row r="647" spans="1:8" x14ac:dyDescent="0.25">
      <c r="A647" s="2" t="s">
        <v>156</v>
      </c>
      <c r="B647" s="3" t="s">
        <v>157</v>
      </c>
      <c r="C647" s="1" t="s">
        <v>158</v>
      </c>
      <c r="D647" s="1" t="s">
        <v>11</v>
      </c>
      <c r="E647" s="4">
        <v>98413.704000000012</v>
      </c>
      <c r="F647" s="5">
        <v>116512.77600000001</v>
      </c>
      <c r="G647" s="6">
        <f t="shared" si="10"/>
        <v>0.84466019417475735</v>
      </c>
      <c r="H647" s="1">
        <v>2018</v>
      </c>
    </row>
    <row r="648" spans="1:8" x14ac:dyDescent="0.25">
      <c r="A648" s="2" t="s">
        <v>159</v>
      </c>
      <c r="B648" s="3" t="s">
        <v>160</v>
      </c>
      <c r="C648" s="1" t="s">
        <v>161</v>
      </c>
      <c r="D648" s="1" t="s">
        <v>11</v>
      </c>
      <c r="E648" s="4">
        <v>44033.787000000004</v>
      </c>
      <c r="F648" s="5">
        <v>123539.23575000001</v>
      </c>
      <c r="G648" s="6">
        <f t="shared" si="10"/>
        <v>0.35643564356435642</v>
      </c>
      <c r="H648" s="1">
        <v>2018</v>
      </c>
    </row>
    <row r="649" spans="1:8" x14ac:dyDescent="0.25">
      <c r="A649" s="2" t="s">
        <v>162</v>
      </c>
      <c r="B649" s="3" t="s">
        <v>163</v>
      </c>
      <c r="C649" s="1" t="s">
        <v>164</v>
      </c>
      <c r="D649" s="1" t="s">
        <v>11</v>
      </c>
      <c r="E649" s="4">
        <v>230948.82</v>
      </c>
      <c r="F649" s="5">
        <v>736539.48</v>
      </c>
      <c r="G649" s="6">
        <f t="shared" si="10"/>
        <v>0.3135593220338983</v>
      </c>
      <c r="H649" s="1">
        <v>2018</v>
      </c>
    </row>
    <row r="650" spans="1:8" x14ac:dyDescent="0.25">
      <c r="A650" s="2" t="s">
        <v>165</v>
      </c>
      <c r="B650" s="3" t="s">
        <v>166</v>
      </c>
      <c r="C650" s="1" t="s">
        <v>167</v>
      </c>
      <c r="D650" s="1" t="s">
        <v>11</v>
      </c>
      <c r="E650" s="4">
        <v>58275.409499999994</v>
      </c>
      <c r="F650" s="5">
        <v>85100.597999999998</v>
      </c>
      <c r="G650" s="6">
        <f t="shared" si="10"/>
        <v>0.68478260869565211</v>
      </c>
      <c r="H650" s="1">
        <v>2018</v>
      </c>
    </row>
    <row r="651" spans="1:8" x14ac:dyDescent="0.25">
      <c r="A651" s="2" t="s">
        <v>8</v>
      </c>
      <c r="B651" s="3" t="s">
        <v>9</v>
      </c>
      <c r="C651" s="1" t="s">
        <v>10</v>
      </c>
      <c r="D651" s="1" t="s">
        <v>168</v>
      </c>
      <c r="E651" s="4">
        <v>179191.91250000001</v>
      </c>
      <c r="F651" s="5">
        <v>172024.236</v>
      </c>
      <c r="G651" s="6">
        <f t="shared" si="10"/>
        <v>1.0416666666666667</v>
      </c>
      <c r="H651" s="1">
        <v>2018</v>
      </c>
    </row>
    <row r="652" spans="1:8" x14ac:dyDescent="0.25">
      <c r="A652" s="2" t="s">
        <v>12</v>
      </c>
      <c r="B652" s="3" t="s">
        <v>13</v>
      </c>
      <c r="C652" s="1" t="s">
        <v>14</v>
      </c>
      <c r="D652" s="1" t="s">
        <v>168</v>
      </c>
      <c r="E652" s="4">
        <v>230928.16500000001</v>
      </c>
      <c r="F652" s="5">
        <v>196288.94025000001</v>
      </c>
      <c r="G652" s="6">
        <f t="shared" si="10"/>
        <v>1.1764705882352942</v>
      </c>
      <c r="H652" s="1">
        <v>2018</v>
      </c>
    </row>
    <row r="653" spans="1:8" x14ac:dyDescent="0.25">
      <c r="A653" s="2" t="s">
        <v>15</v>
      </c>
      <c r="B653" s="3" t="s">
        <v>16</v>
      </c>
      <c r="C653" s="1" t="s">
        <v>17</v>
      </c>
      <c r="D653" s="1" t="s">
        <v>168</v>
      </c>
      <c r="E653" s="4">
        <v>119295.78749999999</v>
      </c>
      <c r="F653" s="5">
        <v>157713.07500000001</v>
      </c>
      <c r="G653" s="6">
        <f t="shared" si="10"/>
        <v>0.75641025641025628</v>
      </c>
      <c r="H653" s="1">
        <v>2018</v>
      </c>
    </row>
    <row r="654" spans="1:8" x14ac:dyDescent="0.25">
      <c r="A654" s="2" t="s">
        <v>18</v>
      </c>
      <c r="B654" s="3" t="s">
        <v>19</v>
      </c>
      <c r="C654" s="1" t="s">
        <v>20</v>
      </c>
      <c r="D654" s="1" t="s">
        <v>168</v>
      </c>
      <c r="E654" s="4">
        <v>10202.76</v>
      </c>
      <c r="F654" s="5">
        <v>7226.9550000000008</v>
      </c>
      <c r="G654" s="6">
        <f t="shared" si="10"/>
        <v>1.4117647058823528</v>
      </c>
      <c r="H654" s="1">
        <v>2018</v>
      </c>
    </row>
    <row r="655" spans="1:8" x14ac:dyDescent="0.25">
      <c r="A655" s="2" t="s">
        <v>21</v>
      </c>
      <c r="B655" s="3" t="s">
        <v>22</v>
      </c>
      <c r="C655" s="1" t="s">
        <v>23</v>
      </c>
      <c r="D655" s="1" t="s">
        <v>168</v>
      </c>
      <c r="E655" s="4">
        <v>135330.95250000001</v>
      </c>
      <c r="F655" s="5">
        <v>276676.614</v>
      </c>
      <c r="G655" s="6">
        <f t="shared" si="10"/>
        <v>0.48913043478260876</v>
      </c>
      <c r="H655" s="1">
        <v>2018</v>
      </c>
    </row>
    <row r="656" spans="1:8" x14ac:dyDescent="0.25">
      <c r="A656" s="2" t="s">
        <v>21</v>
      </c>
      <c r="B656" s="3" t="s">
        <v>22</v>
      </c>
      <c r="C656" s="1" t="s">
        <v>24</v>
      </c>
      <c r="D656" s="1" t="s">
        <v>168</v>
      </c>
      <c r="E656" s="4">
        <v>210050.41500000001</v>
      </c>
      <c r="F656" s="5">
        <v>223316.75700000001</v>
      </c>
      <c r="G656" s="6">
        <f t="shared" si="10"/>
        <v>0.94059405940594054</v>
      </c>
      <c r="H656" s="1">
        <v>2018</v>
      </c>
    </row>
    <row r="657" spans="1:8" x14ac:dyDescent="0.25">
      <c r="A657" s="2" t="s">
        <v>21</v>
      </c>
      <c r="B657" s="3" t="s">
        <v>22</v>
      </c>
      <c r="C657" s="1" t="s">
        <v>25</v>
      </c>
      <c r="D657" s="1" t="s">
        <v>168</v>
      </c>
      <c r="E657" s="4">
        <v>205053.55200000003</v>
      </c>
      <c r="F657" s="5">
        <v>362047.67775000003</v>
      </c>
      <c r="G657" s="6">
        <f t="shared" si="10"/>
        <v>0.5663716814159292</v>
      </c>
      <c r="H657" s="1">
        <v>2018</v>
      </c>
    </row>
    <row r="658" spans="1:8" x14ac:dyDescent="0.25">
      <c r="A658" s="2" t="s">
        <v>21</v>
      </c>
      <c r="B658" s="3" t="s">
        <v>22</v>
      </c>
      <c r="C658" s="1" t="s">
        <v>26</v>
      </c>
      <c r="D658" s="1" t="s">
        <v>168</v>
      </c>
      <c r="E658" s="4">
        <v>140807.5515</v>
      </c>
      <c r="F658" s="5">
        <v>87529.018500000006</v>
      </c>
      <c r="G658" s="6">
        <f t="shared" si="10"/>
        <v>1.6086956521739129</v>
      </c>
      <c r="H658" s="1">
        <v>2018</v>
      </c>
    </row>
    <row r="659" spans="1:8" x14ac:dyDescent="0.25">
      <c r="A659" s="2" t="s">
        <v>27</v>
      </c>
      <c r="B659" s="3" t="s">
        <v>28</v>
      </c>
      <c r="C659" s="1" t="s">
        <v>29</v>
      </c>
      <c r="D659" s="1" t="s">
        <v>168</v>
      </c>
      <c r="E659" s="4">
        <v>106251.64875000001</v>
      </c>
      <c r="F659" s="5">
        <v>58498.098749999997</v>
      </c>
      <c r="G659" s="6">
        <f t="shared" si="10"/>
        <v>1.8163265306122451</v>
      </c>
      <c r="H659" s="1">
        <v>2018</v>
      </c>
    </row>
    <row r="660" spans="1:8" x14ac:dyDescent="0.25">
      <c r="A660" s="2" t="s">
        <v>30</v>
      </c>
      <c r="B660" s="3" t="s">
        <v>31</v>
      </c>
      <c r="C660" s="1" t="s">
        <v>32</v>
      </c>
      <c r="D660" s="1" t="s">
        <v>168</v>
      </c>
      <c r="E660" s="4">
        <v>144970.83000000002</v>
      </c>
      <c r="F660" s="5">
        <v>94231.039500000014</v>
      </c>
      <c r="G660" s="6">
        <f t="shared" si="10"/>
        <v>1.5384615384615383</v>
      </c>
      <c r="H660" s="1">
        <v>2018</v>
      </c>
    </row>
    <row r="661" spans="1:8" x14ac:dyDescent="0.25">
      <c r="A661" s="2" t="s">
        <v>33</v>
      </c>
      <c r="B661" s="3" t="s">
        <v>34</v>
      </c>
      <c r="C661" s="1" t="s">
        <v>35</v>
      </c>
      <c r="D661" s="1" t="s">
        <v>168</v>
      </c>
      <c r="E661" s="4">
        <v>16692.884999999998</v>
      </c>
      <c r="F661" s="5">
        <v>42111.596250000002</v>
      </c>
      <c r="G661" s="6">
        <f t="shared" si="10"/>
        <v>0.39639639639639634</v>
      </c>
      <c r="H661" s="1">
        <v>2018</v>
      </c>
    </row>
    <row r="662" spans="1:8" x14ac:dyDescent="0.25">
      <c r="A662" s="2" t="s">
        <v>36</v>
      </c>
      <c r="B662" s="3" t="s">
        <v>37</v>
      </c>
      <c r="C662" s="1" t="s">
        <v>38</v>
      </c>
      <c r="D662" s="1" t="s">
        <v>168</v>
      </c>
      <c r="E662" s="4">
        <v>10748.861999999999</v>
      </c>
      <c r="F662" s="5">
        <v>16421.872500000001</v>
      </c>
      <c r="G662" s="6">
        <f t="shared" si="10"/>
        <v>0.65454545454545443</v>
      </c>
      <c r="H662" s="1">
        <v>2018</v>
      </c>
    </row>
    <row r="663" spans="1:8" x14ac:dyDescent="0.25">
      <c r="A663" s="2" t="s">
        <v>36</v>
      </c>
      <c r="B663" s="3" t="s">
        <v>37</v>
      </c>
      <c r="C663" s="1" t="s">
        <v>39</v>
      </c>
      <c r="D663" s="1" t="s">
        <v>168</v>
      </c>
      <c r="E663" s="4">
        <v>55617.029999999992</v>
      </c>
      <c r="F663" s="5">
        <v>51644.384999999995</v>
      </c>
      <c r="G663" s="6">
        <f t="shared" si="10"/>
        <v>1.0769230769230769</v>
      </c>
      <c r="H663" s="1">
        <v>2018</v>
      </c>
    </row>
    <row r="664" spans="1:8" x14ac:dyDescent="0.25">
      <c r="A664" s="2" t="s">
        <v>40</v>
      </c>
      <c r="B664" s="3" t="s">
        <v>41</v>
      </c>
      <c r="C664" s="1" t="s">
        <v>42</v>
      </c>
      <c r="D664" s="1" t="s">
        <v>168</v>
      </c>
      <c r="E664" s="4">
        <v>199163.89350000001</v>
      </c>
      <c r="F664" s="5">
        <v>172005.18074999997</v>
      </c>
      <c r="G664" s="6">
        <f t="shared" si="10"/>
        <v>1.1578947368421055</v>
      </c>
      <c r="H664" s="1">
        <v>2018</v>
      </c>
    </row>
    <row r="665" spans="1:8" x14ac:dyDescent="0.25">
      <c r="A665" s="2" t="s">
        <v>43</v>
      </c>
      <c r="B665" s="3" t="s">
        <v>44</v>
      </c>
      <c r="C665" s="1" t="s">
        <v>45</v>
      </c>
      <c r="D665" s="1" t="s">
        <v>168</v>
      </c>
      <c r="E665" s="4">
        <v>122906.6865</v>
      </c>
      <c r="F665" s="5">
        <v>140239.68075</v>
      </c>
      <c r="G665" s="6">
        <f t="shared" si="10"/>
        <v>0.87640449438202239</v>
      </c>
      <c r="H665" s="1">
        <v>2018</v>
      </c>
    </row>
    <row r="666" spans="1:8" x14ac:dyDescent="0.25">
      <c r="A666" s="2" t="s">
        <v>46</v>
      </c>
      <c r="B666" s="3" t="s">
        <v>47</v>
      </c>
      <c r="C666" s="1" t="s">
        <v>48</v>
      </c>
      <c r="D666" s="1" t="s">
        <v>168</v>
      </c>
      <c r="E666" s="4">
        <v>173438.80650000001</v>
      </c>
      <c r="F666" s="5">
        <v>358838.91000000003</v>
      </c>
      <c r="G666" s="6">
        <f t="shared" si="10"/>
        <v>0.48333333333333328</v>
      </c>
      <c r="H666" s="1">
        <v>2018</v>
      </c>
    </row>
    <row r="667" spans="1:8" x14ac:dyDescent="0.25">
      <c r="A667" s="2" t="s">
        <v>49</v>
      </c>
      <c r="B667" s="3" t="s">
        <v>50</v>
      </c>
      <c r="C667" s="1" t="s">
        <v>51</v>
      </c>
      <c r="D667" s="1" t="s">
        <v>168</v>
      </c>
      <c r="E667" s="4">
        <v>115754.62950000001</v>
      </c>
      <c r="F667" s="5">
        <v>114325.56000000001</v>
      </c>
      <c r="G667" s="6">
        <f t="shared" si="10"/>
        <v>1.0125</v>
      </c>
      <c r="H667" s="1">
        <v>2018</v>
      </c>
    </row>
    <row r="668" spans="1:8" x14ac:dyDescent="0.25">
      <c r="A668" s="2" t="s">
        <v>52</v>
      </c>
      <c r="B668" s="3" t="s">
        <v>53</v>
      </c>
      <c r="C668" s="1" t="s">
        <v>54</v>
      </c>
      <c r="D668" s="1" t="s">
        <v>168</v>
      </c>
      <c r="E668" s="4">
        <v>108911.58750000001</v>
      </c>
      <c r="F668" s="5">
        <v>200397.32100000003</v>
      </c>
      <c r="G668" s="6">
        <f t="shared" si="10"/>
        <v>0.54347826086956519</v>
      </c>
      <c r="H668" s="1">
        <v>2018</v>
      </c>
    </row>
    <row r="669" spans="1:8" x14ac:dyDescent="0.25">
      <c r="A669" s="2" t="s">
        <v>52</v>
      </c>
      <c r="B669" s="3" t="s">
        <v>53</v>
      </c>
      <c r="C669" s="1" t="s">
        <v>55</v>
      </c>
      <c r="D669" s="1" t="s">
        <v>168</v>
      </c>
      <c r="E669" s="4">
        <v>93501.330750000008</v>
      </c>
      <c r="F669" s="5">
        <v>143740.85175</v>
      </c>
      <c r="G669" s="6">
        <f t="shared" si="10"/>
        <v>0.65048543689320393</v>
      </c>
      <c r="H669" s="1">
        <v>2018</v>
      </c>
    </row>
    <row r="670" spans="1:8" x14ac:dyDescent="0.25">
      <c r="A670" s="2" t="s">
        <v>56</v>
      </c>
      <c r="B670" s="3" t="s">
        <v>57</v>
      </c>
      <c r="C670" s="1" t="s">
        <v>58</v>
      </c>
      <c r="D670" s="1" t="s">
        <v>168</v>
      </c>
      <c r="E670" s="4">
        <v>11735.043750000001</v>
      </c>
      <c r="F670" s="5">
        <v>30041.712000000003</v>
      </c>
      <c r="G670" s="6">
        <f t="shared" si="10"/>
        <v>0.390625</v>
      </c>
      <c r="H670" s="1">
        <v>2018</v>
      </c>
    </row>
    <row r="671" spans="1:8" x14ac:dyDescent="0.25">
      <c r="A671" s="2" t="s">
        <v>59</v>
      </c>
      <c r="B671" s="3" t="s">
        <v>60</v>
      </c>
      <c r="C671" s="1" t="s">
        <v>61</v>
      </c>
      <c r="D671" s="1" t="s">
        <v>168</v>
      </c>
      <c r="E671" s="4">
        <v>86874.930000000008</v>
      </c>
      <c r="F671" s="5">
        <v>81083.268000000011</v>
      </c>
      <c r="G671" s="6">
        <f t="shared" si="10"/>
        <v>1.0714285714285714</v>
      </c>
      <c r="H671" s="1">
        <v>2018</v>
      </c>
    </row>
    <row r="672" spans="1:8" x14ac:dyDescent="0.25">
      <c r="A672" s="2" t="s">
        <v>62</v>
      </c>
      <c r="B672" s="3" t="s">
        <v>63</v>
      </c>
      <c r="C672" s="1" t="s">
        <v>64</v>
      </c>
      <c r="D672" s="1" t="s">
        <v>168</v>
      </c>
      <c r="E672" s="4">
        <v>50016.669750000008</v>
      </c>
      <c r="F672" s="5">
        <v>83990.256750000015</v>
      </c>
      <c r="G672" s="6">
        <f t="shared" si="10"/>
        <v>0.5955056179775281</v>
      </c>
      <c r="H672" s="1">
        <v>2018</v>
      </c>
    </row>
    <row r="673" spans="1:8" x14ac:dyDescent="0.25">
      <c r="A673" s="2" t="s">
        <v>65</v>
      </c>
      <c r="B673" s="3" t="s">
        <v>66</v>
      </c>
      <c r="C673" s="1" t="s">
        <v>67</v>
      </c>
      <c r="D673" s="1" t="s">
        <v>168</v>
      </c>
      <c r="E673" s="4">
        <v>120319.02000000002</v>
      </c>
      <c r="F673" s="5">
        <v>183486.50550000003</v>
      </c>
      <c r="G673" s="6">
        <f t="shared" si="10"/>
        <v>0.65573770491803274</v>
      </c>
      <c r="H673" s="1">
        <v>2018</v>
      </c>
    </row>
    <row r="674" spans="1:8" x14ac:dyDescent="0.25">
      <c r="A674" s="2" t="s">
        <v>68</v>
      </c>
      <c r="B674" s="3" t="s">
        <v>69</v>
      </c>
      <c r="C674" s="1" t="s">
        <v>70</v>
      </c>
      <c r="D674" s="1" t="s">
        <v>168</v>
      </c>
      <c r="E674" s="4">
        <v>131981.71050000002</v>
      </c>
      <c r="F674" s="5">
        <v>117941.103</v>
      </c>
      <c r="G674" s="6">
        <f t="shared" si="10"/>
        <v>1.1190476190476191</v>
      </c>
      <c r="H674" s="1">
        <v>2018</v>
      </c>
    </row>
    <row r="675" spans="1:8" x14ac:dyDescent="0.25">
      <c r="A675" s="2" t="s">
        <v>71</v>
      </c>
      <c r="B675" s="3" t="s">
        <v>72</v>
      </c>
      <c r="C675" s="1" t="s">
        <v>73</v>
      </c>
      <c r="D675" s="1" t="s">
        <v>168</v>
      </c>
      <c r="E675" s="4">
        <v>344589.79500000004</v>
      </c>
      <c r="F675" s="5">
        <v>363317.50124999997</v>
      </c>
      <c r="G675" s="6">
        <f t="shared" si="10"/>
        <v>0.94845360824742286</v>
      </c>
      <c r="H675" s="1">
        <v>2018</v>
      </c>
    </row>
    <row r="676" spans="1:8" x14ac:dyDescent="0.25">
      <c r="A676" s="2" t="s">
        <v>71</v>
      </c>
      <c r="B676" s="3" t="s">
        <v>72</v>
      </c>
      <c r="C676" s="1" t="s">
        <v>74</v>
      </c>
      <c r="D676" s="1" t="s">
        <v>168</v>
      </c>
      <c r="E676" s="4">
        <v>102517.7985</v>
      </c>
      <c r="F676" s="5">
        <v>116658.18450000002</v>
      </c>
      <c r="G676" s="6">
        <f t="shared" si="10"/>
        <v>0.87878787878787867</v>
      </c>
      <c r="H676" s="1">
        <v>2018</v>
      </c>
    </row>
    <row r="677" spans="1:8" x14ac:dyDescent="0.25">
      <c r="A677" s="2" t="s">
        <v>75</v>
      </c>
      <c r="B677" s="3" t="s">
        <v>76</v>
      </c>
      <c r="C677" s="1" t="s">
        <v>77</v>
      </c>
      <c r="D677" s="1" t="s">
        <v>168</v>
      </c>
      <c r="E677" s="4">
        <v>281419.272</v>
      </c>
      <c r="F677" s="5">
        <v>328322.484</v>
      </c>
      <c r="G677" s="6">
        <f t="shared" si="10"/>
        <v>0.8571428571428571</v>
      </c>
      <c r="H677" s="1">
        <v>2018</v>
      </c>
    </row>
    <row r="678" spans="1:8" x14ac:dyDescent="0.25">
      <c r="A678" s="2" t="s">
        <v>78</v>
      </c>
      <c r="B678" s="3" t="s">
        <v>79</v>
      </c>
      <c r="C678" s="1" t="s">
        <v>80</v>
      </c>
      <c r="D678" s="1" t="s">
        <v>168</v>
      </c>
      <c r="E678" s="4">
        <v>216600.04800000001</v>
      </c>
      <c r="F678" s="5">
        <v>227165.90400000001</v>
      </c>
      <c r="G678" s="6">
        <f t="shared" si="10"/>
        <v>0.95348837209302328</v>
      </c>
      <c r="H678" s="1">
        <v>2018</v>
      </c>
    </row>
    <row r="679" spans="1:8" x14ac:dyDescent="0.25">
      <c r="A679" s="2" t="s">
        <v>81</v>
      </c>
      <c r="B679" s="3" t="s">
        <v>82</v>
      </c>
      <c r="C679" s="1" t="s">
        <v>83</v>
      </c>
      <c r="D679" s="1" t="s">
        <v>168</v>
      </c>
      <c r="E679" s="4">
        <v>73697.377500000002</v>
      </c>
      <c r="F679" s="5">
        <v>116544.69</v>
      </c>
      <c r="G679" s="6">
        <f t="shared" si="10"/>
        <v>0.63235294117647056</v>
      </c>
      <c r="H679" s="1">
        <v>2018</v>
      </c>
    </row>
    <row r="680" spans="1:8" x14ac:dyDescent="0.25">
      <c r="A680" s="2" t="s">
        <v>84</v>
      </c>
      <c r="B680" s="3" t="s">
        <v>85</v>
      </c>
      <c r="C680" s="1" t="s">
        <v>86</v>
      </c>
      <c r="D680" s="1" t="s">
        <v>168</v>
      </c>
      <c r="E680" s="4">
        <v>98703.603000000017</v>
      </c>
      <c r="F680" s="5">
        <v>77246.29800000001</v>
      </c>
      <c r="G680" s="6">
        <f t="shared" si="10"/>
        <v>1.2777777777777779</v>
      </c>
      <c r="H680" s="1">
        <v>2018</v>
      </c>
    </row>
    <row r="681" spans="1:8" x14ac:dyDescent="0.25">
      <c r="A681" s="2" t="s">
        <v>87</v>
      </c>
      <c r="B681" s="3" t="s">
        <v>88</v>
      </c>
      <c r="C681" s="1" t="s">
        <v>89</v>
      </c>
      <c r="D681" s="1" t="s">
        <v>168</v>
      </c>
      <c r="E681" s="4">
        <v>208525.59</v>
      </c>
      <c r="F681" s="5">
        <v>260656.98750000002</v>
      </c>
      <c r="G681" s="6">
        <f t="shared" si="10"/>
        <v>0.79999999999999993</v>
      </c>
      <c r="H681" s="1">
        <v>2018</v>
      </c>
    </row>
    <row r="682" spans="1:8" x14ac:dyDescent="0.25">
      <c r="A682" s="2" t="s">
        <v>90</v>
      </c>
      <c r="B682" s="3" t="s">
        <v>91</v>
      </c>
      <c r="C682" s="1" t="s">
        <v>92</v>
      </c>
      <c r="D682" s="1" t="s">
        <v>168</v>
      </c>
      <c r="E682" s="4">
        <v>274381.43174999999</v>
      </c>
      <c r="F682" s="5">
        <v>206725.73625000002</v>
      </c>
      <c r="G682" s="6">
        <f t="shared" si="10"/>
        <v>1.3272727272727272</v>
      </c>
      <c r="H682" s="1">
        <v>2018</v>
      </c>
    </row>
    <row r="683" spans="1:8" x14ac:dyDescent="0.25">
      <c r="A683" s="2" t="s">
        <v>93</v>
      </c>
      <c r="B683" s="3" t="s">
        <v>94</v>
      </c>
      <c r="C683" s="1" t="s">
        <v>95</v>
      </c>
      <c r="D683" s="1" t="s">
        <v>168</v>
      </c>
      <c r="E683" s="4">
        <v>10622.502000000002</v>
      </c>
      <c r="F683" s="5">
        <v>20279.322</v>
      </c>
      <c r="G683" s="6">
        <f t="shared" si="10"/>
        <v>0.52380952380952395</v>
      </c>
      <c r="H683" s="1">
        <v>2018</v>
      </c>
    </row>
    <row r="684" spans="1:8" x14ac:dyDescent="0.25">
      <c r="A684" s="2" t="s">
        <v>96</v>
      </c>
      <c r="B684" s="3" t="s">
        <v>97</v>
      </c>
      <c r="C684" s="1" t="s">
        <v>98</v>
      </c>
      <c r="D684" s="1" t="s">
        <v>168</v>
      </c>
      <c r="E684" s="4">
        <v>36805.157999999996</v>
      </c>
      <c r="F684" s="5">
        <v>151467.38099999999</v>
      </c>
      <c r="G684" s="6">
        <f t="shared" si="10"/>
        <v>0.24299065420560745</v>
      </c>
      <c r="H684" s="1">
        <v>2018</v>
      </c>
    </row>
    <row r="685" spans="1:8" x14ac:dyDescent="0.25">
      <c r="A685" s="2" t="s">
        <v>99</v>
      </c>
      <c r="B685" s="3" t="s">
        <v>100</v>
      </c>
      <c r="C685" s="1" t="s">
        <v>101</v>
      </c>
      <c r="D685" s="1" t="s">
        <v>168</v>
      </c>
      <c r="E685" s="4">
        <v>100014.07500000001</v>
      </c>
      <c r="F685" s="5">
        <v>226031.8095</v>
      </c>
      <c r="G685" s="6">
        <f t="shared" si="10"/>
        <v>0.44247787610619471</v>
      </c>
      <c r="H685" s="1">
        <v>2018</v>
      </c>
    </row>
    <row r="686" spans="1:8" x14ac:dyDescent="0.25">
      <c r="A686" s="2" t="s">
        <v>102</v>
      </c>
      <c r="B686" s="3" t="s">
        <v>103</v>
      </c>
      <c r="C686" s="1" t="s">
        <v>104</v>
      </c>
      <c r="D686" s="1" t="s">
        <v>168</v>
      </c>
      <c r="E686" s="4">
        <v>134178.28200000001</v>
      </c>
      <c r="F686" s="5">
        <v>186891.17850000001</v>
      </c>
      <c r="G686" s="6">
        <f t="shared" si="10"/>
        <v>0.71794871794871795</v>
      </c>
      <c r="H686" s="1">
        <v>2018</v>
      </c>
    </row>
    <row r="687" spans="1:8" x14ac:dyDescent="0.25">
      <c r="A687" s="2" t="s">
        <v>105</v>
      </c>
      <c r="B687" s="3" t="s">
        <v>106</v>
      </c>
      <c r="C687" s="1" t="s">
        <v>107</v>
      </c>
      <c r="D687" s="1" t="s">
        <v>168</v>
      </c>
      <c r="E687" s="4">
        <v>23288.850000000002</v>
      </c>
      <c r="F687" s="5">
        <v>77032.350000000006</v>
      </c>
      <c r="G687" s="6">
        <f t="shared" si="10"/>
        <v>0.30232558139534882</v>
      </c>
      <c r="H687" s="1">
        <v>2018</v>
      </c>
    </row>
    <row r="688" spans="1:8" x14ac:dyDescent="0.25">
      <c r="A688" s="2" t="s">
        <v>108</v>
      </c>
      <c r="B688" s="3" t="s">
        <v>109</v>
      </c>
      <c r="C688" s="1" t="s">
        <v>110</v>
      </c>
      <c r="D688" s="1" t="s">
        <v>168</v>
      </c>
      <c r="E688" s="4">
        <v>85388.006250000006</v>
      </c>
      <c r="F688" s="5">
        <v>331305.46425000002</v>
      </c>
      <c r="G688" s="6">
        <f t="shared" si="10"/>
        <v>0.25773195876288663</v>
      </c>
      <c r="H688" s="1">
        <v>2018</v>
      </c>
    </row>
    <row r="689" spans="1:8" x14ac:dyDescent="0.25">
      <c r="A689" s="2" t="s">
        <v>111</v>
      </c>
      <c r="B689" s="3" t="s">
        <v>112</v>
      </c>
      <c r="C689" s="1" t="s">
        <v>113</v>
      </c>
      <c r="D689" s="1" t="s">
        <v>168</v>
      </c>
      <c r="E689" s="4">
        <v>185473.73924999998</v>
      </c>
      <c r="F689" s="5">
        <v>400232.80575</v>
      </c>
      <c r="G689" s="6">
        <f t="shared" si="10"/>
        <v>0.46341463414634143</v>
      </c>
      <c r="H689" s="1">
        <v>2018</v>
      </c>
    </row>
    <row r="690" spans="1:8" x14ac:dyDescent="0.25">
      <c r="A690" s="2" t="s">
        <v>114</v>
      </c>
      <c r="B690" s="3" t="s">
        <v>115</v>
      </c>
      <c r="C690" s="1" t="s">
        <v>116</v>
      </c>
      <c r="D690" s="1" t="s">
        <v>168</v>
      </c>
      <c r="E690" s="4">
        <v>22776.018750000003</v>
      </c>
      <c r="F690" s="5">
        <v>68328.056250000009</v>
      </c>
      <c r="G690" s="6">
        <f t="shared" si="10"/>
        <v>0.33333333333333331</v>
      </c>
      <c r="H690" s="1">
        <v>2018</v>
      </c>
    </row>
    <row r="691" spans="1:8" x14ac:dyDescent="0.25">
      <c r="A691" s="2" t="s">
        <v>114</v>
      </c>
      <c r="B691" s="3" t="s">
        <v>115</v>
      </c>
      <c r="C691" s="1" t="s">
        <v>117</v>
      </c>
      <c r="D691" s="1" t="s">
        <v>168</v>
      </c>
      <c r="E691" s="4">
        <v>55249.128000000004</v>
      </c>
      <c r="F691" s="5">
        <v>25113.240000000005</v>
      </c>
      <c r="G691" s="6">
        <f t="shared" si="10"/>
        <v>2.1999999999999997</v>
      </c>
      <c r="H691" s="1">
        <v>2018</v>
      </c>
    </row>
    <row r="692" spans="1:8" x14ac:dyDescent="0.25">
      <c r="A692" s="2" t="s">
        <v>114</v>
      </c>
      <c r="B692" s="3" t="s">
        <v>115</v>
      </c>
      <c r="C692" s="1" t="s">
        <v>118</v>
      </c>
      <c r="D692" s="1" t="s">
        <v>168</v>
      </c>
      <c r="E692" s="4">
        <v>228844.81125</v>
      </c>
      <c r="F692" s="5">
        <v>238480.38225000002</v>
      </c>
      <c r="G692" s="6">
        <f t="shared" si="10"/>
        <v>0.95959595959595945</v>
      </c>
      <c r="H692" s="1">
        <v>2018</v>
      </c>
    </row>
    <row r="693" spans="1:8" x14ac:dyDescent="0.25">
      <c r="A693" s="2" t="s">
        <v>119</v>
      </c>
      <c r="B693" s="3" t="s">
        <v>120</v>
      </c>
      <c r="C693" s="1" t="s">
        <v>121</v>
      </c>
      <c r="D693" s="1" t="s">
        <v>168</v>
      </c>
      <c r="E693" s="4">
        <v>165122.7525</v>
      </c>
      <c r="F693" s="5">
        <v>56875.614750000001</v>
      </c>
      <c r="G693" s="6">
        <f t="shared" si="10"/>
        <v>2.903225806451613</v>
      </c>
      <c r="H693" s="1">
        <v>2018</v>
      </c>
    </row>
    <row r="694" spans="1:8" x14ac:dyDescent="0.25">
      <c r="A694" s="2" t="s">
        <v>122</v>
      </c>
      <c r="B694" s="3" t="s">
        <v>123</v>
      </c>
      <c r="C694" s="1" t="s">
        <v>124</v>
      </c>
      <c r="D694" s="1" t="s">
        <v>168</v>
      </c>
      <c r="E694" s="4">
        <v>26612.111249999998</v>
      </c>
      <c r="F694" s="5">
        <v>51066.483749999999</v>
      </c>
      <c r="G694" s="6">
        <f t="shared" si="10"/>
        <v>0.52112676056338025</v>
      </c>
      <c r="H694" s="1">
        <v>2018</v>
      </c>
    </row>
    <row r="695" spans="1:8" x14ac:dyDescent="0.25">
      <c r="A695" s="2" t="s">
        <v>125</v>
      </c>
      <c r="B695" s="3" t="s">
        <v>126</v>
      </c>
      <c r="C695" s="1" t="s">
        <v>127</v>
      </c>
      <c r="D695" s="1" t="s">
        <v>168</v>
      </c>
      <c r="E695" s="4">
        <v>24893.973000000002</v>
      </c>
      <c r="F695" s="5">
        <v>15319.368</v>
      </c>
      <c r="G695" s="6">
        <f t="shared" si="10"/>
        <v>1.625</v>
      </c>
      <c r="H695" s="1">
        <v>2018</v>
      </c>
    </row>
    <row r="696" spans="1:8" x14ac:dyDescent="0.25">
      <c r="A696" s="2" t="s">
        <v>128</v>
      </c>
      <c r="B696" s="3" t="s">
        <v>129</v>
      </c>
      <c r="C696" s="1" t="s">
        <v>130</v>
      </c>
      <c r="D696" s="1" t="s">
        <v>168</v>
      </c>
      <c r="E696" s="4">
        <v>109951.02</v>
      </c>
      <c r="F696" s="5">
        <v>185084.217</v>
      </c>
      <c r="G696" s="6">
        <f t="shared" si="10"/>
        <v>0.59405940594059403</v>
      </c>
      <c r="H696" s="1">
        <v>2018</v>
      </c>
    </row>
    <row r="697" spans="1:8" x14ac:dyDescent="0.25">
      <c r="A697" s="2" t="s">
        <v>131</v>
      </c>
      <c r="B697" s="3" t="s">
        <v>132</v>
      </c>
      <c r="C697" s="1" t="s">
        <v>133</v>
      </c>
      <c r="D697" s="1" t="s">
        <v>168</v>
      </c>
      <c r="E697" s="4">
        <v>181115.70300000001</v>
      </c>
      <c r="F697" s="5">
        <v>117480.45600000001</v>
      </c>
      <c r="G697" s="6">
        <f t="shared" si="10"/>
        <v>1.5416666666666667</v>
      </c>
      <c r="H697" s="1">
        <v>2018</v>
      </c>
    </row>
    <row r="698" spans="1:8" x14ac:dyDescent="0.25">
      <c r="A698" s="2" t="s">
        <v>134</v>
      </c>
      <c r="B698" s="3" t="s">
        <v>135</v>
      </c>
      <c r="C698" s="1" t="s">
        <v>136</v>
      </c>
      <c r="D698" s="1" t="s">
        <v>168</v>
      </c>
      <c r="E698" s="4">
        <v>77412.327750000011</v>
      </c>
      <c r="F698" s="5">
        <v>318250.68075000006</v>
      </c>
      <c r="G698" s="6">
        <f t="shared" si="10"/>
        <v>0.24324324324324323</v>
      </c>
      <c r="H698" s="1">
        <v>2018</v>
      </c>
    </row>
    <row r="699" spans="1:8" x14ac:dyDescent="0.25">
      <c r="A699" s="2" t="s">
        <v>137</v>
      </c>
      <c r="B699" s="3" t="s">
        <v>138</v>
      </c>
      <c r="C699" s="1" t="s">
        <v>139</v>
      </c>
      <c r="D699" s="1" t="s">
        <v>168</v>
      </c>
      <c r="E699" s="4">
        <v>249458.33250000005</v>
      </c>
      <c r="F699" s="5">
        <v>153512.82000000004</v>
      </c>
      <c r="G699" s="6">
        <f t="shared" si="10"/>
        <v>1.625</v>
      </c>
      <c r="H699" s="1">
        <v>2018</v>
      </c>
    </row>
    <row r="700" spans="1:8" x14ac:dyDescent="0.25">
      <c r="A700" s="2" t="s">
        <v>140</v>
      </c>
      <c r="B700" s="3" t="s">
        <v>141</v>
      </c>
      <c r="C700" s="1" t="s">
        <v>142</v>
      </c>
      <c r="D700" s="1" t="s">
        <v>168</v>
      </c>
      <c r="E700" s="4">
        <v>292024.44</v>
      </c>
      <c r="F700" s="5">
        <v>194682.96</v>
      </c>
      <c r="G700" s="6">
        <f t="shared" si="10"/>
        <v>1.5</v>
      </c>
      <c r="H700" s="1">
        <v>2018</v>
      </c>
    </row>
    <row r="701" spans="1:8" x14ac:dyDescent="0.25">
      <c r="A701" s="2" t="s">
        <v>143</v>
      </c>
      <c r="B701" s="3" t="s">
        <v>144</v>
      </c>
      <c r="C701" s="1" t="s">
        <v>145</v>
      </c>
      <c r="D701" s="1" t="s">
        <v>168</v>
      </c>
      <c r="E701" s="4">
        <v>209414.52449999997</v>
      </c>
      <c r="F701" s="5">
        <v>182936.82599999997</v>
      </c>
      <c r="G701" s="6">
        <f t="shared" si="10"/>
        <v>1.1447368421052633</v>
      </c>
      <c r="H701" s="1">
        <v>2018</v>
      </c>
    </row>
    <row r="702" spans="1:8" x14ac:dyDescent="0.25">
      <c r="A702" s="2" t="s">
        <v>143</v>
      </c>
      <c r="B702" s="3" t="s">
        <v>144</v>
      </c>
      <c r="C702" s="1" t="s">
        <v>146</v>
      </c>
      <c r="D702" s="1" t="s">
        <v>168</v>
      </c>
      <c r="E702" s="4">
        <v>256764.14100000003</v>
      </c>
      <c r="F702" s="5">
        <v>354269.51100000006</v>
      </c>
      <c r="G702" s="6">
        <f t="shared" si="10"/>
        <v>0.72477064220183485</v>
      </c>
      <c r="H702" s="1">
        <v>2018</v>
      </c>
    </row>
    <row r="703" spans="1:8" x14ac:dyDescent="0.25">
      <c r="A703" s="2" t="s">
        <v>147</v>
      </c>
      <c r="B703" s="3" t="s">
        <v>148</v>
      </c>
      <c r="C703" s="1" t="s">
        <v>149</v>
      </c>
      <c r="D703" s="1" t="s">
        <v>168</v>
      </c>
      <c r="E703" s="4">
        <v>107850.84525000001</v>
      </c>
      <c r="F703" s="5">
        <v>117545.30325</v>
      </c>
      <c r="G703" s="6">
        <f t="shared" si="10"/>
        <v>0.91752577319587647</v>
      </c>
      <c r="H703" s="1">
        <v>2018</v>
      </c>
    </row>
    <row r="704" spans="1:8" x14ac:dyDescent="0.25">
      <c r="A704" s="2" t="s">
        <v>150</v>
      </c>
      <c r="B704" s="3" t="s">
        <v>151</v>
      </c>
      <c r="C704" s="1" t="s">
        <v>152</v>
      </c>
      <c r="D704" s="1" t="s">
        <v>168</v>
      </c>
      <c r="E704" s="4">
        <v>118066.40999999997</v>
      </c>
      <c r="F704" s="5">
        <v>171196.29449999999</v>
      </c>
      <c r="G704" s="6">
        <f t="shared" si="10"/>
        <v>0.68965517241379304</v>
      </c>
      <c r="H704" s="1">
        <v>2018</v>
      </c>
    </row>
    <row r="705" spans="1:8" x14ac:dyDescent="0.25">
      <c r="A705" s="2" t="s">
        <v>153</v>
      </c>
      <c r="B705" s="3" t="s">
        <v>154</v>
      </c>
      <c r="C705" s="1" t="s">
        <v>155</v>
      </c>
      <c r="D705" s="1" t="s">
        <v>168</v>
      </c>
      <c r="E705" s="4">
        <v>219031.66800000003</v>
      </c>
      <c r="F705" s="5">
        <v>252362.57400000005</v>
      </c>
      <c r="G705" s="6">
        <f t="shared" si="10"/>
        <v>0.86792452830188671</v>
      </c>
      <c r="H705" s="1">
        <v>2018</v>
      </c>
    </row>
    <row r="706" spans="1:8" x14ac:dyDescent="0.25">
      <c r="A706" s="2" t="s">
        <v>156</v>
      </c>
      <c r="B706" s="3" t="s">
        <v>157</v>
      </c>
      <c r="C706" s="1" t="s">
        <v>158</v>
      </c>
      <c r="D706" s="1" t="s">
        <v>168</v>
      </c>
      <c r="E706" s="4">
        <v>321833.64150000003</v>
      </c>
      <c r="F706" s="5">
        <v>151064.77050000004</v>
      </c>
      <c r="G706" s="6">
        <f t="shared" si="10"/>
        <v>2.1304347826086953</v>
      </c>
      <c r="H706" s="1">
        <v>2018</v>
      </c>
    </row>
    <row r="707" spans="1:8" x14ac:dyDescent="0.25">
      <c r="A707" s="2" t="s">
        <v>159</v>
      </c>
      <c r="B707" s="3" t="s">
        <v>160</v>
      </c>
      <c r="C707" s="1" t="s">
        <v>161</v>
      </c>
      <c r="D707" s="1" t="s">
        <v>168</v>
      </c>
      <c r="E707" s="4">
        <v>104333.40000000001</v>
      </c>
      <c r="F707" s="5">
        <v>42776.694000000003</v>
      </c>
      <c r="G707" s="6">
        <f t="shared" ref="G707:G770" si="11">E707/F707</f>
        <v>2.4390243902439024</v>
      </c>
      <c r="H707" s="1">
        <v>2018</v>
      </c>
    </row>
    <row r="708" spans="1:8" x14ac:dyDescent="0.25">
      <c r="A708" s="2" t="s">
        <v>162</v>
      </c>
      <c r="B708" s="3" t="s">
        <v>163</v>
      </c>
      <c r="C708" s="1" t="s">
        <v>164</v>
      </c>
      <c r="D708" s="1" t="s">
        <v>168</v>
      </c>
      <c r="E708" s="4">
        <v>8911.6537499999995</v>
      </c>
      <c r="F708" s="5">
        <v>6903.3937500000002</v>
      </c>
      <c r="G708" s="6">
        <f t="shared" si="11"/>
        <v>1.2909090909090908</v>
      </c>
      <c r="H708" s="1">
        <v>2018</v>
      </c>
    </row>
    <row r="709" spans="1:8" x14ac:dyDescent="0.25">
      <c r="A709" s="2" t="s">
        <v>165</v>
      </c>
      <c r="B709" s="3" t="s">
        <v>166</v>
      </c>
      <c r="C709" s="1" t="s">
        <v>167</v>
      </c>
      <c r="D709" s="1" t="s">
        <v>168</v>
      </c>
      <c r="E709" s="4">
        <v>94727.87999999999</v>
      </c>
      <c r="F709" s="5">
        <v>87820.638749999998</v>
      </c>
      <c r="G709" s="6">
        <f t="shared" si="11"/>
        <v>1.0786516853932584</v>
      </c>
      <c r="H709" s="1">
        <v>2018</v>
      </c>
    </row>
    <row r="710" spans="1:8" x14ac:dyDescent="0.25">
      <c r="A710" s="2" t="s">
        <v>8</v>
      </c>
      <c r="B710" s="3" t="s">
        <v>9</v>
      </c>
      <c r="C710" s="1" t="s">
        <v>10</v>
      </c>
      <c r="D710" s="1" t="s">
        <v>169</v>
      </c>
      <c r="E710" s="4">
        <v>281516.35050000006</v>
      </c>
      <c r="F710" s="5">
        <v>426539.92500000005</v>
      </c>
      <c r="G710" s="6">
        <f t="shared" si="11"/>
        <v>0.66</v>
      </c>
      <c r="H710" s="1">
        <v>2018</v>
      </c>
    </row>
    <row r="711" spans="1:8" x14ac:dyDescent="0.25">
      <c r="A711" s="2" t="s">
        <v>12</v>
      </c>
      <c r="B711" s="3" t="s">
        <v>13</v>
      </c>
      <c r="C711" s="1" t="s">
        <v>14</v>
      </c>
      <c r="D711" s="1" t="s">
        <v>169</v>
      </c>
      <c r="E711" s="4">
        <v>607451.50800000003</v>
      </c>
      <c r="F711" s="5">
        <v>359675.23500000004</v>
      </c>
      <c r="G711" s="6">
        <f t="shared" si="11"/>
        <v>1.6888888888888887</v>
      </c>
      <c r="H711" s="1">
        <v>2018</v>
      </c>
    </row>
    <row r="712" spans="1:8" x14ac:dyDescent="0.25">
      <c r="A712" s="2" t="s">
        <v>15</v>
      </c>
      <c r="B712" s="3" t="s">
        <v>16</v>
      </c>
      <c r="C712" s="1" t="s">
        <v>17</v>
      </c>
      <c r="D712" s="1" t="s">
        <v>169</v>
      </c>
      <c r="E712" s="4">
        <v>113418.36675</v>
      </c>
      <c r="F712" s="5">
        <v>100816.32599999999</v>
      </c>
      <c r="G712" s="6">
        <f t="shared" si="11"/>
        <v>1.1250000000000002</v>
      </c>
      <c r="H712" s="1">
        <v>2018</v>
      </c>
    </row>
    <row r="713" spans="1:8" x14ac:dyDescent="0.25">
      <c r="A713" s="2" t="s">
        <v>18</v>
      </c>
      <c r="B713" s="3" t="s">
        <v>19</v>
      </c>
      <c r="C713" s="1" t="s">
        <v>20</v>
      </c>
      <c r="D713" s="1" t="s">
        <v>169</v>
      </c>
      <c r="E713" s="4">
        <v>44193.107250000001</v>
      </c>
      <c r="F713" s="5">
        <v>114292.51875000002</v>
      </c>
      <c r="G713" s="6">
        <f t="shared" si="11"/>
        <v>0.3866666666666666</v>
      </c>
      <c r="H713" s="1">
        <v>2018</v>
      </c>
    </row>
    <row r="714" spans="1:8" x14ac:dyDescent="0.25">
      <c r="A714" s="2" t="s">
        <v>21</v>
      </c>
      <c r="B714" s="3" t="s">
        <v>22</v>
      </c>
      <c r="C714" s="1" t="s">
        <v>23</v>
      </c>
      <c r="D714" s="1" t="s">
        <v>169</v>
      </c>
      <c r="E714" s="4">
        <v>488267.97975000012</v>
      </c>
      <c r="F714" s="5">
        <v>494295.97950000007</v>
      </c>
      <c r="G714" s="6">
        <f t="shared" si="11"/>
        <v>0.98780487804878059</v>
      </c>
      <c r="H714" s="1">
        <v>2018</v>
      </c>
    </row>
    <row r="715" spans="1:8" x14ac:dyDescent="0.25">
      <c r="A715" s="2" t="s">
        <v>21</v>
      </c>
      <c r="B715" s="3" t="s">
        <v>22</v>
      </c>
      <c r="C715" s="1" t="s">
        <v>24</v>
      </c>
      <c r="D715" s="1" t="s">
        <v>169</v>
      </c>
      <c r="E715" s="4">
        <v>424547.25750000001</v>
      </c>
      <c r="F715" s="5">
        <v>491581.03500000009</v>
      </c>
      <c r="G715" s="6">
        <f t="shared" si="11"/>
        <v>0.86363636363636354</v>
      </c>
      <c r="H715" s="1">
        <v>2018</v>
      </c>
    </row>
    <row r="716" spans="1:8" x14ac:dyDescent="0.25">
      <c r="A716" s="2" t="s">
        <v>21</v>
      </c>
      <c r="B716" s="3" t="s">
        <v>22</v>
      </c>
      <c r="C716" s="1" t="s">
        <v>25</v>
      </c>
      <c r="D716" s="1" t="s">
        <v>169</v>
      </c>
      <c r="E716" s="4">
        <v>483952.40100000007</v>
      </c>
      <c r="F716" s="5">
        <v>477584.60625000007</v>
      </c>
      <c r="G716" s="6">
        <f t="shared" si="11"/>
        <v>1.0133333333333334</v>
      </c>
      <c r="H716" s="1">
        <v>2018</v>
      </c>
    </row>
    <row r="717" spans="1:8" x14ac:dyDescent="0.25">
      <c r="A717" s="2" t="s">
        <v>21</v>
      </c>
      <c r="B717" s="3" t="s">
        <v>22</v>
      </c>
      <c r="C717" s="1" t="s">
        <v>26</v>
      </c>
      <c r="D717" s="1" t="s">
        <v>169</v>
      </c>
      <c r="E717" s="4">
        <v>292085.37899999996</v>
      </c>
      <c r="F717" s="5">
        <v>174309.01649999997</v>
      </c>
      <c r="G717" s="6">
        <f t="shared" si="11"/>
        <v>1.6756756756756757</v>
      </c>
      <c r="H717" s="1">
        <v>2018</v>
      </c>
    </row>
    <row r="718" spans="1:8" x14ac:dyDescent="0.25">
      <c r="A718" s="2" t="s">
        <v>27</v>
      </c>
      <c r="B718" s="3" t="s">
        <v>28</v>
      </c>
      <c r="C718" s="1" t="s">
        <v>29</v>
      </c>
      <c r="D718" s="1" t="s">
        <v>169</v>
      </c>
      <c r="E718" s="4">
        <v>62042.678999999996</v>
      </c>
      <c r="F718" s="5">
        <v>105328.26899999999</v>
      </c>
      <c r="G718" s="6">
        <f t="shared" si="11"/>
        <v>0.58904109589041098</v>
      </c>
      <c r="H718" s="1">
        <v>2018</v>
      </c>
    </row>
    <row r="719" spans="1:8" x14ac:dyDescent="0.25">
      <c r="A719" s="2" t="s">
        <v>30</v>
      </c>
      <c r="B719" s="3" t="s">
        <v>31</v>
      </c>
      <c r="C719" s="1" t="s">
        <v>32</v>
      </c>
      <c r="D719" s="1" t="s">
        <v>169</v>
      </c>
      <c r="E719" s="4">
        <v>285407.55000000005</v>
      </c>
      <c r="F719" s="5">
        <v>211201.58700000003</v>
      </c>
      <c r="G719" s="6">
        <f t="shared" si="11"/>
        <v>1.3513513513513513</v>
      </c>
      <c r="H719" s="1">
        <v>2018</v>
      </c>
    </row>
    <row r="720" spans="1:8" x14ac:dyDescent="0.25">
      <c r="A720" s="2" t="s">
        <v>33</v>
      </c>
      <c r="B720" s="3" t="s">
        <v>34</v>
      </c>
      <c r="C720" s="1" t="s">
        <v>35</v>
      </c>
      <c r="D720" s="1" t="s">
        <v>169</v>
      </c>
      <c r="E720" s="4">
        <v>66400.735499999995</v>
      </c>
      <c r="F720" s="5">
        <v>62070.252749999992</v>
      </c>
      <c r="G720" s="6">
        <f t="shared" si="11"/>
        <v>1.0697674418604652</v>
      </c>
      <c r="H720" s="1">
        <v>2018</v>
      </c>
    </row>
    <row r="721" spans="1:8" x14ac:dyDescent="0.25">
      <c r="A721" s="2" t="s">
        <v>36</v>
      </c>
      <c r="B721" s="3" t="s">
        <v>37</v>
      </c>
      <c r="C721" s="1" t="s">
        <v>38</v>
      </c>
      <c r="D721" s="1" t="s">
        <v>169</v>
      </c>
      <c r="E721" s="4">
        <v>238780.71000000002</v>
      </c>
      <c r="F721" s="5">
        <v>204669.18000000002</v>
      </c>
      <c r="G721" s="6">
        <f t="shared" si="11"/>
        <v>1.1666666666666667</v>
      </c>
      <c r="H721" s="1">
        <v>2018</v>
      </c>
    </row>
    <row r="722" spans="1:8" x14ac:dyDescent="0.25">
      <c r="A722" s="2" t="s">
        <v>36</v>
      </c>
      <c r="B722" s="3" t="s">
        <v>37</v>
      </c>
      <c r="C722" s="1" t="s">
        <v>39</v>
      </c>
      <c r="D722" s="1" t="s">
        <v>169</v>
      </c>
      <c r="E722" s="4">
        <v>124930.69425</v>
      </c>
      <c r="F722" s="5">
        <v>145189.72575000001</v>
      </c>
      <c r="G722" s="6">
        <f t="shared" si="11"/>
        <v>0.86046511627906974</v>
      </c>
      <c r="H722" s="1">
        <v>2018</v>
      </c>
    </row>
    <row r="723" spans="1:8" x14ac:dyDescent="0.25">
      <c r="A723" s="2" t="s">
        <v>40</v>
      </c>
      <c r="B723" s="3" t="s">
        <v>41</v>
      </c>
      <c r="C723" s="1" t="s">
        <v>42</v>
      </c>
      <c r="D723" s="1" t="s">
        <v>169</v>
      </c>
      <c r="E723" s="4">
        <v>285842.62125000003</v>
      </c>
      <c r="F723" s="5">
        <v>903880.72124999994</v>
      </c>
      <c r="G723" s="6">
        <f t="shared" si="11"/>
        <v>0.31623931623931628</v>
      </c>
      <c r="H723" s="1">
        <v>2018</v>
      </c>
    </row>
    <row r="724" spans="1:8" x14ac:dyDescent="0.25">
      <c r="A724" s="2" t="s">
        <v>43</v>
      </c>
      <c r="B724" s="3" t="s">
        <v>44</v>
      </c>
      <c r="C724" s="1" t="s">
        <v>45</v>
      </c>
      <c r="D724" s="1" t="s">
        <v>169</v>
      </c>
      <c r="E724" s="4">
        <v>332880.86700000003</v>
      </c>
      <c r="F724" s="5">
        <v>567410.56875000009</v>
      </c>
      <c r="G724" s="6">
        <f t="shared" si="11"/>
        <v>0.58666666666666667</v>
      </c>
      <c r="H724" s="1">
        <v>2018</v>
      </c>
    </row>
    <row r="725" spans="1:8" x14ac:dyDescent="0.25">
      <c r="A725" s="2" t="s">
        <v>46</v>
      </c>
      <c r="B725" s="3" t="s">
        <v>47</v>
      </c>
      <c r="C725" s="1" t="s">
        <v>48</v>
      </c>
      <c r="D725" s="1" t="s">
        <v>169</v>
      </c>
      <c r="E725" s="4">
        <v>165930.97050000002</v>
      </c>
      <c r="F725" s="5">
        <v>79892.689500000008</v>
      </c>
      <c r="G725" s="6">
        <f t="shared" si="11"/>
        <v>2.0769230769230771</v>
      </c>
      <c r="H725" s="1">
        <v>2018</v>
      </c>
    </row>
    <row r="726" spans="1:8" x14ac:dyDescent="0.25">
      <c r="A726" s="2" t="s">
        <v>49</v>
      </c>
      <c r="B726" s="3" t="s">
        <v>50</v>
      </c>
      <c r="C726" s="1" t="s">
        <v>51</v>
      </c>
      <c r="D726" s="1" t="s">
        <v>169</v>
      </c>
      <c r="E726" s="4">
        <v>172200.38399999999</v>
      </c>
      <c r="F726" s="5">
        <v>624226.39199999988</v>
      </c>
      <c r="G726" s="6">
        <f t="shared" si="11"/>
        <v>0.27586206896551729</v>
      </c>
      <c r="H726" s="1">
        <v>2018</v>
      </c>
    </row>
    <row r="727" spans="1:8" x14ac:dyDescent="0.25">
      <c r="A727" s="2" t="s">
        <v>52</v>
      </c>
      <c r="B727" s="3" t="s">
        <v>53</v>
      </c>
      <c r="C727" s="1" t="s">
        <v>54</v>
      </c>
      <c r="D727" s="1" t="s">
        <v>169</v>
      </c>
      <c r="E727" s="4">
        <v>466267.44825000002</v>
      </c>
      <c r="F727" s="5">
        <v>364904.95950000006</v>
      </c>
      <c r="G727" s="6">
        <f t="shared" si="11"/>
        <v>1.2777777777777777</v>
      </c>
      <c r="H727" s="1">
        <v>2018</v>
      </c>
    </row>
    <row r="728" spans="1:8" x14ac:dyDescent="0.25">
      <c r="A728" s="2" t="s">
        <v>52</v>
      </c>
      <c r="B728" s="3" t="s">
        <v>53</v>
      </c>
      <c r="C728" s="1" t="s">
        <v>55</v>
      </c>
      <c r="D728" s="1" t="s">
        <v>169</v>
      </c>
      <c r="E728" s="4">
        <v>114427.40400000001</v>
      </c>
      <c r="F728" s="5">
        <v>193646.37600000002</v>
      </c>
      <c r="G728" s="6">
        <f t="shared" si="11"/>
        <v>0.59090909090909094</v>
      </c>
      <c r="H728" s="1">
        <v>2018</v>
      </c>
    </row>
    <row r="729" spans="1:8" x14ac:dyDescent="0.25">
      <c r="A729" s="2" t="s">
        <v>56</v>
      </c>
      <c r="B729" s="3" t="s">
        <v>57</v>
      </c>
      <c r="C729" s="1" t="s">
        <v>58</v>
      </c>
      <c r="D729" s="1" t="s">
        <v>169</v>
      </c>
      <c r="E729" s="4">
        <v>523599.59925000003</v>
      </c>
      <c r="F729" s="5">
        <v>875056.86450000014</v>
      </c>
      <c r="G729" s="6">
        <f t="shared" si="11"/>
        <v>0.59836065573770481</v>
      </c>
      <c r="H729" s="1">
        <v>2018</v>
      </c>
    </row>
    <row r="730" spans="1:8" x14ac:dyDescent="0.25">
      <c r="A730" s="2" t="s">
        <v>59</v>
      </c>
      <c r="B730" s="3" t="s">
        <v>60</v>
      </c>
      <c r="C730" s="1" t="s">
        <v>61</v>
      </c>
      <c r="D730" s="1" t="s">
        <v>169</v>
      </c>
      <c r="E730" s="4">
        <v>220589.19</v>
      </c>
      <c r="F730" s="5">
        <v>80485.24500000001</v>
      </c>
      <c r="G730" s="6">
        <f t="shared" si="11"/>
        <v>2.7407407407407405</v>
      </c>
      <c r="H730" s="1">
        <v>2018</v>
      </c>
    </row>
    <row r="731" spans="1:8" x14ac:dyDescent="0.25">
      <c r="A731" s="2" t="s">
        <v>62</v>
      </c>
      <c r="B731" s="3" t="s">
        <v>63</v>
      </c>
      <c r="C731" s="1" t="s">
        <v>64</v>
      </c>
      <c r="D731" s="1" t="s">
        <v>169</v>
      </c>
      <c r="E731" s="4">
        <v>256922.58374999999</v>
      </c>
      <c r="F731" s="5">
        <v>297489.3075</v>
      </c>
      <c r="G731" s="6">
        <f t="shared" si="11"/>
        <v>0.86363636363636365</v>
      </c>
      <c r="H731" s="1">
        <v>2018</v>
      </c>
    </row>
    <row r="732" spans="1:8" x14ac:dyDescent="0.25">
      <c r="A732" s="2" t="s">
        <v>65</v>
      </c>
      <c r="B732" s="3" t="s">
        <v>66</v>
      </c>
      <c r="C732" s="1" t="s">
        <v>67</v>
      </c>
      <c r="D732" s="1" t="s">
        <v>169</v>
      </c>
      <c r="E732" s="4">
        <v>587778.4709999999</v>
      </c>
      <c r="F732" s="5">
        <v>659751.34499999997</v>
      </c>
      <c r="G732" s="6">
        <f t="shared" si="11"/>
        <v>0.89090909090909076</v>
      </c>
      <c r="H732" s="1">
        <v>2018</v>
      </c>
    </row>
    <row r="733" spans="1:8" x14ac:dyDescent="0.25">
      <c r="A733" s="2" t="s">
        <v>68</v>
      </c>
      <c r="B733" s="3" t="s">
        <v>69</v>
      </c>
      <c r="C733" s="1" t="s">
        <v>70</v>
      </c>
      <c r="D733" s="1" t="s">
        <v>169</v>
      </c>
      <c r="E733" s="4">
        <v>114761.72474999999</v>
      </c>
      <c r="F733" s="5">
        <v>161795.21849999999</v>
      </c>
      <c r="G733" s="6">
        <f t="shared" si="11"/>
        <v>0.70930232558139539</v>
      </c>
      <c r="H733" s="1">
        <v>2018</v>
      </c>
    </row>
    <row r="734" spans="1:8" x14ac:dyDescent="0.25">
      <c r="A734" s="2" t="s">
        <v>71</v>
      </c>
      <c r="B734" s="3" t="s">
        <v>72</v>
      </c>
      <c r="C734" s="1" t="s">
        <v>73</v>
      </c>
      <c r="D734" s="1" t="s">
        <v>169</v>
      </c>
      <c r="E734" s="4">
        <v>385490.61</v>
      </c>
      <c r="F734" s="5">
        <v>404295.02999999997</v>
      </c>
      <c r="G734" s="6">
        <f t="shared" si="11"/>
        <v>0.95348837209302328</v>
      </c>
      <c r="H734" s="1">
        <v>2018</v>
      </c>
    </row>
    <row r="735" spans="1:8" x14ac:dyDescent="0.25">
      <c r="A735" s="2" t="s">
        <v>71</v>
      </c>
      <c r="B735" s="3" t="s">
        <v>72</v>
      </c>
      <c r="C735" s="1" t="s">
        <v>74</v>
      </c>
      <c r="D735" s="1" t="s">
        <v>169</v>
      </c>
      <c r="E735" s="4">
        <v>223838.37000000002</v>
      </c>
      <c r="F735" s="5">
        <v>735468.93</v>
      </c>
      <c r="G735" s="6">
        <f t="shared" si="11"/>
        <v>0.30434782608695654</v>
      </c>
      <c r="H735" s="1">
        <v>2018</v>
      </c>
    </row>
    <row r="736" spans="1:8" x14ac:dyDescent="0.25">
      <c r="A736" s="2" t="s">
        <v>75</v>
      </c>
      <c r="B736" s="3" t="s">
        <v>76</v>
      </c>
      <c r="C736" s="1" t="s">
        <v>77</v>
      </c>
      <c r="D736" s="1" t="s">
        <v>169</v>
      </c>
      <c r="E736" s="4">
        <v>487467.44999999995</v>
      </c>
      <c r="F736" s="5">
        <v>209611.00349999996</v>
      </c>
      <c r="G736" s="6">
        <f t="shared" si="11"/>
        <v>2.3255813953488373</v>
      </c>
      <c r="H736" s="1">
        <v>2018</v>
      </c>
    </row>
    <row r="737" spans="1:8" x14ac:dyDescent="0.25">
      <c r="A737" s="2" t="s">
        <v>78</v>
      </c>
      <c r="B737" s="3" t="s">
        <v>79</v>
      </c>
      <c r="C737" s="1" t="s">
        <v>80</v>
      </c>
      <c r="D737" s="1" t="s">
        <v>169</v>
      </c>
      <c r="E737" s="4">
        <v>72101.987999999998</v>
      </c>
      <c r="F737" s="5">
        <v>121314.45600000001</v>
      </c>
      <c r="G737" s="6">
        <f t="shared" si="11"/>
        <v>0.59433962264150941</v>
      </c>
      <c r="H737" s="1">
        <v>2018</v>
      </c>
    </row>
    <row r="738" spans="1:8" x14ac:dyDescent="0.25">
      <c r="A738" s="2" t="s">
        <v>81</v>
      </c>
      <c r="B738" s="3" t="s">
        <v>82</v>
      </c>
      <c r="C738" s="1" t="s">
        <v>83</v>
      </c>
      <c r="D738" s="1" t="s">
        <v>169</v>
      </c>
      <c r="E738" s="4">
        <v>39481.398000000008</v>
      </c>
      <c r="F738" s="5">
        <v>101395.40850000001</v>
      </c>
      <c r="G738" s="6">
        <f t="shared" si="11"/>
        <v>0.38938053097345138</v>
      </c>
      <c r="H738" s="1">
        <v>2018</v>
      </c>
    </row>
    <row r="739" spans="1:8" x14ac:dyDescent="0.25">
      <c r="A739" s="2" t="s">
        <v>84</v>
      </c>
      <c r="B739" s="3" t="s">
        <v>85</v>
      </c>
      <c r="C739" s="1" t="s">
        <v>86</v>
      </c>
      <c r="D739" s="1" t="s">
        <v>169</v>
      </c>
      <c r="E739" s="4">
        <v>405375.88725000003</v>
      </c>
      <c r="F739" s="5">
        <v>473697.66600000003</v>
      </c>
      <c r="G739" s="6">
        <f t="shared" si="11"/>
        <v>0.85576923076923084</v>
      </c>
      <c r="H739" s="1">
        <v>2018</v>
      </c>
    </row>
    <row r="740" spans="1:8" x14ac:dyDescent="0.25">
      <c r="A740" s="2" t="s">
        <v>87</v>
      </c>
      <c r="B740" s="3" t="s">
        <v>88</v>
      </c>
      <c r="C740" s="1" t="s">
        <v>89</v>
      </c>
      <c r="D740" s="1" t="s">
        <v>169</v>
      </c>
      <c r="E740" s="4">
        <v>738364.31550000003</v>
      </c>
      <c r="F740" s="5">
        <v>203426.90325000003</v>
      </c>
      <c r="G740" s="6">
        <f t="shared" si="11"/>
        <v>3.6296296296296293</v>
      </c>
      <c r="H740" s="1">
        <v>2018</v>
      </c>
    </row>
    <row r="741" spans="1:8" x14ac:dyDescent="0.25">
      <c r="A741" s="2" t="s">
        <v>90</v>
      </c>
      <c r="B741" s="3" t="s">
        <v>91</v>
      </c>
      <c r="C741" s="1" t="s">
        <v>92</v>
      </c>
      <c r="D741" s="1" t="s">
        <v>169</v>
      </c>
      <c r="E741" s="4">
        <v>389497.41000000003</v>
      </c>
      <c r="F741" s="5">
        <v>490478.22000000003</v>
      </c>
      <c r="G741" s="6">
        <f t="shared" si="11"/>
        <v>0.79411764705882359</v>
      </c>
      <c r="H741" s="1">
        <v>2018</v>
      </c>
    </row>
    <row r="742" spans="1:8" x14ac:dyDescent="0.25">
      <c r="A742" s="2" t="s">
        <v>93</v>
      </c>
      <c r="B742" s="3" t="s">
        <v>94</v>
      </c>
      <c r="C742" s="1" t="s">
        <v>95</v>
      </c>
      <c r="D742" s="1" t="s">
        <v>169</v>
      </c>
      <c r="E742" s="4">
        <v>62850.249000000003</v>
      </c>
      <c r="F742" s="5">
        <v>67339.552500000005</v>
      </c>
      <c r="G742" s="6">
        <f t="shared" si="11"/>
        <v>0.93333333333333335</v>
      </c>
      <c r="H742" s="1">
        <v>2018</v>
      </c>
    </row>
    <row r="743" spans="1:8" x14ac:dyDescent="0.25">
      <c r="A743" s="2" t="s">
        <v>96</v>
      </c>
      <c r="B743" s="3" t="s">
        <v>97</v>
      </c>
      <c r="C743" s="1" t="s">
        <v>98</v>
      </c>
      <c r="D743" s="1" t="s">
        <v>169</v>
      </c>
      <c r="E743" s="4">
        <v>237599.55450000003</v>
      </c>
      <c r="F743" s="5">
        <v>126073.23300000002</v>
      </c>
      <c r="G743" s="6">
        <f t="shared" si="11"/>
        <v>1.8846153846153846</v>
      </c>
      <c r="H743" s="1">
        <v>2018</v>
      </c>
    </row>
    <row r="744" spans="1:8" x14ac:dyDescent="0.25">
      <c r="A744" s="2" t="s">
        <v>99</v>
      </c>
      <c r="B744" s="3" t="s">
        <v>100</v>
      </c>
      <c r="C744" s="1" t="s">
        <v>101</v>
      </c>
      <c r="D744" s="1" t="s">
        <v>169</v>
      </c>
      <c r="E744" s="4">
        <v>316721.61675000004</v>
      </c>
      <c r="F744" s="5">
        <v>460685.98800000007</v>
      </c>
      <c r="G744" s="6">
        <f t="shared" si="11"/>
        <v>0.6875</v>
      </c>
      <c r="H744" s="1">
        <v>2018</v>
      </c>
    </row>
    <row r="745" spans="1:8" x14ac:dyDescent="0.25">
      <c r="A745" s="2" t="s">
        <v>102</v>
      </c>
      <c r="B745" s="3" t="s">
        <v>103</v>
      </c>
      <c r="C745" s="1" t="s">
        <v>104</v>
      </c>
      <c r="D745" s="1" t="s">
        <v>169</v>
      </c>
      <c r="E745" s="4">
        <v>116036.38800000001</v>
      </c>
      <c r="F745" s="5">
        <v>99920.223000000013</v>
      </c>
      <c r="G745" s="6">
        <f t="shared" si="11"/>
        <v>1.161290322580645</v>
      </c>
      <c r="H745" s="1">
        <v>2018</v>
      </c>
    </row>
    <row r="746" spans="1:8" x14ac:dyDescent="0.25">
      <c r="A746" s="2" t="s">
        <v>105</v>
      </c>
      <c r="B746" s="3" t="s">
        <v>106</v>
      </c>
      <c r="C746" s="1" t="s">
        <v>107</v>
      </c>
      <c r="D746" s="1" t="s">
        <v>169</v>
      </c>
      <c r="E746" s="4">
        <v>387225.36000000004</v>
      </c>
      <c r="F746" s="5">
        <v>314082.79200000002</v>
      </c>
      <c r="G746" s="6">
        <f t="shared" si="11"/>
        <v>1.2328767123287672</v>
      </c>
      <c r="H746" s="1">
        <v>2018</v>
      </c>
    </row>
    <row r="747" spans="1:8" x14ac:dyDescent="0.25">
      <c r="A747" s="2" t="s">
        <v>108</v>
      </c>
      <c r="B747" s="3" t="s">
        <v>109</v>
      </c>
      <c r="C747" s="1" t="s">
        <v>110</v>
      </c>
      <c r="D747" s="1" t="s">
        <v>169</v>
      </c>
      <c r="E747" s="4">
        <v>485219.63925000007</v>
      </c>
      <c r="F747" s="5">
        <v>631370.13300000015</v>
      </c>
      <c r="G747" s="6">
        <f t="shared" si="11"/>
        <v>0.76851851851851849</v>
      </c>
      <c r="H747" s="1">
        <v>2018</v>
      </c>
    </row>
    <row r="748" spans="1:8" x14ac:dyDescent="0.25">
      <c r="A748" s="2" t="s">
        <v>111</v>
      </c>
      <c r="B748" s="3" t="s">
        <v>112</v>
      </c>
      <c r="C748" s="1" t="s">
        <v>113</v>
      </c>
      <c r="D748" s="1" t="s">
        <v>169</v>
      </c>
      <c r="E748" s="4">
        <v>313654.74075000006</v>
      </c>
      <c r="F748" s="5">
        <v>820327.78350000002</v>
      </c>
      <c r="G748" s="6">
        <f t="shared" si="11"/>
        <v>0.38235294117647067</v>
      </c>
      <c r="H748" s="1">
        <v>2018</v>
      </c>
    </row>
    <row r="749" spans="1:8" x14ac:dyDescent="0.25">
      <c r="A749" s="2" t="s">
        <v>114</v>
      </c>
      <c r="B749" s="3" t="s">
        <v>115</v>
      </c>
      <c r="C749" s="1" t="s">
        <v>116</v>
      </c>
      <c r="D749" s="1" t="s">
        <v>169</v>
      </c>
      <c r="E749" s="4">
        <v>299520.87525000004</v>
      </c>
      <c r="F749" s="5">
        <v>578144.94524999999</v>
      </c>
      <c r="G749" s="6">
        <f t="shared" si="11"/>
        <v>0.51807228915662662</v>
      </c>
      <c r="H749" s="1">
        <v>2018</v>
      </c>
    </row>
    <row r="750" spans="1:8" x14ac:dyDescent="0.25">
      <c r="A750" s="2" t="s">
        <v>114</v>
      </c>
      <c r="B750" s="3" t="s">
        <v>115</v>
      </c>
      <c r="C750" s="1" t="s">
        <v>117</v>
      </c>
      <c r="D750" s="1" t="s">
        <v>169</v>
      </c>
      <c r="E750" s="4">
        <v>88442.185500000007</v>
      </c>
      <c r="F750" s="5">
        <v>119657.07450000002</v>
      </c>
      <c r="G750" s="6">
        <f t="shared" si="11"/>
        <v>0.73913043478260865</v>
      </c>
      <c r="H750" s="1">
        <v>2018</v>
      </c>
    </row>
    <row r="751" spans="1:8" x14ac:dyDescent="0.25">
      <c r="A751" s="2" t="s">
        <v>114</v>
      </c>
      <c r="B751" s="3" t="s">
        <v>115</v>
      </c>
      <c r="C751" s="1" t="s">
        <v>118</v>
      </c>
      <c r="D751" s="1" t="s">
        <v>169</v>
      </c>
      <c r="E751" s="4">
        <v>369411.36749999999</v>
      </c>
      <c r="F751" s="5">
        <v>231571.30499999999</v>
      </c>
      <c r="G751" s="6">
        <f t="shared" si="11"/>
        <v>1.5952380952380953</v>
      </c>
      <c r="H751" s="1">
        <v>2018</v>
      </c>
    </row>
    <row r="752" spans="1:8" x14ac:dyDescent="0.25">
      <c r="A752" s="2" t="s">
        <v>119</v>
      </c>
      <c r="B752" s="3" t="s">
        <v>120</v>
      </c>
      <c r="C752" s="1" t="s">
        <v>121</v>
      </c>
      <c r="D752" s="1" t="s">
        <v>169</v>
      </c>
      <c r="E752" s="4">
        <v>272215.05299999996</v>
      </c>
      <c r="F752" s="5">
        <v>185601.17249999999</v>
      </c>
      <c r="G752" s="6">
        <f t="shared" si="11"/>
        <v>1.4666666666666666</v>
      </c>
      <c r="H752" s="1">
        <v>2018</v>
      </c>
    </row>
    <row r="753" spans="1:8" x14ac:dyDescent="0.25">
      <c r="A753" s="2" t="s">
        <v>122</v>
      </c>
      <c r="B753" s="3" t="s">
        <v>123</v>
      </c>
      <c r="C753" s="1" t="s">
        <v>124</v>
      </c>
      <c r="D753" s="1" t="s">
        <v>169</v>
      </c>
      <c r="E753" s="4">
        <v>276354.66599999997</v>
      </c>
      <c r="F753" s="5">
        <v>513230.09399999992</v>
      </c>
      <c r="G753" s="6">
        <f t="shared" si="11"/>
        <v>0.53846153846153844</v>
      </c>
      <c r="H753" s="1">
        <v>2018</v>
      </c>
    </row>
    <row r="754" spans="1:8" x14ac:dyDescent="0.25">
      <c r="A754" s="2" t="s">
        <v>125</v>
      </c>
      <c r="B754" s="3" t="s">
        <v>126</v>
      </c>
      <c r="C754" s="1" t="s">
        <v>127</v>
      </c>
      <c r="D754" s="1" t="s">
        <v>169</v>
      </c>
      <c r="E754" s="4">
        <v>158280.41249999998</v>
      </c>
      <c r="F754" s="5">
        <v>438662.85749999998</v>
      </c>
      <c r="G754" s="6">
        <f t="shared" si="11"/>
        <v>0.36082474226804118</v>
      </c>
      <c r="H754" s="1">
        <v>2018</v>
      </c>
    </row>
    <row r="755" spans="1:8" x14ac:dyDescent="0.25">
      <c r="A755" s="2" t="s">
        <v>128</v>
      </c>
      <c r="B755" s="3" t="s">
        <v>129</v>
      </c>
      <c r="C755" s="1" t="s">
        <v>130</v>
      </c>
      <c r="D755" s="1" t="s">
        <v>169</v>
      </c>
      <c r="E755" s="4">
        <v>600390.73125000007</v>
      </c>
      <c r="F755" s="5">
        <v>760494.92625000002</v>
      </c>
      <c r="G755" s="6">
        <f t="shared" si="11"/>
        <v>0.78947368421052644</v>
      </c>
      <c r="H755" s="1">
        <v>2018</v>
      </c>
    </row>
    <row r="756" spans="1:8" x14ac:dyDescent="0.25">
      <c r="A756" s="2" t="s">
        <v>131</v>
      </c>
      <c r="B756" s="3" t="s">
        <v>132</v>
      </c>
      <c r="C756" s="1" t="s">
        <v>133</v>
      </c>
      <c r="D756" s="1" t="s">
        <v>169</v>
      </c>
      <c r="E756" s="4">
        <v>535344.1875</v>
      </c>
      <c r="F756" s="5">
        <v>594826.875</v>
      </c>
      <c r="G756" s="6">
        <f t="shared" si="11"/>
        <v>0.9</v>
      </c>
      <c r="H756" s="1">
        <v>2018</v>
      </c>
    </row>
    <row r="757" spans="1:8" x14ac:dyDescent="0.25">
      <c r="A757" s="2" t="s">
        <v>134</v>
      </c>
      <c r="B757" s="3" t="s">
        <v>135</v>
      </c>
      <c r="C757" s="1" t="s">
        <v>136</v>
      </c>
      <c r="D757" s="1" t="s">
        <v>169</v>
      </c>
      <c r="E757" s="4">
        <v>173235.71925000002</v>
      </c>
      <c r="F757" s="5">
        <v>224947.87425000002</v>
      </c>
      <c r="G757" s="6">
        <f t="shared" si="11"/>
        <v>0.77011494252873569</v>
      </c>
      <c r="H757" s="1">
        <v>2018</v>
      </c>
    </row>
    <row r="758" spans="1:8" x14ac:dyDescent="0.25">
      <c r="A758" s="2" t="s">
        <v>137</v>
      </c>
      <c r="B758" s="3" t="s">
        <v>138</v>
      </c>
      <c r="C758" s="1" t="s">
        <v>139</v>
      </c>
      <c r="D758" s="1" t="s">
        <v>169</v>
      </c>
      <c r="E758" s="4">
        <v>155301.04350000003</v>
      </c>
      <c r="F758" s="5">
        <v>386153.94600000005</v>
      </c>
      <c r="G758" s="6">
        <f t="shared" si="11"/>
        <v>0.40217391304347827</v>
      </c>
      <c r="H758" s="1">
        <v>2018</v>
      </c>
    </row>
    <row r="759" spans="1:8" x14ac:dyDescent="0.25">
      <c r="A759" s="2" t="s">
        <v>140</v>
      </c>
      <c r="B759" s="3" t="s">
        <v>141</v>
      </c>
      <c r="C759" s="1" t="s">
        <v>142</v>
      </c>
      <c r="D759" s="1" t="s">
        <v>169</v>
      </c>
      <c r="E759" s="4">
        <v>772978.35599999991</v>
      </c>
      <c r="F759" s="5">
        <v>756532.00799999991</v>
      </c>
      <c r="G759" s="6">
        <f t="shared" si="11"/>
        <v>1.0217391304347827</v>
      </c>
      <c r="H759" s="1">
        <v>2018</v>
      </c>
    </row>
    <row r="760" spans="1:8" x14ac:dyDescent="0.25">
      <c r="A760" s="2" t="s">
        <v>143</v>
      </c>
      <c r="B760" s="3" t="s">
        <v>144</v>
      </c>
      <c r="C760" s="1" t="s">
        <v>145</v>
      </c>
      <c r="D760" s="1" t="s">
        <v>169</v>
      </c>
      <c r="E760" s="4">
        <v>105955.56</v>
      </c>
      <c r="F760" s="5">
        <v>384088.90499999997</v>
      </c>
      <c r="G760" s="6">
        <f t="shared" si="11"/>
        <v>0.27586206896551724</v>
      </c>
      <c r="H760" s="1">
        <v>2018</v>
      </c>
    </row>
    <row r="761" spans="1:8" x14ac:dyDescent="0.25">
      <c r="A761" s="2" t="s">
        <v>143</v>
      </c>
      <c r="B761" s="3" t="s">
        <v>144</v>
      </c>
      <c r="C761" s="1" t="s">
        <v>146</v>
      </c>
      <c r="D761" s="1" t="s">
        <v>169</v>
      </c>
      <c r="E761" s="4">
        <v>79372.426500000001</v>
      </c>
      <c r="F761" s="5">
        <v>95023.327499999999</v>
      </c>
      <c r="G761" s="6">
        <f t="shared" si="11"/>
        <v>0.83529411764705885</v>
      </c>
      <c r="H761" s="1">
        <v>2018</v>
      </c>
    </row>
    <row r="762" spans="1:8" x14ac:dyDescent="0.25">
      <c r="A762" s="2" t="s">
        <v>147</v>
      </c>
      <c r="B762" s="3" t="s">
        <v>148</v>
      </c>
      <c r="C762" s="1" t="s">
        <v>149</v>
      </c>
      <c r="D762" s="1" t="s">
        <v>169</v>
      </c>
      <c r="E762" s="4">
        <v>25944.974999999999</v>
      </c>
      <c r="F762" s="5">
        <v>29607.794999999998</v>
      </c>
      <c r="G762" s="6">
        <f t="shared" si="11"/>
        <v>0.87628865979381443</v>
      </c>
      <c r="H762" s="1">
        <v>2018</v>
      </c>
    </row>
    <row r="763" spans="1:8" x14ac:dyDescent="0.25">
      <c r="A763" s="2" t="s">
        <v>150</v>
      </c>
      <c r="B763" s="3" t="s">
        <v>151</v>
      </c>
      <c r="C763" s="1" t="s">
        <v>152</v>
      </c>
      <c r="D763" s="1" t="s">
        <v>169</v>
      </c>
      <c r="E763" s="4">
        <v>224839.17225000003</v>
      </c>
      <c r="F763" s="5">
        <v>148919.45175000004</v>
      </c>
      <c r="G763" s="6">
        <f t="shared" si="11"/>
        <v>1.5098039215686272</v>
      </c>
      <c r="H763" s="1">
        <v>2018</v>
      </c>
    </row>
    <row r="764" spans="1:8" x14ac:dyDescent="0.25">
      <c r="A764" s="2" t="s">
        <v>153</v>
      </c>
      <c r="B764" s="3" t="s">
        <v>154</v>
      </c>
      <c r="C764" s="1" t="s">
        <v>155</v>
      </c>
      <c r="D764" s="1" t="s">
        <v>169</v>
      </c>
      <c r="E764" s="4">
        <v>149010.19200000001</v>
      </c>
      <c r="F764" s="5">
        <v>71400.717000000004</v>
      </c>
      <c r="G764" s="6">
        <f t="shared" si="11"/>
        <v>2.0869565217391304</v>
      </c>
      <c r="H764" s="1">
        <v>2018</v>
      </c>
    </row>
    <row r="765" spans="1:8" x14ac:dyDescent="0.25">
      <c r="A765" s="2" t="s">
        <v>156</v>
      </c>
      <c r="B765" s="3" t="s">
        <v>157</v>
      </c>
      <c r="C765" s="1" t="s">
        <v>158</v>
      </c>
      <c r="D765" s="1" t="s">
        <v>169</v>
      </c>
      <c r="E765" s="4">
        <v>224173.10250000001</v>
      </c>
      <c r="F765" s="5">
        <v>202967.53875000001</v>
      </c>
      <c r="G765" s="6">
        <f t="shared" si="11"/>
        <v>1.1044776119402986</v>
      </c>
      <c r="H765" s="1">
        <v>2018</v>
      </c>
    </row>
    <row r="766" spans="1:8" x14ac:dyDescent="0.25">
      <c r="A766" s="2" t="s">
        <v>159</v>
      </c>
      <c r="B766" s="3" t="s">
        <v>160</v>
      </c>
      <c r="C766" s="1" t="s">
        <v>161</v>
      </c>
      <c r="D766" s="1" t="s">
        <v>169</v>
      </c>
      <c r="E766" s="4">
        <v>608116.27500000002</v>
      </c>
      <c r="F766" s="5">
        <v>486493.02</v>
      </c>
      <c r="G766" s="6">
        <f t="shared" si="11"/>
        <v>1.25</v>
      </c>
      <c r="H766" s="1">
        <v>2018</v>
      </c>
    </row>
    <row r="767" spans="1:8" x14ac:dyDescent="0.25">
      <c r="A767" s="2" t="s">
        <v>162</v>
      </c>
      <c r="B767" s="3" t="s">
        <v>163</v>
      </c>
      <c r="C767" s="1" t="s">
        <v>164</v>
      </c>
      <c r="D767" s="1" t="s">
        <v>169</v>
      </c>
      <c r="E767" s="4">
        <v>87971.170499999993</v>
      </c>
      <c r="F767" s="5">
        <v>200803.75875000001</v>
      </c>
      <c r="G767" s="6">
        <f t="shared" si="11"/>
        <v>0.43809523809523804</v>
      </c>
      <c r="H767" s="1">
        <v>2018</v>
      </c>
    </row>
    <row r="768" spans="1:8" x14ac:dyDescent="0.25">
      <c r="A768" s="2" t="s">
        <v>165</v>
      </c>
      <c r="B768" s="3" t="s">
        <v>166</v>
      </c>
      <c r="C768" s="1" t="s">
        <v>167</v>
      </c>
      <c r="D768" s="1" t="s">
        <v>169</v>
      </c>
      <c r="E768" s="4">
        <v>283100.26499999996</v>
      </c>
      <c r="F768" s="5">
        <v>299277.42299999995</v>
      </c>
      <c r="G768" s="6">
        <f t="shared" si="11"/>
        <v>0.94594594594594594</v>
      </c>
      <c r="H768" s="1">
        <v>2018</v>
      </c>
    </row>
    <row r="769" spans="1:8" x14ac:dyDescent="0.25">
      <c r="A769" s="2" t="s">
        <v>8</v>
      </c>
      <c r="B769" s="3" t="s">
        <v>9</v>
      </c>
      <c r="C769" s="1" t="s">
        <v>10</v>
      </c>
      <c r="D769" s="1" t="s">
        <v>170</v>
      </c>
      <c r="E769" s="4">
        <v>236571.97500000001</v>
      </c>
      <c r="F769" s="5">
        <v>293066.77499999997</v>
      </c>
      <c r="G769" s="6">
        <f t="shared" si="11"/>
        <v>0.80722891566265076</v>
      </c>
      <c r="H769" s="1">
        <v>2018</v>
      </c>
    </row>
    <row r="770" spans="1:8" x14ac:dyDescent="0.25">
      <c r="A770" s="2" t="s">
        <v>12</v>
      </c>
      <c r="B770" s="3" t="s">
        <v>13</v>
      </c>
      <c r="C770" s="1" t="s">
        <v>14</v>
      </c>
      <c r="D770" s="1" t="s">
        <v>170</v>
      </c>
      <c r="E770" s="4">
        <v>68068.552500000005</v>
      </c>
      <c r="F770" s="5">
        <v>64577.857499999998</v>
      </c>
      <c r="G770" s="6">
        <f t="shared" si="11"/>
        <v>1.0540540540540542</v>
      </c>
      <c r="H770" s="1">
        <v>2018</v>
      </c>
    </row>
    <row r="771" spans="1:8" x14ac:dyDescent="0.25">
      <c r="A771" s="2" t="s">
        <v>15</v>
      </c>
      <c r="B771" s="3" t="s">
        <v>16</v>
      </c>
      <c r="C771" s="1" t="s">
        <v>17</v>
      </c>
      <c r="D771" s="1" t="s">
        <v>170</v>
      </c>
      <c r="E771" s="4">
        <v>220541.23800000001</v>
      </c>
      <c r="F771" s="5">
        <v>382703.91299999994</v>
      </c>
      <c r="G771" s="6">
        <f t="shared" ref="G771:G834" si="12">E771/F771</f>
        <v>0.5762711864406781</v>
      </c>
      <c r="H771" s="1">
        <v>2018</v>
      </c>
    </row>
    <row r="772" spans="1:8" x14ac:dyDescent="0.25">
      <c r="A772" s="2" t="s">
        <v>18</v>
      </c>
      <c r="B772" s="3" t="s">
        <v>19</v>
      </c>
      <c r="C772" s="1" t="s">
        <v>20</v>
      </c>
      <c r="D772" s="1" t="s">
        <v>170</v>
      </c>
      <c r="E772" s="4">
        <v>335483.69400000002</v>
      </c>
      <c r="F772" s="5">
        <v>338906.99700000003</v>
      </c>
      <c r="G772" s="6">
        <f t="shared" si="12"/>
        <v>0.98989898989898983</v>
      </c>
      <c r="H772" s="1">
        <v>2018</v>
      </c>
    </row>
    <row r="773" spans="1:8" x14ac:dyDescent="0.25">
      <c r="A773" s="2" t="s">
        <v>21</v>
      </c>
      <c r="B773" s="3" t="s">
        <v>22</v>
      </c>
      <c r="C773" s="1" t="s">
        <v>23</v>
      </c>
      <c r="D773" s="1" t="s">
        <v>170</v>
      </c>
      <c r="E773" s="4">
        <v>10268.694</v>
      </c>
      <c r="F773" s="5">
        <v>24720.93</v>
      </c>
      <c r="G773" s="6">
        <f t="shared" si="12"/>
        <v>0.41538461538461535</v>
      </c>
      <c r="H773" s="1">
        <v>2018</v>
      </c>
    </row>
    <row r="774" spans="1:8" x14ac:dyDescent="0.25">
      <c r="A774" s="2" t="s">
        <v>21</v>
      </c>
      <c r="B774" s="3" t="s">
        <v>22</v>
      </c>
      <c r="C774" s="1" t="s">
        <v>24</v>
      </c>
      <c r="D774" s="1" t="s">
        <v>170</v>
      </c>
      <c r="E774" s="4">
        <v>3904.8075000000003</v>
      </c>
      <c r="F774" s="5">
        <v>13536.666000000001</v>
      </c>
      <c r="G774" s="6">
        <f t="shared" si="12"/>
        <v>0.28846153846153849</v>
      </c>
      <c r="H774" s="1">
        <v>2018</v>
      </c>
    </row>
    <row r="775" spans="1:8" x14ac:dyDescent="0.25">
      <c r="A775" s="2" t="s">
        <v>21</v>
      </c>
      <c r="B775" s="3" t="s">
        <v>22</v>
      </c>
      <c r="C775" s="1" t="s">
        <v>25</v>
      </c>
      <c r="D775" s="1" t="s">
        <v>170</v>
      </c>
      <c r="E775" s="4">
        <v>265096.28700000001</v>
      </c>
      <c r="F775" s="5">
        <v>328402.86300000001</v>
      </c>
      <c r="G775" s="6">
        <f t="shared" si="12"/>
        <v>0.80722891566265065</v>
      </c>
      <c r="H775" s="1">
        <v>2018</v>
      </c>
    </row>
    <row r="776" spans="1:8" x14ac:dyDescent="0.25">
      <c r="A776" s="2" t="s">
        <v>21</v>
      </c>
      <c r="B776" s="3" t="s">
        <v>22</v>
      </c>
      <c r="C776" s="1" t="s">
        <v>26</v>
      </c>
      <c r="D776" s="1" t="s">
        <v>170</v>
      </c>
      <c r="E776" s="4">
        <v>372203.84249999997</v>
      </c>
      <c r="F776" s="5">
        <v>584891.75250000006</v>
      </c>
      <c r="G776" s="6">
        <f t="shared" si="12"/>
        <v>0.63636363636363624</v>
      </c>
      <c r="H776" s="1">
        <v>2018</v>
      </c>
    </row>
    <row r="777" spans="1:8" x14ac:dyDescent="0.25">
      <c r="A777" s="2" t="s">
        <v>27</v>
      </c>
      <c r="B777" s="3" t="s">
        <v>28</v>
      </c>
      <c r="C777" s="1" t="s">
        <v>29</v>
      </c>
      <c r="D777" s="1" t="s">
        <v>170</v>
      </c>
      <c r="E777" s="4">
        <v>12843.143999999998</v>
      </c>
      <c r="F777" s="5">
        <v>5206.6799999999994</v>
      </c>
      <c r="G777" s="6">
        <f t="shared" si="12"/>
        <v>2.4666666666666668</v>
      </c>
      <c r="H777" s="1">
        <v>2018</v>
      </c>
    </row>
    <row r="778" spans="1:8" x14ac:dyDescent="0.25">
      <c r="A778" s="2" t="s">
        <v>30</v>
      </c>
      <c r="B778" s="3" t="s">
        <v>31</v>
      </c>
      <c r="C778" s="1" t="s">
        <v>32</v>
      </c>
      <c r="D778" s="1" t="s">
        <v>170</v>
      </c>
      <c r="E778" s="4">
        <v>212864.03775000002</v>
      </c>
      <c r="F778" s="5">
        <v>152045.74125000002</v>
      </c>
      <c r="G778" s="6">
        <f t="shared" si="12"/>
        <v>1.4</v>
      </c>
      <c r="H778" s="1">
        <v>2018</v>
      </c>
    </row>
    <row r="779" spans="1:8" x14ac:dyDescent="0.25">
      <c r="A779" s="2" t="s">
        <v>33</v>
      </c>
      <c r="B779" s="3" t="s">
        <v>34</v>
      </c>
      <c r="C779" s="1" t="s">
        <v>35</v>
      </c>
      <c r="D779" s="1" t="s">
        <v>170</v>
      </c>
      <c r="E779" s="4">
        <v>292704.85349999997</v>
      </c>
      <c r="F779" s="5">
        <v>98743.806000000011</v>
      </c>
      <c r="G779" s="6">
        <f t="shared" si="12"/>
        <v>2.9642857142857135</v>
      </c>
      <c r="H779" s="1">
        <v>2018</v>
      </c>
    </row>
    <row r="780" spans="1:8" x14ac:dyDescent="0.25">
      <c r="A780" s="2" t="s">
        <v>36</v>
      </c>
      <c r="B780" s="3" t="s">
        <v>37</v>
      </c>
      <c r="C780" s="1" t="s">
        <v>38</v>
      </c>
      <c r="D780" s="1" t="s">
        <v>170</v>
      </c>
      <c r="E780" s="4">
        <v>294907.04775000003</v>
      </c>
      <c r="F780" s="5">
        <v>524279.19600000011</v>
      </c>
      <c r="G780" s="6">
        <f t="shared" si="12"/>
        <v>0.56249999999999989</v>
      </c>
      <c r="H780" s="1">
        <v>2018</v>
      </c>
    </row>
    <row r="781" spans="1:8" x14ac:dyDescent="0.25">
      <c r="A781" s="2" t="s">
        <v>36</v>
      </c>
      <c r="B781" s="3" t="s">
        <v>37</v>
      </c>
      <c r="C781" s="1" t="s">
        <v>39</v>
      </c>
      <c r="D781" s="1" t="s">
        <v>170</v>
      </c>
      <c r="E781" s="4">
        <v>30195.220499999996</v>
      </c>
      <c r="F781" s="5">
        <v>32122.574999999997</v>
      </c>
      <c r="G781" s="6">
        <f t="shared" si="12"/>
        <v>0.94</v>
      </c>
      <c r="H781" s="1">
        <v>2018</v>
      </c>
    </row>
    <row r="782" spans="1:8" x14ac:dyDescent="0.25">
      <c r="A782" s="2" t="s">
        <v>40</v>
      </c>
      <c r="B782" s="3" t="s">
        <v>41</v>
      </c>
      <c r="C782" s="1" t="s">
        <v>42</v>
      </c>
      <c r="D782" s="1" t="s">
        <v>170</v>
      </c>
      <c r="E782" s="4">
        <v>466215.6825</v>
      </c>
      <c r="F782" s="5">
        <v>274821.87600000005</v>
      </c>
      <c r="G782" s="6">
        <f t="shared" si="12"/>
        <v>1.6964285714285712</v>
      </c>
      <c r="H782" s="1">
        <v>2018</v>
      </c>
    </row>
    <row r="783" spans="1:8" x14ac:dyDescent="0.25">
      <c r="A783" s="2" t="s">
        <v>43</v>
      </c>
      <c r="B783" s="3" t="s">
        <v>44</v>
      </c>
      <c r="C783" s="1" t="s">
        <v>45</v>
      </c>
      <c r="D783" s="1" t="s">
        <v>170</v>
      </c>
      <c r="E783" s="4">
        <v>289241.94825000002</v>
      </c>
      <c r="F783" s="5">
        <v>622143.05849999993</v>
      </c>
      <c r="G783" s="6">
        <f t="shared" si="12"/>
        <v>0.46491228070175444</v>
      </c>
      <c r="H783" s="1">
        <v>2018</v>
      </c>
    </row>
    <row r="784" spans="1:8" x14ac:dyDescent="0.25">
      <c r="A784" s="2" t="s">
        <v>46</v>
      </c>
      <c r="B784" s="3" t="s">
        <v>47</v>
      </c>
      <c r="C784" s="1" t="s">
        <v>48</v>
      </c>
      <c r="D784" s="1" t="s">
        <v>170</v>
      </c>
      <c r="E784" s="4">
        <v>340299.11025000003</v>
      </c>
      <c r="F784" s="5">
        <v>203477.81849999999</v>
      </c>
      <c r="G784" s="6">
        <f t="shared" si="12"/>
        <v>1.6724137931034484</v>
      </c>
      <c r="H784" s="1">
        <v>2018</v>
      </c>
    </row>
    <row r="785" spans="1:8" x14ac:dyDescent="0.25">
      <c r="A785" s="2" t="s">
        <v>49</v>
      </c>
      <c r="B785" s="3" t="s">
        <v>50</v>
      </c>
      <c r="C785" s="1" t="s">
        <v>51</v>
      </c>
      <c r="D785" s="1" t="s">
        <v>170</v>
      </c>
      <c r="E785" s="4">
        <v>34959.681000000004</v>
      </c>
      <c r="F785" s="5">
        <v>96139.12275000001</v>
      </c>
      <c r="G785" s="6">
        <f t="shared" si="12"/>
        <v>0.36363636363636365</v>
      </c>
      <c r="H785" s="1">
        <v>2018</v>
      </c>
    </row>
    <row r="786" spans="1:8" x14ac:dyDescent="0.25">
      <c r="A786" s="2" t="s">
        <v>52</v>
      </c>
      <c r="B786" s="3" t="s">
        <v>53</v>
      </c>
      <c r="C786" s="1" t="s">
        <v>54</v>
      </c>
      <c r="D786" s="1" t="s">
        <v>170</v>
      </c>
      <c r="E786" s="4">
        <v>239463</v>
      </c>
      <c r="F786" s="5">
        <v>263898</v>
      </c>
      <c r="G786" s="6">
        <f t="shared" si="12"/>
        <v>0.90740740740740744</v>
      </c>
      <c r="H786" s="1">
        <v>2018</v>
      </c>
    </row>
    <row r="787" spans="1:8" x14ac:dyDescent="0.25">
      <c r="A787" s="2" t="s">
        <v>52</v>
      </c>
      <c r="B787" s="3" t="s">
        <v>53</v>
      </c>
      <c r="C787" s="1" t="s">
        <v>55</v>
      </c>
      <c r="D787" s="1" t="s">
        <v>170</v>
      </c>
      <c r="E787" s="4">
        <v>33547.452750000004</v>
      </c>
      <c r="F787" s="5">
        <v>15021.247500000001</v>
      </c>
      <c r="G787" s="6">
        <f t="shared" si="12"/>
        <v>2.2333333333333334</v>
      </c>
      <c r="H787" s="1">
        <v>2018</v>
      </c>
    </row>
    <row r="788" spans="1:8" x14ac:dyDescent="0.25">
      <c r="A788" s="2" t="s">
        <v>56</v>
      </c>
      <c r="B788" s="3" t="s">
        <v>57</v>
      </c>
      <c r="C788" s="1" t="s">
        <v>58</v>
      </c>
      <c r="D788" s="1" t="s">
        <v>170</v>
      </c>
      <c r="E788" s="4">
        <v>304975.63799999998</v>
      </c>
      <c r="F788" s="5">
        <v>152487.81899999999</v>
      </c>
      <c r="G788" s="6">
        <f t="shared" si="12"/>
        <v>2</v>
      </c>
      <c r="H788" s="1">
        <v>2018</v>
      </c>
    </row>
    <row r="789" spans="1:8" x14ac:dyDescent="0.25">
      <c r="A789" s="2" t="s">
        <v>59</v>
      </c>
      <c r="B789" s="3" t="s">
        <v>60</v>
      </c>
      <c r="C789" s="1" t="s">
        <v>61</v>
      </c>
      <c r="D789" s="1" t="s">
        <v>170</v>
      </c>
      <c r="E789" s="4">
        <v>23976.702000000005</v>
      </c>
      <c r="F789" s="5">
        <v>17789.166000000005</v>
      </c>
      <c r="G789" s="6">
        <f t="shared" si="12"/>
        <v>1.3478260869565217</v>
      </c>
      <c r="H789" s="1">
        <v>2018</v>
      </c>
    </row>
    <row r="790" spans="1:8" x14ac:dyDescent="0.25">
      <c r="A790" s="2" t="s">
        <v>62</v>
      </c>
      <c r="B790" s="3" t="s">
        <v>63</v>
      </c>
      <c r="C790" s="1" t="s">
        <v>64</v>
      </c>
      <c r="D790" s="1" t="s">
        <v>170</v>
      </c>
      <c r="E790" s="4">
        <v>289806.1335</v>
      </c>
      <c r="F790" s="5">
        <v>248936.03775000002</v>
      </c>
      <c r="G790" s="6">
        <f t="shared" si="12"/>
        <v>1.1641791044776117</v>
      </c>
      <c r="H790" s="1">
        <v>2018</v>
      </c>
    </row>
    <row r="791" spans="1:8" x14ac:dyDescent="0.25">
      <c r="A791" s="2" t="s">
        <v>65</v>
      </c>
      <c r="B791" s="3" t="s">
        <v>66</v>
      </c>
      <c r="C791" s="1" t="s">
        <v>67</v>
      </c>
      <c r="D791" s="1" t="s">
        <v>170</v>
      </c>
      <c r="E791" s="4">
        <v>29429.810999999998</v>
      </c>
      <c r="F791" s="5">
        <v>37107.152999999998</v>
      </c>
      <c r="G791" s="6">
        <f t="shared" si="12"/>
        <v>0.7931034482758621</v>
      </c>
      <c r="H791" s="1">
        <v>2018</v>
      </c>
    </row>
    <row r="792" spans="1:8" x14ac:dyDescent="0.25">
      <c r="A792" s="2" t="s">
        <v>68</v>
      </c>
      <c r="B792" s="3" t="s">
        <v>69</v>
      </c>
      <c r="C792" s="1" t="s">
        <v>70</v>
      </c>
      <c r="D792" s="1" t="s">
        <v>170</v>
      </c>
      <c r="E792" s="4">
        <v>317900.97000000003</v>
      </c>
      <c r="F792" s="5">
        <v>146401.76249999998</v>
      </c>
      <c r="G792" s="6">
        <f t="shared" si="12"/>
        <v>2.1714285714285717</v>
      </c>
      <c r="H792" s="1">
        <v>2018</v>
      </c>
    </row>
    <row r="793" spans="1:8" x14ac:dyDescent="0.25">
      <c r="A793" s="2" t="s">
        <v>71</v>
      </c>
      <c r="B793" s="3" t="s">
        <v>72</v>
      </c>
      <c r="C793" s="1" t="s">
        <v>73</v>
      </c>
      <c r="D793" s="1" t="s">
        <v>170</v>
      </c>
      <c r="E793" s="4">
        <v>60869.778749999998</v>
      </c>
      <c r="F793" s="5">
        <v>158544.54</v>
      </c>
      <c r="G793" s="6">
        <f t="shared" si="12"/>
        <v>0.3839285714285714</v>
      </c>
      <c r="H793" s="1">
        <v>2018</v>
      </c>
    </row>
    <row r="794" spans="1:8" x14ac:dyDescent="0.25">
      <c r="A794" s="2" t="s">
        <v>71</v>
      </c>
      <c r="B794" s="3" t="s">
        <v>72</v>
      </c>
      <c r="C794" s="1" t="s">
        <v>74</v>
      </c>
      <c r="D794" s="1" t="s">
        <v>170</v>
      </c>
      <c r="E794" s="4">
        <v>89310.991500000004</v>
      </c>
      <c r="F794" s="5">
        <v>185672.85075000001</v>
      </c>
      <c r="G794" s="6">
        <f t="shared" si="12"/>
        <v>0.48101265822784811</v>
      </c>
      <c r="H794" s="1">
        <v>2018</v>
      </c>
    </row>
    <row r="795" spans="1:8" x14ac:dyDescent="0.25">
      <c r="A795" s="2" t="s">
        <v>75</v>
      </c>
      <c r="B795" s="3" t="s">
        <v>76</v>
      </c>
      <c r="C795" s="1" t="s">
        <v>77</v>
      </c>
      <c r="D795" s="1" t="s">
        <v>170</v>
      </c>
      <c r="E795" s="4">
        <v>57544.587</v>
      </c>
      <c r="F795" s="5">
        <v>148656.84975000002</v>
      </c>
      <c r="G795" s="6">
        <f t="shared" si="12"/>
        <v>0.38709677419354832</v>
      </c>
      <c r="H795" s="1">
        <v>2018</v>
      </c>
    </row>
    <row r="796" spans="1:8" x14ac:dyDescent="0.25">
      <c r="A796" s="2" t="s">
        <v>78</v>
      </c>
      <c r="B796" s="3" t="s">
        <v>79</v>
      </c>
      <c r="C796" s="1" t="s">
        <v>80</v>
      </c>
      <c r="D796" s="1" t="s">
        <v>170</v>
      </c>
      <c r="E796" s="4">
        <v>62228.547000000006</v>
      </c>
      <c r="F796" s="5">
        <v>45995.013000000006</v>
      </c>
      <c r="G796" s="6">
        <f t="shared" si="12"/>
        <v>1.3529411764705881</v>
      </c>
      <c r="H796" s="1">
        <v>2018</v>
      </c>
    </row>
    <row r="797" spans="1:8" x14ac:dyDescent="0.25">
      <c r="A797" s="2" t="s">
        <v>81</v>
      </c>
      <c r="B797" s="3" t="s">
        <v>82</v>
      </c>
      <c r="C797" s="1" t="s">
        <v>83</v>
      </c>
      <c r="D797" s="1" t="s">
        <v>170</v>
      </c>
      <c r="E797" s="4">
        <v>47203.033500000005</v>
      </c>
      <c r="F797" s="5">
        <v>68520.532500000001</v>
      </c>
      <c r="G797" s="6">
        <f t="shared" si="12"/>
        <v>0.68888888888888899</v>
      </c>
      <c r="H797" s="1">
        <v>2018</v>
      </c>
    </row>
    <row r="798" spans="1:8" x14ac:dyDescent="0.25">
      <c r="A798" s="2" t="s">
        <v>84</v>
      </c>
      <c r="B798" s="3" t="s">
        <v>85</v>
      </c>
      <c r="C798" s="1" t="s">
        <v>86</v>
      </c>
      <c r="D798" s="1" t="s">
        <v>170</v>
      </c>
      <c r="E798" s="4">
        <v>317884.45950000006</v>
      </c>
      <c r="F798" s="5">
        <v>114295.53600000002</v>
      </c>
      <c r="G798" s="6">
        <f t="shared" si="12"/>
        <v>2.78125</v>
      </c>
      <c r="H798" s="1">
        <v>2018</v>
      </c>
    </row>
    <row r="799" spans="1:8" x14ac:dyDescent="0.25">
      <c r="A799" s="2" t="s">
        <v>87</v>
      </c>
      <c r="B799" s="3" t="s">
        <v>88</v>
      </c>
      <c r="C799" s="1" t="s">
        <v>89</v>
      </c>
      <c r="D799" s="1" t="s">
        <v>170</v>
      </c>
      <c r="E799" s="4">
        <v>94649.714999999997</v>
      </c>
      <c r="F799" s="5">
        <v>147232.89000000001</v>
      </c>
      <c r="G799" s="6">
        <f t="shared" si="12"/>
        <v>0.64285714285714279</v>
      </c>
      <c r="H799" s="1">
        <v>2018</v>
      </c>
    </row>
    <row r="800" spans="1:8" x14ac:dyDescent="0.25">
      <c r="A800" s="2" t="s">
        <v>90</v>
      </c>
      <c r="B800" s="3" t="s">
        <v>91</v>
      </c>
      <c r="C800" s="1" t="s">
        <v>92</v>
      </c>
      <c r="D800" s="1" t="s">
        <v>170</v>
      </c>
      <c r="E800" s="4">
        <v>373035.11174999998</v>
      </c>
      <c r="F800" s="5">
        <v>473628.84974999988</v>
      </c>
      <c r="G800" s="6">
        <f t="shared" si="12"/>
        <v>0.78761061946902666</v>
      </c>
      <c r="H800" s="1">
        <v>2018</v>
      </c>
    </row>
    <row r="801" spans="1:8" x14ac:dyDescent="0.25">
      <c r="A801" s="2" t="s">
        <v>93</v>
      </c>
      <c r="B801" s="3" t="s">
        <v>94</v>
      </c>
      <c r="C801" s="1" t="s">
        <v>95</v>
      </c>
      <c r="D801" s="1" t="s">
        <v>170</v>
      </c>
      <c r="E801" s="4">
        <v>382042.75725000002</v>
      </c>
      <c r="F801" s="5">
        <v>352273.19175</v>
      </c>
      <c r="G801" s="6">
        <f t="shared" si="12"/>
        <v>1.0845070422535212</v>
      </c>
      <c r="H801" s="1">
        <v>2018</v>
      </c>
    </row>
    <row r="802" spans="1:8" x14ac:dyDescent="0.25">
      <c r="A802" s="2" t="s">
        <v>96</v>
      </c>
      <c r="B802" s="3" t="s">
        <v>97</v>
      </c>
      <c r="C802" s="1" t="s">
        <v>98</v>
      </c>
      <c r="D802" s="1" t="s">
        <v>170</v>
      </c>
      <c r="E802" s="4">
        <v>61529.328000000009</v>
      </c>
      <c r="F802" s="5">
        <v>30764.664000000004</v>
      </c>
      <c r="G802" s="6">
        <f t="shared" si="12"/>
        <v>2</v>
      </c>
      <c r="H802" s="1">
        <v>2018</v>
      </c>
    </row>
    <row r="803" spans="1:8" x14ac:dyDescent="0.25">
      <c r="A803" s="2" t="s">
        <v>99</v>
      </c>
      <c r="B803" s="3" t="s">
        <v>100</v>
      </c>
      <c r="C803" s="1" t="s">
        <v>101</v>
      </c>
      <c r="D803" s="1" t="s">
        <v>170</v>
      </c>
      <c r="E803" s="4">
        <v>22703.294250000003</v>
      </c>
      <c r="F803" s="5">
        <v>29439.436500000003</v>
      </c>
      <c r="G803" s="6">
        <f t="shared" si="12"/>
        <v>0.77118644067796616</v>
      </c>
      <c r="H803" s="1">
        <v>2018</v>
      </c>
    </row>
    <row r="804" spans="1:8" x14ac:dyDescent="0.25">
      <c r="A804" s="2" t="s">
        <v>102</v>
      </c>
      <c r="B804" s="3" t="s">
        <v>103</v>
      </c>
      <c r="C804" s="1" t="s">
        <v>104</v>
      </c>
      <c r="D804" s="1" t="s">
        <v>170</v>
      </c>
      <c r="E804" s="4">
        <v>261745.03349999999</v>
      </c>
      <c r="F804" s="5">
        <v>434762.93700000003</v>
      </c>
      <c r="G804" s="6">
        <f t="shared" si="12"/>
        <v>0.6020408163265305</v>
      </c>
      <c r="H804" s="1">
        <v>2018</v>
      </c>
    </row>
    <row r="805" spans="1:8" x14ac:dyDescent="0.25">
      <c r="A805" s="2" t="s">
        <v>105</v>
      </c>
      <c r="B805" s="3" t="s">
        <v>106</v>
      </c>
      <c r="C805" s="1" t="s">
        <v>107</v>
      </c>
      <c r="D805" s="1" t="s">
        <v>170</v>
      </c>
      <c r="E805" s="4">
        <v>52748.698499999999</v>
      </c>
      <c r="F805" s="5">
        <v>41343.574499999995</v>
      </c>
      <c r="G805" s="6">
        <f t="shared" si="12"/>
        <v>1.2758620689655173</v>
      </c>
      <c r="H805" s="1">
        <v>2018</v>
      </c>
    </row>
    <row r="806" spans="1:8" x14ac:dyDescent="0.25">
      <c r="A806" s="2" t="s">
        <v>108</v>
      </c>
      <c r="B806" s="3" t="s">
        <v>109</v>
      </c>
      <c r="C806" s="1" t="s">
        <v>110</v>
      </c>
      <c r="D806" s="1" t="s">
        <v>170</v>
      </c>
      <c r="E806" s="4">
        <v>81061.465500000006</v>
      </c>
      <c r="F806" s="5">
        <v>250336.87875000003</v>
      </c>
      <c r="G806" s="6">
        <f t="shared" si="12"/>
        <v>0.32380952380952377</v>
      </c>
      <c r="H806" s="1">
        <v>2018</v>
      </c>
    </row>
    <row r="807" spans="1:8" x14ac:dyDescent="0.25">
      <c r="A807" s="2" t="s">
        <v>111</v>
      </c>
      <c r="B807" s="3" t="s">
        <v>112</v>
      </c>
      <c r="C807" s="1" t="s">
        <v>113</v>
      </c>
      <c r="D807" s="1" t="s">
        <v>170</v>
      </c>
      <c r="E807" s="4">
        <v>84711.075749999989</v>
      </c>
      <c r="F807" s="5">
        <v>103126.52699999999</v>
      </c>
      <c r="G807" s="6">
        <f t="shared" si="12"/>
        <v>0.8214285714285714</v>
      </c>
      <c r="H807" s="1">
        <v>2018</v>
      </c>
    </row>
    <row r="808" spans="1:8" x14ac:dyDescent="0.25">
      <c r="A808" s="2" t="s">
        <v>114</v>
      </c>
      <c r="B808" s="3" t="s">
        <v>115</v>
      </c>
      <c r="C808" s="1" t="s">
        <v>116</v>
      </c>
      <c r="D808" s="1" t="s">
        <v>170</v>
      </c>
      <c r="E808" s="4">
        <v>178974.73124999998</v>
      </c>
      <c r="F808" s="5">
        <v>240337.49625</v>
      </c>
      <c r="G808" s="6">
        <f t="shared" si="12"/>
        <v>0.74468085106382975</v>
      </c>
      <c r="H808" s="1">
        <v>2018</v>
      </c>
    </row>
    <row r="809" spans="1:8" x14ac:dyDescent="0.25">
      <c r="A809" s="2" t="s">
        <v>114</v>
      </c>
      <c r="B809" s="3" t="s">
        <v>115</v>
      </c>
      <c r="C809" s="1" t="s">
        <v>117</v>
      </c>
      <c r="D809" s="1" t="s">
        <v>170</v>
      </c>
      <c r="E809" s="4">
        <v>308943.88200000004</v>
      </c>
      <c r="F809" s="5">
        <v>321816.54375000001</v>
      </c>
      <c r="G809" s="6">
        <f t="shared" si="12"/>
        <v>0.96000000000000008</v>
      </c>
      <c r="H809" s="1">
        <v>2018</v>
      </c>
    </row>
    <row r="810" spans="1:8" x14ac:dyDescent="0.25">
      <c r="A810" s="2" t="s">
        <v>114</v>
      </c>
      <c r="B810" s="3" t="s">
        <v>115</v>
      </c>
      <c r="C810" s="1" t="s">
        <v>118</v>
      </c>
      <c r="D810" s="1" t="s">
        <v>170</v>
      </c>
      <c r="E810" s="4">
        <v>124293.77100000002</v>
      </c>
      <c r="F810" s="5">
        <v>62146.885500000011</v>
      </c>
      <c r="G810" s="6">
        <f t="shared" si="12"/>
        <v>2</v>
      </c>
      <c r="H810" s="1">
        <v>2018</v>
      </c>
    </row>
    <row r="811" spans="1:8" x14ac:dyDescent="0.25">
      <c r="A811" s="2" t="s">
        <v>119</v>
      </c>
      <c r="B811" s="3" t="s">
        <v>120</v>
      </c>
      <c r="C811" s="1" t="s">
        <v>121</v>
      </c>
      <c r="D811" s="1" t="s">
        <v>170</v>
      </c>
      <c r="E811" s="4">
        <v>154077.78824999998</v>
      </c>
      <c r="F811" s="5">
        <v>54609.849000000002</v>
      </c>
      <c r="G811" s="6">
        <f t="shared" si="12"/>
        <v>2.8214285714285712</v>
      </c>
      <c r="H811" s="1">
        <v>2018</v>
      </c>
    </row>
    <row r="812" spans="1:8" x14ac:dyDescent="0.25">
      <c r="A812" s="2" t="s">
        <v>122</v>
      </c>
      <c r="B812" s="3" t="s">
        <v>123</v>
      </c>
      <c r="C812" s="1" t="s">
        <v>124</v>
      </c>
      <c r="D812" s="1" t="s">
        <v>170</v>
      </c>
      <c r="E812" s="4">
        <v>186743.07</v>
      </c>
      <c r="F812" s="5">
        <v>189266.625</v>
      </c>
      <c r="G812" s="6">
        <f t="shared" si="12"/>
        <v>0.98666666666666669</v>
      </c>
      <c r="H812" s="1">
        <v>2018</v>
      </c>
    </row>
    <row r="813" spans="1:8" x14ac:dyDescent="0.25">
      <c r="A813" s="2" t="s">
        <v>125</v>
      </c>
      <c r="B813" s="3" t="s">
        <v>126</v>
      </c>
      <c r="C813" s="1" t="s">
        <v>127</v>
      </c>
      <c r="D813" s="1" t="s">
        <v>170</v>
      </c>
      <c r="E813" s="4">
        <v>20611.732500000002</v>
      </c>
      <c r="F813" s="5">
        <v>8337.33</v>
      </c>
      <c r="G813" s="6">
        <f t="shared" si="12"/>
        <v>2.4722222222222223</v>
      </c>
      <c r="H813" s="1">
        <v>2018</v>
      </c>
    </row>
    <row r="814" spans="1:8" x14ac:dyDescent="0.25">
      <c r="A814" s="2" t="s">
        <v>128</v>
      </c>
      <c r="B814" s="3" t="s">
        <v>129</v>
      </c>
      <c r="C814" s="1" t="s">
        <v>130</v>
      </c>
      <c r="D814" s="1" t="s">
        <v>170</v>
      </c>
      <c r="E814" s="4">
        <v>406252.74600000004</v>
      </c>
      <c r="F814" s="5">
        <v>677087.91</v>
      </c>
      <c r="G814" s="6">
        <f t="shared" si="12"/>
        <v>0.60000000000000009</v>
      </c>
      <c r="H814" s="1">
        <v>2018</v>
      </c>
    </row>
    <row r="815" spans="1:8" x14ac:dyDescent="0.25">
      <c r="A815" s="2" t="s">
        <v>131</v>
      </c>
      <c r="B815" s="3" t="s">
        <v>132</v>
      </c>
      <c r="C815" s="1" t="s">
        <v>133</v>
      </c>
      <c r="D815" s="1" t="s">
        <v>170</v>
      </c>
      <c r="E815" s="4">
        <v>84973.05</v>
      </c>
      <c r="F815" s="5">
        <v>38521.116000000009</v>
      </c>
      <c r="G815" s="6">
        <f t="shared" si="12"/>
        <v>2.2058823529411762</v>
      </c>
      <c r="H815" s="1">
        <v>2018</v>
      </c>
    </row>
    <row r="816" spans="1:8" x14ac:dyDescent="0.25">
      <c r="A816" s="2" t="s">
        <v>134</v>
      </c>
      <c r="B816" s="3" t="s">
        <v>135</v>
      </c>
      <c r="C816" s="1" t="s">
        <v>136</v>
      </c>
      <c r="D816" s="1" t="s">
        <v>170</v>
      </c>
      <c r="E816" s="4">
        <v>282135.82500000001</v>
      </c>
      <c r="F816" s="5">
        <v>325069.53750000003</v>
      </c>
      <c r="G816" s="6">
        <f t="shared" si="12"/>
        <v>0.86792452830188671</v>
      </c>
      <c r="H816" s="1">
        <v>2018</v>
      </c>
    </row>
    <row r="817" spans="1:8" x14ac:dyDescent="0.25">
      <c r="A817" s="2" t="s">
        <v>137</v>
      </c>
      <c r="B817" s="3" t="s">
        <v>138</v>
      </c>
      <c r="C817" s="1" t="s">
        <v>139</v>
      </c>
      <c r="D817" s="1" t="s">
        <v>170</v>
      </c>
      <c r="E817" s="4">
        <v>36369.432000000001</v>
      </c>
      <c r="F817" s="5">
        <v>68192.684999999998</v>
      </c>
      <c r="G817" s="6">
        <f t="shared" si="12"/>
        <v>0.53333333333333333</v>
      </c>
      <c r="H817" s="1">
        <v>2018</v>
      </c>
    </row>
    <row r="818" spans="1:8" x14ac:dyDescent="0.25">
      <c r="A818" s="2" t="s">
        <v>140</v>
      </c>
      <c r="B818" s="3" t="s">
        <v>141</v>
      </c>
      <c r="C818" s="1" t="s">
        <v>142</v>
      </c>
      <c r="D818" s="1" t="s">
        <v>170</v>
      </c>
      <c r="E818" s="4">
        <v>26829.494999999999</v>
      </c>
      <c r="F818" s="5">
        <v>25904.340000000004</v>
      </c>
      <c r="G818" s="6">
        <f t="shared" si="12"/>
        <v>1.0357142857142856</v>
      </c>
      <c r="H818" s="1">
        <v>2018</v>
      </c>
    </row>
    <row r="819" spans="1:8" x14ac:dyDescent="0.25">
      <c r="A819" s="2" t="s">
        <v>143</v>
      </c>
      <c r="B819" s="3" t="s">
        <v>144</v>
      </c>
      <c r="C819" s="1" t="s">
        <v>145</v>
      </c>
      <c r="D819" s="1" t="s">
        <v>170</v>
      </c>
      <c r="E819" s="4">
        <v>113794.76024999999</v>
      </c>
      <c r="F819" s="5">
        <v>77148.990000000005</v>
      </c>
      <c r="G819" s="6">
        <f t="shared" si="12"/>
        <v>1.4749999999999999</v>
      </c>
      <c r="H819" s="1">
        <v>2018</v>
      </c>
    </row>
    <row r="820" spans="1:8" x14ac:dyDescent="0.25">
      <c r="A820" s="2" t="s">
        <v>143</v>
      </c>
      <c r="B820" s="3" t="s">
        <v>144</v>
      </c>
      <c r="C820" s="1" t="s">
        <v>146</v>
      </c>
      <c r="D820" s="1" t="s">
        <v>170</v>
      </c>
      <c r="E820" s="4">
        <v>17425.125</v>
      </c>
      <c r="F820" s="5">
        <v>19516.140000000003</v>
      </c>
      <c r="G820" s="6">
        <f t="shared" si="12"/>
        <v>0.89285714285714268</v>
      </c>
      <c r="H820" s="1">
        <v>2018</v>
      </c>
    </row>
    <row r="821" spans="1:8" x14ac:dyDescent="0.25">
      <c r="A821" s="2" t="s">
        <v>147</v>
      </c>
      <c r="B821" s="3" t="s">
        <v>148</v>
      </c>
      <c r="C821" s="1" t="s">
        <v>149</v>
      </c>
      <c r="D821" s="1" t="s">
        <v>170</v>
      </c>
      <c r="E821" s="4">
        <v>193920.64874999999</v>
      </c>
      <c r="F821" s="5">
        <v>226928.41875000001</v>
      </c>
      <c r="G821" s="6">
        <f t="shared" si="12"/>
        <v>0.8545454545454545</v>
      </c>
      <c r="H821" s="1">
        <v>2018</v>
      </c>
    </row>
    <row r="822" spans="1:8" x14ac:dyDescent="0.25">
      <c r="A822" s="2" t="s">
        <v>150</v>
      </c>
      <c r="B822" s="3" t="s">
        <v>151</v>
      </c>
      <c r="C822" s="1" t="s">
        <v>152</v>
      </c>
      <c r="D822" s="1" t="s">
        <v>170</v>
      </c>
      <c r="E822" s="4">
        <v>328588.97400000005</v>
      </c>
      <c r="F822" s="5">
        <v>135608.14800000002</v>
      </c>
      <c r="G822" s="6">
        <f t="shared" si="12"/>
        <v>2.4230769230769234</v>
      </c>
      <c r="H822" s="1">
        <v>2018</v>
      </c>
    </row>
    <row r="823" spans="1:8" x14ac:dyDescent="0.25">
      <c r="A823" s="2" t="s">
        <v>153</v>
      </c>
      <c r="B823" s="3" t="s">
        <v>154</v>
      </c>
      <c r="C823" s="1" t="s">
        <v>155</v>
      </c>
      <c r="D823" s="1" t="s">
        <v>170</v>
      </c>
      <c r="E823" s="4">
        <v>241529.29650000003</v>
      </c>
      <c r="F823" s="5">
        <v>234912.05550000002</v>
      </c>
      <c r="G823" s="6">
        <f t="shared" si="12"/>
        <v>1.028169014084507</v>
      </c>
      <c r="H823" s="1">
        <v>2018</v>
      </c>
    </row>
    <row r="824" spans="1:8" x14ac:dyDescent="0.25">
      <c r="A824" s="2" t="s">
        <v>156</v>
      </c>
      <c r="B824" s="3" t="s">
        <v>157</v>
      </c>
      <c r="C824" s="1" t="s">
        <v>158</v>
      </c>
      <c r="D824" s="1" t="s">
        <v>170</v>
      </c>
      <c r="E824" s="4">
        <v>277004.88</v>
      </c>
      <c r="F824" s="5">
        <v>110801.95199999999</v>
      </c>
      <c r="G824" s="6">
        <f t="shared" si="12"/>
        <v>2.5000000000000004</v>
      </c>
      <c r="H824" s="1">
        <v>2018</v>
      </c>
    </row>
    <row r="825" spans="1:8" x14ac:dyDescent="0.25">
      <c r="A825" s="2" t="s">
        <v>159</v>
      </c>
      <c r="B825" s="3" t="s">
        <v>160</v>
      </c>
      <c r="C825" s="1" t="s">
        <v>161</v>
      </c>
      <c r="D825" s="1" t="s">
        <v>170</v>
      </c>
      <c r="E825" s="4">
        <v>223812.92250000002</v>
      </c>
      <c r="F825" s="5">
        <v>270931.4325</v>
      </c>
      <c r="G825" s="6">
        <f t="shared" si="12"/>
        <v>0.82608695652173925</v>
      </c>
      <c r="H825" s="1">
        <v>2018</v>
      </c>
    </row>
    <row r="826" spans="1:8" x14ac:dyDescent="0.25">
      <c r="A826" s="2" t="s">
        <v>162</v>
      </c>
      <c r="B826" s="3" t="s">
        <v>163</v>
      </c>
      <c r="C826" s="1" t="s">
        <v>164</v>
      </c>
      <c r="D826" s="1" t="s">
        <v>170</v>
      </c>
      <c r="E826" s="4">
        <v>221617.08</v>
      </c>
      <c r="F826" s="5">
        <v>157902.16949999996</v>
      </c>
      <c r="G826" s="6">
        <f t="shared" si="12"/>
        <v>1.4035087719298249</v>
      </c>
      <c r="H826" s="1">
        <v>2018</v>
      </c>
    </row>
    <row r="827" spans="1:8" x14ac:dyDescent="0.25">
      <c r="A827" s="2" t="s">
        <v>165</v>
      </c>
      <c r="B827" s="3" t="s">
        <v>166</v>
      </c>
      <c r="C827" s="1" t="s">
        <v>167</v>
      </c>
      <c r="D827" s="1" t="s">
        <v>170</v>
      </c>
      <c r="E827" s="4">
        <v>158536.872</v>
      </c>
      <c r="F827" s="5">
        <v>203125.36725000001</v>
      </c>
      <c r="G827" s="6">
        <f t="shared" si="12"/>
        <v>0.78048780487804881</v>
      </c>
      <c r="H827" s="1">
        <v>2018</v>
      </c>
    </row>
    <row r="828" spans="1:8" x14ac:dyDescent="0.25">
      <c r="A828" s="2" t="s">
        <v>8</v>
      </c>
      <c r="B828" s="3" t="s">
        <v>9</v>
      </c>
      <c r="C828" s="1" t="s">
        <v>10</v>
      </c>
      <c r="D828" s="1" t="s">
        <v>171</v>
      </c>
      <c r="E828" s="4">
        <v>145386.65700000001</v>
      </c>
      <c r="F828" s="5">
        <v>298293.31349999999</v>
      </c>
      <c r="G828" s="6">
        <f t="shared" si="12"/>
        <v>0.48739495798319332</v>
      </c>
      <c r="H828" s="1">
        <v>2018</v>
      </c>
    </row>
    <row r="829" spans="1:8" x14ac:dyDescent="0.25">
      <c r="A829" s="2" t="s">
        <v>12</v>
      </c>
      <c r="B829" s="3" t="s">
        <v>13</v>
      </c>
      <c r="C829" s="1" t="s">
        <v>14</v>
      </c>
      <c r="D829" s="1" t="s">
        <v>171</v>
      </c>
      <c r="E829" s="4">
        <v>103408.22474999999</v>
      </c>
      <c r="F829" s="5">
        <v>204788.83724999998</v>
      </c>
      <c r="G829" s="6">
        <f t="shared" si="12"/>
        <v>0.50495049504950495</v>
      </c>
      <c r="H829" s="1">
        <v>2018</v>
      </c>
    </row>
    <row r="830" spans="1:8" x14ac:dyDescent="0.25">
      <c r="A830" s="2" t="s">
        <v>15</v>
      </c>
      <c r="B830" s="3" t="s">
        <v>16</v>
      </c>
      <c r="C830" s="1" t="s">
        <v>17</v>
      </c>
      <c r="D830" s="1" t="s">
        <v>171</v>
      </c>
      <c r="E830" s="4">
        <v>82722.674250000011</v>
      </c>
      <c r="F830" s="5">
        <v>76216.396500000003</v>
      </c>
      <c r="G830" s="6">
        <f t="shared" si="12"/>
        <v>1.0853658536585367</v>
      </c>
      <c r="H830" s="1">
        <v>2018</v>
      </c>
    </row>
    <row r="831" spans="1:8" x14ac:dyDescent="0.25">
      <c r="A831" s="2" t="s">
        <v>18</v>
      </c>
      <c r="B831" s="3" t="s">
        <v>19</v>
      </c>
      <c r="C831" s="1" t="s">
        <v>20</v>
      </c>
      <c r="D831" s="1" t="s">
        <v>171</v>
      </c>
      <c r="E831" s="4">
        <v>388081.15200000006</v>
      </c>
      <c r="F831" s="5">
        <v>242550.72000000003</v>
      </c>
      <c r="G831" s="6">
        <f t="shared" si="12"/>
        <v>1.6</v>
      </c>
      <c r="H831" s="1">
        <v>2018</v>
      </c>
    </row>
    <row r="832" spans="1:8" x14ac:dyDescent="0.25">
      <c r="A832" s="2" t="s">
        <v>21</v>
      </c>
      <c r="B832" s="3" t="s">
        <v>22</v>
      </c>
      <c r="C832" s="1" t="s">
        <v>23</v>
      </c>
      <c r="D832" s="1" t="s">
        <v>171</v>
      </c>
      <c r="E832" s="4">
        <v>580679.17874999996</v>
      </c>
      <c r="F832" s="5">
        <v>222886.95749999999</v>
      </c>
      <c r="G832" s="6">
        <f t="shared" si="12"/>
        <v>2.6052631578947367</v>
      </c>
      <c r="H832" s="1">
        <v>2018</v>
      </c>
    </row>
    <row r="833" spans="1:8" x14ac:dyDescent="0.25">
      <c r="A833" s="2" t="s">
        <v>21</v>
      </c>
      <c r="B833" s="3" t="s">
        <v>22</v>
      </c>
      <c r="C833" s="1" t="s">
        <v>24</v>
      </c>
      <c r="D833" s="1" t="s">
        <v>171</v>
      </c>
      <c r="E833" s="4">
        <v>337172.11874999997</v>
      </c>
      <c r="F833" s="5">
        <v>386624.02949999995</v>
      </c>
      <c r="G833" s="6">
        <f t="shared" si="12"/>
        <v>0.87209302325581395</v>
      </c>
      <c r="H833" s="1">
        <v>2018</v>
      </c>
    </row>
    <row r="834" spans="1:8" x14ac:dyDescent="0.25">
      <c r="A834" s="2" t="s">
        <v>21</v>
      </c>
      <c r="B834" s="3" t="s">
        <v>22</v>
      </c>
      <c r="C834" s="1" t="s">
        <v>25</v>
      </c>
      <c r="D834" s="1" t="s">
        <v>171</v>
      </c>
      <c r="E834" s="4">
        <v>609854.99400000006</v>
      </c>
      <c r="F834" s="5">
        <v>653416.06500000006</v>
      </c>
      <c r="G834" s="6">
        <f t="shared" si="12"/>
        <v>0.93333333333333335</v>
      </c>
      <c r="H834" s="1">
        <v>2018</v>
      </c>
    </row>
    <row r="835" spans="1:8" x14ac:dyDescent="0.25">
      <c r="A835" s="2" t="s">
        <v>21</v>
      </c>
      <c r="B835" s="3" t="s">
        <v>22</v>
      </c>
      <c r="C835" s="1" t="s">
        <v>26</v>
      </c>
      <c r="D835" s="1" t="s">
        <v>171</v>
      </c>
      <c r="E835" s="4">
        <v>160843.66425000003</v>
      </c>
      <c r="F835" s="5">
        <v>186726.55275000003</v>
      </c>
      <c r="G835" s="6">
        <f t="shared" ref="G835:G886" si="13">E835/F835</f>
        <v>0.86138613861386137</v>
      </c>
      <c r="H835" s="1">
        <v>2018</v>
      </c>
    </row>
    <row r="836" spans="1:8" x14ac:dyDescent="0.25">
      <c r="A836" s="2" t="s">
        <v>27</v>
      </c>
      <c r="B836" s="3" t="s">
        <v>28</v>
      </c>
      <c r="C836" s="1" t="s">
        <v>29</v>
      </c>
      <c r="D836" s="1" t="s">
        <v>171</v>
      </c>
      <c r="E836" s="4">
        <v>110955.63600000001</v>
      </c>
      <c r="F836" s="5">
        <v>70608.132000000012</v>
      </c>
      <c r="G836" s="6">
        <f t="shared" si="13"/>
        <v>1.5714285714285714</v>
      </c>
      <c r="H836" s="1">
        <v>2018</v>
      </c>
    </row>
    <row r="837" spans="1:8" x14ac:dyDescent="0.25">
      <c r="A837" s="2" t="s">
        <v>30</v>
      </c>
      <c r="B837" s="3" t="s">
        <v>31</v>
      </c>
      <c r="C837" s="1" t="s">
        <v>32</v>
      </c>
      <c r="D837" s="1" t="s">
        <v>171</v>
      </c>
      <c r="E837" s="4">
        <v>182858.25600000002</v>
      </c>
      <c r="F837" s="5">
        <v>263531.016</v>
      </c>
      <c r="G837" s="6">
        <f t="shared" si="13"/>
        <v>0.69387755102040827</v>
      </c>
      <c r="H837" s="1">
        <v>2018</v>
      </c>
    </row>
    <row r="838" spans="1:8" x14ac:dyDescent="0.25">
      <c r="A838" s="2" t="s">
        <v>33</v>
      </c>
      <c r="B838" s="3" t="s">
        <v>34</v>
      </c>
      <c r="C838" s="1" t="s">
        <v>35</v>
      </c>
      <c r="D838" s="1" t="s">
        <v>171</v>
      </c>
      <c r="E838" s="4">
        <v>161006.56875000001</v>
      </c>
      <c r="F838" s="5">
        <v>656906.80050000001</v>
      </c>
      <c r="G838" s="6">
        <f t="shared" si="13"/>
        <v>0.24509803921568629</v>
      </c>
      <c r="H838" s="1">
        <v>2018</v>
      </c>
    </row>
    <row r="839" spans="1:8" x14ac:dyDescent="0.25">
      <c r="A839" s="2" t="s">
        <v>36</v>
      </c>
      <c r="B839" s="3" t="s">
        <v>37</v>
      </c>
      <c r="C839" s="1" t="s">
        <v>38</v>
      </c>
      <c r="D839" s="1" t="s">
        <v>171</v>
      </c>
      <c r="E839" s="4">
        <v>196359.36300000001</v>
      </c>
      <c r="F839" s="5">
        <v>332544.08250000002</v>
      </c>
      <c r="G839" s="6">
        <f t="shared" si="13"/>
        <v>0.59047619047619049</v>
      </c>
      <c r="H839" s="1">
        <v>2018</v>
      </c>
    </row>
    <row r="840" spans="1:8" x14ac:dyDescent="0.25">
      <c r="A840" s="2" t="s">
        <v>36</v>
      </c>
      <c r="B840" s="3" t="s">
        <v>37</v>
      </c>
      <c r="C840" s="1" t="s">
        <v>39</v>
      </c>
      <c r="D840" s="1" t="s">
        <v>171</v>
      </c>
      <c r="E840" s="4">
        <v>488068.47000000003</v>
      </c>
      <c r="F840" s="5">
        <v>344518.92</v>
      </c>
      <c r="G840" s="6">
        <f t="shared" si="13"/>
        <v>1.4166666666666667</v>
      </c>
      <c r="H840" s="1">
        <v>2018</v>
      </c>
    </row>
    <row r="841" spans="1:8" x14ac:dyDescent="0.25">
      <c r="A841" s="2" t="s">
        <v>40</v>
      </c>
      <c r="B841" s="3" t="s">
        <v>41</v>
      </c>
      <c r="C841" s="1" t="s">
        <v>42</v>
      </c>
      <c r="D841" s="1" t="s">
        <v>171</v>
      </c>
      <c r="E841" s="4">
        <v>281016.73574999999</v>
      </c>
      <c r="F841" s="5">
        <v>110089.03049999999</v>
      </c>
      <c r="G841" s="6">
        <f t="shared" si="13"/>
        <v>2.5526315789473686</v>
      </c>
      <c r="H841" s="1">
        <v>2018</v>
      </c>
    </row>
    <row r="842" spans="1:8" x14ac:dyDescent="0.25">
      <c r="A842" s="2" t="s">
        <v>43</v>
      </c>
      <c r="B842" s="3" t="s">
        <v>44</v>
      </c>
      <c r="C842" s="1" t="s">
        <v>45</v>
      </c>
      <c r="D842" s="1" t="s">
        <v>171</v>
      </c>
      <c r="E842" s="4">
        <v>466748.56800000003</v>
      </c>
      <c r="F842" s="5">
        <v>300509.35200000001</v>
      </c>
      <c r="G842" s="6">
        <f t="shared" si="13"/>
        <v>1.5531914893617023</v>
      </c>
      <c r="H842" s="1">
        <v>2018</v>
      </c>
    </row>
    <row r="843" spans="1:8" x14ac:dyDescent="0.25">
      <c r="A843" s="2" t="s">
        <v>46</v>
      </c>
      <c r="B843" s="3" t="s">
        <v>47</v>
      </c>
      <c r="C843" s="1" t="s">
        <v>48</v>
      </c>
      <c r="D843" s="1" t="s">
        <v>171</v>
      </c>
      <c r="E843" s="4">
        <v>35960.355000000003</v>
      </c>
      <c r="F843" s="5">
        <v>45549.783000000003</v>
      </c>
      <c r="G843" s="6">
        <f t="shared" si="13"/>
        <v>0.78947368421052633</v>
      </c>
      <c r="H843" s="1">
        <v>2018</v>
      </c>
    </row>
    <row r="844" spans="1:8" x14ac:dyDescent="0.25">
      <c r="A844" s="2" t="s">
        <v>49</v>
      </c>
      <c r="B844" s="3" t="s">
        <v>50</v>
      </c>
      <c r="C844" s="1" t="s">
        <v>51</v>
      </c>
      <c r="D844" s="1" t="s">
        <v>171</v>
      </c>
      <c r="E844" s="4">
        <v>509405.31450000004</v>
      </c>
      <c r="F844" s="5">
        <v>147891.86550000001</v>
      </c>
      <c r="G844" s="6">
        <f t="shared" si="13"/>
        <v>3.4444444444444442</v>
      </c>
      <c r="H844" s="1">
        <v>2018</v>
      </c>
    </row>
    <row r="845" spans="1:8" x14ac:dyDescent="0.25">
      <c r="A845" s="2" t="s">
        <v>52</v>
      </c>
      <c r="B845" s="3" t="s">
        <v>53</v>
      </c>
      <c r="C845" s="1" t="s">
        <v>54</v>
      </c>
      <c r="D845" s="1" t="s">
        <v>171</v>
      </c>
      <c r="E845" s="4">
        <v>188392.66875000001</v>
      </c>
      <c r="F845" s="5">
        <v>493894.29375000001</v>
      </c>
      <c r="G845" s="6">
        <f t="shared" si="13"/>
        <v>0.3814432989690722</v>
      </c>
      <c r="H845" s="1">
        <v>2018</v>
      </c>
    </row>
    <row r="846" spans="1:8" x14ac:dyDescent="0.25">
      <c r="A846" s="2" t="s">
        <v>52</v>
      </c>
      <c r="B846" s="3" t="s">
        <v>53</v>
      </c>
      <c r="C846" s="1" t="s">
        <v>55</v>
      </c>
      <c r="D846" s="1" t="s">
        <v>171</v>
      </c>
      <c r="E846" s="4">
        <v>437757.18975000002</v>
      </c>
      <c r="F846" s="5">
        <v>437757.18975000002</v>
      </c>
      <c r="G846" s="6">
        <f t="shared" si="13"/>
        <v>1</v>
      </c>
      <c r="H846" s="1">
        <v>2018</v>
      </c>
    </row>
    <row r="847" spans="1:8" x14ac:dyDescent="0.25">
      <c r="A847" s="2" t="s">
        <v>56</v>
      </c>
      <c r="B847" s="3" t="s">
        <v>57</v>
      </c>
      <c r="C847" s="1" t="s">
        <v>58</v>
      </c>
      <c r="D847" s="1" t="s">
        <v>171</v>
      </c>
      <c r="E847" s="4">
        <v>339717.26699999999</v>
      </c>
      <c r="F847" s="5">
        <v>385289.09550000005</v>
      </c>
      <c r="G847" s="6">
        <f t="shared" si="13"/>
        <v>0.88172043010752676</v>
      </c>
      <c r="H847" s="1">
        <v>2018</v>
      </c>
    </row>
    <row r="848" spans="1:8" x14ac:dyDescent="0.25">
      <c r="A848" s="2" t="s">
        <v>59</v>
      </c>
      <c r="B848" s="3" t="s">
        <v>60</v>
      </c>
      <c r="C848" s="1" t="s">
        <v>61</v>
      </c>
      <c r="D848" s="1" t="s">
        <v>171</v>
      </c>
      <c r="E848" s="4">
        <v>214340.83650000003</v>
      </c>
      <c r="F848" s="5">
        <v>277382.25900000002</v>
      </c>
      <c r="G848" s="6">
        <f t="shared" si="13"/>
        <v>0.77272727272727282</v>
      </c>
      <c r="H848" s="1">
        <v>2018</v>
      </c>
    </row>
    <row r="849" spans="1:8" x14ac:dyDescent="0.25">
      <c r="A849" s="2" t="s">
        <v>62</v>
      </c>
      <c r="B849" s="3" t="s">
        <v>63</v>
      </c>
      <c r="C849" s="1" t="s">
        <v>64</v>
      </c>
      <c r="D849" s="1" t="s">
        <v>171</v>
      </c>
      <c r="E849" s="4">
        <v>80648.507249999995</v>
      </c>
      <c r="F849" s="5">
        <v>252351.78074999998</v>
      </c>
      <c r="G849" s="6">
        <f t="shared" si="13"/>
        <v>0.31958762886597941</v>
      </c>
      <c r="H849" s="1">
        <v>2018</v>
      </c>
    </row>
    <row r="850" spans="1:8" x14ac:dyDescent="0.25">
      <c r="A850" s="2" t="s">
        <v>65</v>
      </c>
      <c r="B850" s="3" t="s">
        <v>66</v>
      </c>
      <c r="C850" s="1" t="s">
        <v>67</v>
      </c>
      <c r="D850" s="1" t="s">
        <v>171</v>
      </c>
      <c r="E850" s="4">
        <v>51346.183499999999</v>
      </c>
      <c r="F850" s="5">
        <v>90269.903250000003</v>
      </c>
      <c r="G850" s="6">
        <f t="shared" si="13"/>
        <v>0.5688073394495412</v>
      </c>
      <c r="H850" s="1">
        <v>2018</v>
      </c>
    </row>
    <row r="851" spans="1:8" x14ac:dyDescent="0.25">
      <c r="A851" s="2" t="s">
        <v>68</v>
      </c>
      <c r="B851" s="3" t="s">
        <v>69</v>
      </c>
      <c r="C851" s="1" t="s">
        <v>70</v>
      </c>
      <c r="D851" s="1" t="s">
        <v>171</v>
      </c>
      <c r="E851" s="4">
        <v>280263.39525</v>
      </c>
      <c r="F851" s="5">
        <v>200785.71599999996</v>
      </c>
      <c r="G851" s="6">
        <f t="shared" si="13"/>
        <v>1.3958333333333337</v>
      </c>
      <c r="H851" s="1">
        <v>2018</v>
      </c>
    </row>
    <row r="852" spans="1:8" x14ac:dyDescent="0.25">
      <c r="A852" s="2" t="s">
        <v>71</v>
      </c>
      <c r="B852" s="3" t="s">
        <v>72</v>
      </c>
      <c r="C852" s="1" t="s">
        <v>73</v>
      </c>
      <c r="D852" s="1" t="s">
        <v>171</v>
      </c>
      <c r="E852" s="4">
        <v>337876.13025000005</v>
      </c>
      <c r="F852" s="5">
        <v>150619.47975000003</v>
      </c>
      <c r="G852" s="6">
        <f t="shared" si="13"/>
        <v>2.243243243243243</v>
      </c>
      <c r="H852" s="1">
        <v>2018</v>
      </c>
    </row>
    <row r="853" spans="1:8" x14ac:dyDescent="0.25">
      <c r="A853" s="2" t="s">
        <v>71</v>
      </c>
      <c r="B853" s="3" t="s">
        <v>72</v>
      </c>
      <c r="C853" s="1" t="s">
        <v>74</v>
      </c>
      <c r="D853" s="1" t="s">
        <v>171</v>
      </c>
      <c r="E853" s="4">
        <v>229525.65000000002</v>
      </c>
      <c r="F853" s="5">
        <v>157267.57500000001</v>
      </c>
      <c r="G853" s="6">
        <f t="shared" si="13"/>
        <v>1.4594594594594594</v>
      </c>
      <c r="H853" s="1">
        <v>2018</v>
      </c>
    </row>
    <row r="854" spans="1:8" x14ac:dyDescent="0.25">
      <c r="A854" s="2" t="s">
        <v>75</v>
      </c>
      <c r="B854" s="3" t="s">
        <v>76</v>
      </c>
      <c r="C854" s="1" t="s">
        <v>77</v>
      </c>
      <c r="D854" s="1" t="s">
        <v>171</v>
      </c>
      <c r="E854" s="4">
        <v>647992.74375000002</v>
      </c>
      <c r="F854" s="5">
        <v>688918.60124999995</v>
      </c>
      <c r="G854" s="6">
        <f t="shared" si="13"/>
        <v>0.94059405940594065</v>
      </c>
      <c r="H854" s="1">
        <v>2018</v>
      </c>
    </row>
    <row r="855" spans="1:8" x14ac:dyDescent="0.25">
      <c r="A855" s="2" t="s">
        <v>78</v>
      </c>
      <c r="B855" s="3" t="s">
        <v>79</v>
      </c>
      <c r="C855" s="1" t="s">
        <v>80</v>
      </c>
      <c r="D855" s="1" t="s">
        <v>171</v>
      </c>
      <c r="E855" s="4">
        <v>444063.70800000004</v>
      </c>
      <c r="F855" s="5">
        <v>590402.88450000004</v>
      </c>
      <c r="G855" s="6">
        <f t="shared" si="13"/>
        <v>0.75213675213675213</v>
      </c>
      <c r="H855" s="1">
        <v>2018</v>
      </c>
    </row>
    <row r="856" spans="1:8" x14ac:dyDescent="0.25">
      <c r="A856" s="2" t="s">
        <v>81</v>
      </c>
      <c r="B856" s="3" t="s">
        <v>82</v>
      </c>
      <c r="C856" s="1" t="s">
        <v>83</v>
      </c>
      <c r="D856" s="1" t="s">
        <v>171</v>
      </c>
      <c r="E856" s="4">
        <v>38176.218000000008</v>
      </c>
      <c r="F856" s="5">
        <v>23770.098000000002</v>
      </c>
      <c r="G856" s="6">
        <f t="shared" si="13"/>
        <v>1.6060606060606062</v>
      </c>
      <c r="H856" s="1">
        <v>2018</v>
      </c>
    </row>
    <row r="857" spans="1:8" x14ac:dyDescent="0.25">
      <c r="A857" s="2" t="s">
        <v>84</v>
      </c>
      <c r="B857" s="3" t="s">
        <v>85</v>
      </c>
      <c r="C857" s="1" t="s">
        <v>86</v>
      </c>
      <c r="D857" s="1" t="s">
        <v>171</v>
      </c>
      <c r="E857" s="4">
        <v>81246.09825000001</v>
      </c>
      <c r="F857" s="5">
        <v>71229.456000000006</v>
      </c>
      <c r="G857" s="6">
        <f t="shared" si="13"/>
        <v>1.140625</v>
      </c>
      <c r="H857" s="1">
        <v>2018</v>
      </c>
    </row>
    <row r="858" spans="1:8" x14ac:dyDescent="0.25">
      <c r="A858" s="2" t="s">
        <v>87</v>
      </c>
      <c r="B858" s="3" t="s">
        <v>88</v>
      </c>
      <c r="C858" s="1" t="s">
        <v>89</v>
      </c>
      <c r="D858" s="1" t="s">
        <v>171</v>
      </c>
      <c r="E858" s="4">
        <v>680361.12</v>
      </c>
      <c r="F858" s="5">
        <v>715796.59499999997</v>
      </c>
      <c r="G858" s="6">
        <f t="shared" si="13"/>
        <v>0.95049504950495056</v>
      </c>
      <c r="H858" s="1">
        <v>2018</v>
      </c>
    </row>
    <row r="859" spans="1:8" x14ac:dyDescent="0.25">
      <c r="A859" s="2" t="s">
        <v>90</v>
      </c>
      <c r="B859" s="3" t="s">
        <v>91</v>
      </c>
      <c r="C859" s="1" t="s">
        <v>92</v>
      </c>
      <c r="D859" s="1" t="s">
        <v>171</v>
      </c>
      <c r="E859" s="4">
        <v>80930.178</v>
      </c>
      <c r="F859" s="5">
        <v>234119.44349999999</v>
      </c>
      <c r="G859" s="6">
        <f t="shared" si="13"/>
        <v>0.34567901234567899</v>
      </c>
      <c r="H859" s="1">
        <v>2018</v>
      </c>
    </row>
    <row r="860" spans="1:8" x14ac:dyDescent="0.25">
      <c r="A860" s="2" t="s">
        <v>93</v>
      </c>
      <c r="B860" s="3" t="s">
        <v>94</v>
      </c>
      <c r="C860" s="1" t="s">
        <v>95</v>
      </c>
      <c r="D860" s="1" t="s">
        <v>171</v>
      </c>
      <c r="E860" s="4">
        <v>79479.886500000008</v>
      </c>
      <c r="F860" s="5">
        <v>60015.424500000001</v>
      </c>
      <c r="G860" s="6">
        <f t="shared" si="13"/>
        <v>1.3243243243243243</v>
      </c>
      <c r="H860" s="1">
        <v>2018</v>
      </c>
    </row>
    <row r="861" spans="1:8" x14ac:dyDescent="0.25">
      <c r="A861" s="2" t="s">
        <v>96</v>
      </c>
      <c r="B861" s="3" t="s">
        <v>97</v>
      </c>
      <c r="C861" s="1" t="s">
        <v>98</v>
      </c>
      <c r="D861" s="1" t="s">
        <v>171</v>
      </c>
      <c r="E861" s="4">
        <v>78862.193999999989</v>
      </c>
      <c r="F861" s="5">
        <v>97897.895999999993</v>
      </c>
      <c r="G861" s="6">
        <f t="shared" si="13"/>
        <v>0.80555555555555547</v>
      </c>
      <c r="H861" s="1">
        <v>2018</v>
      </c>
    </row>
    <row r="862" spans="1:8" x14ac:dyDescent="0.25">
      <c r="A862" s="2" t="s">
        <v>99</v>
      </c>
      <c r="B862" s="3" t="s">
        <v>100</v>
      </c>
      <c r="C862" s="1" t="s">
        <v>101</v>
      </c>
      <c r="D862" s="1" t="s">
        <v>171</v>
      </c>
      <c r="E862" s="4">
        <v>225064.50749999998</v>
      </c>
      <c r="F862" s="5">
        <v>231494.92199999996</v>
      </c>
      <c r="G862" s="6">
        <f t="shared" si="13"/>
        <v>0.97222222222222232</v>
      </c>
      <c r="H862" s="1">
        <v>2018</v>
      </c>
    </row>
    <row r="863" spans="1:8" x14ac:dyDescent="0.25">
      <c r="A863" s="2" t="s">
        <v>102</v>
      </c>
      <c r="B863" s="3" t="s">
        <v>103</v>
      </c>
      <c r="C863" s="1" t="s">
        <v>104</v>
      </c>
      <c r="D863" s="1" t="s">
        <v>171</v>
      </c>
      <c r="E863" s="4">
        <v>316355.24700000003</v>
      </c>
      <c r="F863" s="5">
        <v>243350.19000000006</v>
      </c>
      <c r="G863" s="6">
        <f t="shared" si="13"/>
        <v>1.2999999999999998</v>
      </c>
      <c r="H863" s="1">
        <v>2018</v>
      </c>
    </row>
    <row r="864" spans="1:8" x14ac:dyDescent="0.25">
      <c r="A864" s="2" t="s">
        <v>105</v>
      </c>
      <c r="B864" s="3" t="s">
        <v>106</v>
      </c>
      <c r="C864" s="1" t="s">
        <v>107</v>
      </c>
      <c r="D864" s="1" t="s">
        <v>171</v>
      </c>
      <c r="E864" s="4">
        <v>551778.77700000012</v>
      </c>
      <c r="F864" s="5">
        <v>563155.6590000001</v>
      </c>
      <c r="G864" s="6">
        <f t="shared" si="13"/>
        <v>0.97979797979797978</v>
      </c>
      <c r="H864" s="1">
        <v>2018</v>
      </c>
    </row>
    <row r="865" spans="1:8" x14ac:dyDescent="0.25">
      <c r="A865" s="2" t="s">
        <v>108</v>
      </c>
      <c r="B865" s="3" t="s">
        <v>109</v>
      </c>
      <c r="C865" s="1" t="s">
        <v>110</v>
      </c>
      <c r="D865" s="1" t="s">
        <v>171</v>
      </c>
      <c r="E865" s="4">
        <v>129307.7925</v>
      </c>
      <c r="F865" s="5">
        <v>87666.3</v>
      </c>
      <c r="G865" s="6">
        <f t="shared" si="13"/>
        <v>1.4749999999999999</v>
      </c>
      <c r="H865" s="1">
        <v>2018</v>
      </c>
    </row>
    <row r="866" spans="1:8" x14ac:dyDescent="0.25">
      <c r="A866" s="2" t="s">
        <v>111</v>
      </c>
      <c r="B866" s="3" t="s">
        <v>112</v>
      </c>
      <c r="C866" s="1" t="s">
        <v>113</v>
      </c>
      <c r="D866" s="1" t="s">
        <v>171</v>
      </c>
      <c r="E866" s="4">
        <v>472743.47250000003</v>
      </c>
      <c r="F866" s="5">
        <v>349102.87199999997</v>
      </c>
      <c r="G866" s="6">
        <f t="shared" si="13"/>
        <v>1.354166666666667</v>
      </c>
      <c r="H866" s="1">
        <v>2018</v>
      </c>
    </row>
    <row r="867" spans="1:8" x14ac:dyDescent="0.25">
      <c r="A867" s="2" t="s">
        <v>114</v>
      </c>
      <c r="B867" s="3" t="s">
        <v>115</v>
      </c>
      <c r="C867" s="1" t="s">
        <v>116</v>
      </c>
      <c r="D867" s="1" t="s">
        <v>171</v>
      </c>
      <c r="E867" s="4">
        <v>282074.78474999999</v>
      </c>
      <c r="F867" s="5">
        <v>441739.75724999997</v>
      </c>
      <c r="G867" s="6">
        <f t="shared" si="13"/>
        <v>0.63855421686746994</v>
      </c>
      <c r="H867" s="1">
        <v>2018</v>
      </c>
    </row>
    <row r="868" spans="1:8" x14ac:dyDescent="0.25">
      <c r="A868" s="2" t="s">
        <v>114</v>
      </c>
      <c r="B868" s="3" t="s">
        <v>115</v>
      </c>
      <c r="C868" s="1" t="s">
        <v>117</v>
      </c>
      <c r="D868" s="1" t="s">
        <v>171</v>
      </c>
      <c r="E868" s="4">
        <v>189847.21274999998</v>
      </c>
      <c r="F868" s="5">
        <v>260239.99949999998</v>
      </c>
      <c r="G868" s="6">
        <f t="shared" si="13"/>
        <v>0.72950819672131151</v>
      </c>
      <c r="H868" s="1">
        <v>2018</v>
      </c>
    </row>
    <row r="869" spans="1:8" x14ac:dyDescent="0.25">
      <c r="A869" s="2" t="s">
        <v>114</v>
      </c>
      <c r="B869" s="3" t="s">
        <v>115</v>
      </c>
      <c r="C869" s="1" t="s">
        <v>118</v>
      </c>
      <c r="D869" s="1" t="s">
        <v>171</v>
      </c>
      <c r="E869" s="4">
        <v>360916.21575000003</v>
      </c>
      <c r="F869" s="5">
        <v>242258.82975</v>
      </c>
      <c r="G869" s="6">
        <f t="shared" si="13"/>
        <v>1.489795918367347</v>
      </c>
      <c r="H869" s="1">
        <v>2018</v>
      </c>
    </row>
    <row r="870" spans="1:8" x14ac:dyDescent="0.25">
      <c r="A870" s="2" t="s">
        <v>119</v>
      </c>
      <c r="B870" s="3" t="s">
        <v>120</v>
      </c>
      <c r="C870" s="1" t="s">
        <v>121</v>
      </c>
      <c r="D870" s="1" t="s">
        <v>171</v>
      </c>
      <c r="E870" s="4">
        <v>334057.35825000005</v>
      </c>
      <c r="F870" s="5">
        <v>373103.02350000001</v>
      </c>
      <c r="G870" s="6">
        <f t="shared" si="13"/>
        <v>0.89534883720930247</v>
      </c>
      <c r="H870" s="1">
        <v>2018</v>
      </c>
    </row>
    <row r="871" spans="1:8" x14ac:dyDescent="0.25">
      <c r="A871" s="2" t="s">
        <v>122</v>
      </c>
      <c r="B871" s="3" t="s">
        <v>123</v>
      </c>
      <c r="C871" s="1" t="s">
        <v>124</v>
      </c>
      <c r="D871" s="1" t="s">
        <v>171</v>
      </c>
      <c r="E871" s="4">
        <v>72066.266999999993</v>
      </c>
      <c r="F871" s="5">
        <v>125258.0355</v>
      </c>
      <c r="G871" s="6">
        <f t="shared" si="13"/>
        <v>0.57534246575342463</v>
      </c>
      <c r="H871" s="1">
        <v>2018</v>
      </c>
    </row>
    <row r="872" spans="1:8" x14ac:dyDescent="0.25">
      <c r="A872" s="2" t="s">
        <v>125</v>
      </c>
      <c r="B872" s="3" t="s">
        <v>126</v>
      </c>
      <c r="C872" s="1" t="s">
        <v>127</v>
      </c>
      <c r="D872" s="1" t="s">
        <v>171</v>
      </c>
      <c r="E872" s="4">
        <v>270042.33599999995</v>
      </c>
      <c r="F872" s="5">
        <v>151898.81399999998</v>
      </c>
      <c r="G872" s="6">
        <f t="shared" si="13"/>
        <v>1.7777777777777777</v>
      </c>
      <c r="H872" s="1">
        <v>2018</v>
      </c>
    </row>
    <row r="873" spans="1:8" x14ac:dyDescent="0.25">
      <c r="A873" s="2" t="s">
        <v>128</v>
      </c>
      <c r="B873" s="3" t="s">
        <v>129</v>
      </c>
      <c r="C873" s="1" t="s">
        <v>130</v>
      </c>
      <c r="D873" s="1" t="s">
        <v>171</v>
      </c>
      <c r="E873" s="4">
        <v>387704.79900000006</v>
      </c>
      <c r="F873" s="5">
        <v>768229.87950000016</v>
      </c>
      <c r="G873" s="6">
        <f t="shared" si="13"/>
        <v>0.50467289719626163</v>
      </c>
      <c r="H873" s="1">
        <v>2018</v>
      </c>
    </row>
    <row r="874" spans="1:8" x14ac:dyDescent="0.25">
      <c r="A874" s="2" t="s">
        <v>131</v>
      </c>
      <c r="B874" s="3" t="s">
        <v>132</v>
      </c>
      <c r="C874" s="1" t="s">
        <v>133</v>
      </c>
      <c r="D874" s="1" t="s">
        <v>171</v>
      </c>
      <c r="E874" s="4">
        <v>145909.51200000002</v>
      </c>
      <c r="F874" s="5">
        <v>151669.09800000003</v>
      </c>
      <c r="G874" s="6">
        <f t="shared" si="13"/>
        <v>0.96202531645569611</v>
      </c>
      <c r="H874" s="1">
        <v>2018</v>
      </c>
    </row>
    <row r="875" spans="1:8" x14ac:dyDescent="0.25">
      <c r="A875" s="2" t="s">
        <v>134</v>
      </c>
      <c r="B875" s="3" t="s">
        <v>135</v>
      </c>
      <c r="C875" s="1" t="s">
        <v>136</v>
      </c>
      <c r="D875" s="1" t="s">
        <v>171</v>
      </c>
      <c r="E875" s="4">
        <v>185486.96250000002</v>
      </c>
      <c r="F875" s="5">
        <v>107582.43825000001</v>
      </c>
      <c r="G875" s="6">
        <f t="shared" si="13"/>
        <v>1.7241379310344829</v>
      </c>
      <c r="H875" s="1">
        <v>2018</v>
      </c>
    </row>
    <row r="876" spans="1:8" x14ac:dyDescent="0.25">
      <c r="A876" s="2" t="s">
        <v>137</v>
      </c>
      <c r="B876" s="3" t="s">
        <v>138</v>
      </c>
      <c r="C876" s="1" t="s">
        <v>139</v>
      </c>
      <c r="D876" s="1" t="s">
        <v>171</v>
      </c>
      <c r="E876" s="4">
        <v>215017.52400000003</v>
      </c>
      <c r="F876" s="5">
        <v>98160.173999999999</v>
      </c>
      <c r="G876" s="6">
        <f t="shared" si="13"/>
        <v>2.1904761904761907</v>
      </c>
      <c r="H876" s="1">
        <v>2018</v>
      </c>
    </row>
    <row r="877" spans="1:8" x14ac:dyDescent="0.25">
      <c r="A877" s="2" t="s">
        <v>140</v>
      </c>
      <c r="B877" s="3" t="s">
        <v>141</v>
      </c>
      <c r="C877" s="1" t="s">
        <v>142</v>
      </c>
      <c r="D877" s="1" t="s">
        <v>171</v>
      </c>
      <c r="E877" s="4">
        <v>541695.67424999992</v>
      </c>
      <c r="F877" s="5">
        <v>170421.111</v>
      </c>
      <c r="G877" s="6">
        <f t="shared" si="13"/>
        <v>3.1785714285714279</v>
      </c>
      <c r="H877" s="1">
        <v>2018</v>
      </c>
    </row>
    <row r="878" spans="1:8" x14ac:dyDescent="0.25">
      <c r="A878" s="2" t="s">
        <v>143</v>
      </c>
      <c r="B878" s="3" t="s">
        <v>144</v>
      </c>
      <c r="C878" s="1" t="s">
        <v>145</v>
      </c>
      <c r="D878" s="1" t="s">
        <v>171</v>
      </c>
      <c r="E878" s="4">
        <v>476490.72824999999</v>
      </c>
      <c r="F878" s="5">
        <v>541763.43074999994</v>
      </c>
      <c r="G878" s="6">
        <f t="shared" si="13"/>
        <v>0.87951807228915668</v>
      </c>
      <c r="H878" s="1">
        <v>2018</v>
      </c>
    </row>
    <row r="879" spans="1:8" x14ac:dyDescent="0.25">
      <c r="A879" s="2" t="s">
        <v>143</v>
      </c>
      <c r="B879" s="3" t="s">
        <v>144</v>
      </c>
      <c r="C879" s="1" t="s">
        <v>146</v>
      </c>
      <c r="D879" s="1" t="s">
        <v>171</v>
      </c>
      <c r="E879" s="4">
        <v>127415.28150000001</v>
      </c>
      <c r="F879" s="5">
        <v>186222.3345</v>
      </c>
      <c r="G879" s="6">
        <f t="shared" si="13"/>
        <v>0.6842105263157896</v>
      </c>
      <c r="H879" s="1">
        <v>2018</v>
      </c>
    </row>
    <row r="880" spans="1:8" x14ac:dyDescent="0.25">
      <c r="A880" s="2" t="s">
        <v>147</v>
      </c>
      <c r="B880" s="3" t="s">
        <v>148</v>
      </c>
      <c r="C880" s="1" t="s">
        <v>149</v>
      </c>
      <c r="D880" s="1" t="s">
        <v>171</v>
      </c>
      <c r="E880" s="4">
        <v>119961.37125</v>
      </c>
      <c r="F880" s="5">
        <v>215930.46825000001</v>
      </c>
      <c r="G880" s="6">
        <f t="shared" si="13"/>
        <v>0.55555555555555558</v>
      </c>
      <c r="H880" s="1">
        <v>2018</v>
      </c>
    </row>
    <row r="881" spans="1:8" x14ac:dyDescent="0.25">
      <c r="A881" s="2" t="s">
        <v>150</v>
      </c>
      <c r="B881" s="3" t="s">
        <v>151</v>
      </c>
      <c r="C881" s="1" t="s">
        <v>152</v>
      </c>
      <c r="D881" s="1" t="s">
        <v>171</v>
      </c>
      <c r="E881" s="4">
        <v>215687.48850000001</v>
      </c>
      <c r="F881" s="5">
        <v>213392.94075000004</v>
      </c>
      <c r="G881" s="6">
        <f t="shared" si="13"/>
        <v>1.0107526881720428</v>
      </c>
      <c r="H881" s="1">
        <v>2018</v>
      </c>
    </row>
    <row r="882" spans="1:8" x14ac:dyDescent="0.25">
      <c r="A882" s="2" t="s">
        <v>153</v>
      </c>
      <c r="B882" s="3" t="s">
        <v>154</v>
      </c>
      <c r="C882" s="1" t="s">
        <v>155</v>
      </c>
      <c r="D882" s="1" t="s">
        <v>171</v>
      </c>
      <c r="E882" s="4">
        <v>93685.599000000017</v>
      </c>
      <c r="F882" s="5">
        <v>337937.33925000008</v>
      </c>
      <c r="G882" s="6">
        <f t="shared" si="13"/>
        <v>0.2772277227722772</v>
      </c>
      <c r="H882" s="1">
        <v>2018</v>
      </c>
    </row>
    <row r="883" spans="1:8" x14ac:dyDescent="0.25">
      <c r="A883" s="2" t="s">
        <v>156</v>
      </c>
      <c r="B883" s="3" t="s">
        <v>157</v>
      </c>
      <c r="C883" s="1" t="s">
        <v>158</v>
      </c>
      <c r="D883" s="1" t="s">
        <v>171</v>
      </c>
      <c r="E883" s="4">
        <v>42616.489500000003</v>
      </c>
      <c r="F883" s="5">
        <v>54090.159750000006</v>
      </c>
      <c r="G883" s="6">
        <f t="shared" si="13"/>
        <v>0.78787878787878785</v>
      </c>
      <c r="H883" s="1">
        <v>2018</v>
      </c>
    </row>
    <row r="884" spans="1:8" x14ac:dyDescent="0.25">
      <c r="A884" s="2" t="s">
        <v>159</v>
      </c>
      <c r="B884" s="3" t="s">
        <v>160</v>
      </c>
      <c r="C884" s="1" t="s">
        <v>161</v>
      </c>
      <c r="D884" s="1" t="s">
        <v>171</v>
      </c>
      <c r="E884" s="4">
        <v>380488.48200000002</v>
      </c>
      <c r="F884" s="5">
        <v>181596.77549999999</v>
      </c>
      <c r="G884" s="6">
        <f t="shared" si="13"/>
        <v>2.0952380952380953</v>
      </c>
      <c r="H884" s="1">
        <v>2018</v>
      </c>
    </row>
    <row r="885" spans="1:8" x14ac:dyDescent="0.25">
      <c r="A885" s="2" t="s">
        <v>162</v>
      </c>
      <c r="B885" s="3" t="s">
        <v>163</v>
      </c>
      <c r="C885" s="1" t="s">
        <v>164</v>
      </c>
      <c r="D885" s="1" t="s">
        <v>171</v>
      </c>
      <c r="E885" s="4">
        <v>25473.690000000002</v>
      </c>
      <c r="F885" s="5">
        <v>29294.743500000004</v>
      </c>
      <c r="G885" s="6">
        <f t="shared" si="13"/>
        <v>0.86956521739130432</v>
      </c>
      <c r="H885" s="1">
        <v>2018</v>
      </c>
    </row>
    <row r="886" spans="1:8" x14ac:dyDescent="0.25">
      <c r="A886" s="2" t="s">
        <v>165</v>
      </c>
      <c r="B886" s="3" t="s">
        <v>166</v>
      </c>
      <c r="C886" s="1" t="s">
        <v>167</v>
      </c>
      <c r="D886" s="1" t="s">
        <v>171</v>
      </c>
      <c r="E886" s="4">
        <v>553415.53050000011</v>
      </c>
      <c r="F886" s="5">
        <v>180707.11200000002</v>
      </c>
      <c r="G886" s="6">
        <f t="shared" si="13"/>
        <v>3.0625</v>
      </c>
      <c r="H886" s="1">
        <v>2018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73B6D-003F-4513-90D8-E05F17BFC24B}">
  <sheetPr codeName="Sayfa3"/>
  <dimension ref="A1:AE52"/>
  <sheetViews>
    <sheetView topLeftCell="B6" zoomScale="55" zoomScaleNormal="55" workbookViewId="0">
      <selection activeCell="J20" sqref="J20:M25"/>
    </sheetView>
  </sheetViews>
  <sheetFormatPr defaultRowHeight="15" x14ac:dyDescent="0.25"/>
  <cols>
    <col min="1" max="1" width="15.28515625" bestFit="1" customWidth="1"/>
    <col min="2" max="2" width="13.28515625" bestFit="1" customWidth="1"/>
    <col min="7" max="7" width="13.5703125" bestFit="1" customWidth="1"/>
    <col min="8" max="8" width="15.28515625" bestFit="1" customWidth="1"/>
    <col min="9" max="9" width="11.140625" bestFit="1" customWidth="1"/>
    <col min="10" max="10" width="11.5703125" bestFit="1" customWidth="1"/>
    <col min="11" max="11" width="14.28515625" bestFit="1" customWidth="1"/>
    <col min="12" max="12" width="12.140625" customWidth="1"/>
    <col min="13" max="13" width="12.7109375" customWidth="1"/>
    <col min="14" max="14" width="11.5703125" bestFit="1" customWidth="1"/>
    <col min="18" max="18" width="14" bestFit="1" customWidth="1"/>
    <col min="21" max="21" width="11.28515625" bestFit="1" customWidth="1"/>
    <col min="25" max="25" width="11.140625" bestFit="1" customWidth="1"/>
    <col min="26" max="26" width="15.28515625" bestFit="1" customWidth="1"/>
    <col min="27" max="27" width="10.85546875" customWidth="1"/>
    <col min="28" max="28" width="12.7109375" bestFit="1" customWidth="1"/>
    <col min="29" max="29" width="11.5703125" bestFit="1" customWidth="1"/>
    <col min="30" max="30" width="12.7109375" bestFit="1" customWidth="1"/>
    <col min="31" max="31" width="11.5703125" bestFit="1" customWidth="1"/>
  </cols>
  <sheetData>
    <row r="1" spans="1:18" x14ac:dyDescent="0.25">
      <c r="A1" t="str" cm="1">
        <f t="array" ref="A1:A50">_xlfn.UNIQUE(Data[STATE])</f>
        <v>Alaska</v>
      </c>
      <c r="B1" s="8">
        <f>SUMIFS(DATA!$E:$E,DATA!$B:$B,A1,DATA!$H:$H,$C$1)</f>
        <v>1075642.794</v>
      </c>
      <c r="C1">
        <f>Dasboard!$A$1</f>
        <v>2018</v>
      </c>
      <c r="D1" cm="1">
        <f t="array" ref="D1:D3">_xlfn.UNIQUE(Data[YEAR])</f>
        <v>2020</v>
      </c>
      <c r="G1" t="str" cm="1">
        <f t="array" ref="G1:G5">_xlfn.UNIQUE(Data[PRODUCTS])</f>
        <v>MERCEDES</v>
      </c>
      <c r="H1" s="8">
        <f>SUMIFS(DATA!$E:$E,DATA!$D:$D,$G1,DATA!$H:$H,$C$1)</f>
        <v>11651494.895999998</v>
      </c>
      <c r="R1" t="str">
        <f>Dasboard!W3</f>
        <v>Iowa</v>
      </c>
    </row>
    <row r="2" spans="1:18" x14ac:dyDescent="0.25">
      <c r="A2" t="str">
        <v>Alabama</v>
      </c>
      <c r="B2" s="8">
        <f>SUMIFS(DATA!$E:$E,DATA!$B:$B,A2,DATA!$H:$H,$C$1)</f>
        <v>1138081.2322500001</v>
      </c>
      <c r="D2">
        <v>2019</v>
      </c>
      <c r="G2" t="str">
        <v>BMW</v>
      </c>
      <c r="H2" s="8">
        <f>SUMIFS(DATA!$E:$E,DATA!$D:$D,$G2,DATA!$H:$H,$C$1)</f>
        <v>7830346.9702500002</v>
      </c>
    </row>
    <row r="3" spans="1:18" x14ac:dyDescent="0.25">
      <c r="A3" t="str">
        <v>Arkansas</v>
      </c>
      <c r="B3" s="8">
        <f>SUMIFS(DATA!$E:$E,DATA!$B:$B,A3,DATA!$H:$H,$C$1)</f>
        <v>879472.17450000008</v>
      </c>
      <c r="D3">
        <v>2018</v>
      </c>
      <c r="G3" t="str">
        <v>FORD</v>
      </c>
      <c r="H3" s="8">
        <f>SUMIFS(DATA!$E:$E,DATA!$D:$D,$G3,DATA!$H:$H,$C$1)</f>
        <v>16905078.695250001</v>
      </c>
      <c r="R3" t="str" cm="1">
        <f t="array" ref="R3">_xlfn.UNIQUE(_xlfn._xlws.FILTER(Data[SALERS],Data[STATE]=R1))</f>
        <v>Mike Ka</v>
      </c>
    </row>
    <row r="4" spans="1:18" x14ac:dyDescent="0.25">
      <c r="A4" t="str">
        <v>Arizona</v>
      </c>
      <c r="B4" s="8">
        <f>SUMIFS(DATA!$E:$E,DATA!$B:$B,A4,DATA!$H:$H,$C$1)</f>
        <v>1034391.7012499999</v>
      </c>
      <c r="G4" t="str">
        <v>MAZDA</v>
      </c>
      <c r="H4" s="8">
        <f>SUMIFS(DATA!$E:$E,DATA!$D:$D,$G4,DATA!$H:$H,$C$1)</f>
        <v>10361173.481999997</v>
      </c>
    </row>
    <row r="5" spans="1:18" x14ac:dyDescent="0.25">
      <c r="A5" t="str">
        <v>California</v>
      </c>
      <c r="B5" s="8">
        <f>SUMIFS(DATA!$E:$E,DATA!$B:$B,A5,DATA!$H:$H,$C$1)</f>
        <v>5450492.6527500013</v>
      </c>
      <c r="G5" t="str">
        <v>CHEVROLET</v>
      </c>
      <c r="H5" s="8">
        <f>SUMIFS(DATA!$E:$E,DATA!$D:$D,$G5,DATA!$H:$H,$C$1)</f>
        <v>15846811.008750001</v>
      </c>
    </row>
    <row r="6" spans="1:18" x14ac:dyDescent="0.25">
      <c r="A6" t="str">
        <v>Colorado</v>
      </c>
      <c r="B6" s="8">
        <f>SUMIFS(DATA!$E:$E,DATA!$B:$B,A6,DATA!$H:$H,$C$1)</f>
        <v>438364.28474999999</v>
      </c>
      <c r="J6" s="8"/>
    </row>
    <row r="7" spans="1:18" x14ac:dyDescent="0.25">
      <c r="A7" t="str">
        <v>Connecticut</v>
      </c>
      <c r="B7" s="8">
        <f>SUMIFS(DATA!$E:$E,DATA!$B:$B,A7,DATA!$H:$H,$C$1)</f>
        <v>1128315.8857500001</v>
      </c>
      <c r="J7" s="8"/>
    </row>
    <row r="8" spans="1:18" x14ac:dyDescent="0.25">
      <c r="A8" t="str">
        <v>Delaware</v>
      </c>
      <c r="B8" s="8">
        <f>SUMIFS(DATA!$E:$E,DATA!$B:$B,A8,DATA!$H:$H,$C$1)</f>
        <v>735656.80274999992</v>
      </c>
      <c r="J8" s="8"/>
      <c r="K8">
        <v>2018</v>
      </c>
      <c r="L8">
        <v>2019</v>
      </c>
      <c r="M8">
        <v>2020</v>
      </c>
      <c r="N8" t="s">
        <v>175</v>
      </c>
    </row>
    <row r="9" spans="1:18" x14ac:dyDescent="0.25">
      <c r="A9" t="str">
        <v>Florida</v>
      </c>
      <c r="B9" s="8">
        <f>SUMIFS(DATA!$E:$E,DATA!$B:$B,A9,DATA!$H:$H,$C$1)</f>
        <v>1559380.8352499998</v>
      </c>
      <c r="J9" t="str" cm="1">
        <f t="array" ref="J9:J13">_xlfn.UNIQUE(Data[PRODUCTS])</f>
        <v>MERCEDES</v>
      </c>
      <c r="K9" s="8">
        <f>SUMIFS(DATA!$E:$E,DATA!$D:$D,$J9,DATA!$H:$H,K$8)</f>
        <v>11651494.895999998</v>
      </c>
      <c r="L9" s="8">
        <f>SUMIFS(DATA!$E:$E,DATA!$D:$D,$J9,DATA!$H:$H,L$8)</f>
        <v>17119042.839000005</v>
      </c>
      <c r="M9" s="8">
        <f>SUMIFS(DATA!$E:$E,DATA!$D:$D,$J9,DATA!$H:$H,M$8)</f>
        <v>30171771</v>
      </c>
      <c r="N9" s="11">
        <f>SUM(K9:M9)</f>
        <v>58942308.734999999</v>
      </c>
    </row>
    <row r="10" spans="1:18" x14ac:dyDescent="0.25">
      <c r="A10" t="str">
        <v>Georgia</v>
      </c>
      <c r="B10" s="8">
        <f>SUMIFS(DATA!$E:$E,DATA!$B:$B,A10,DATA!$H:$H,$C$1)</f>
        <v>1356322.9950000001</v>
      </c>
      <c r="J10" t="str">
        <v>BMW</v>
      </c>
      <c r="K10" s="8">
        <f>SUMIFS(DATA!$E:$E,DATA!$D:$D,$J10,DATA!$H:$H,K$8)</f>
        <v>7830346.9702500002</v>
      </c>
      <c r="L10" s="8">
        <f>SUMIFS(DATA!$E:$E,DATA!$D:$D,$J10,DATA!$H:$H,L$8)</f>
        <v>9696997.8989999983</v>
      </c>
      <c r="M10" s="8">
        <f>SUMIFS(DATA!$E:$E,DATA!$D:$D,$J10,DATA!$H:$H,M$8)</f>
        <v>17788458</v>
      </c>
      <c r="N10" s="11">
        <f t="shared" ref="N10:N13" si="0">SUM(K10:M10)</f>
        <v>35315802.86925</v>
      </c>
    </row>
    <row r="11" spans="1:18" x14ac:dyDescent="0.25">
      <c r="A11" t="str">
        <v>Hawaii</v>
      </c>
      <c r="B11" s="8">
        <f>SUMIFS(DATA!$E:$E,DATA!$B:$B,A11,DATA!$H:$H,$C$1)</f>
        <v>1705018.1737500001</v>
      </c>
      <c r="J11" t="str">
        <v>FORD</v>
      </c>
      <c r="K11" s="8">
        <f>SUMIFS(DATA!$E:$E,DATA!$D:$D,$J11,DATA!$H:$H,K$8)</f>
        <v>16905078.695250001</v>
      </c>
      <c r="L11" s="8">
        <f>SUMIFS(DATA!$E:$E,DATA!$D:$D,$J11,DATA!$H:$H,L$8)</f>
        <v>21034718.774999991</v>
      </c>
      <c r="M11" s="8">
        <f>SUMIFS(DATA!$E:$E,DATA!$D:$D,$J11,DATA!$H:$H,M$8)</f>
        <v>38563077</v>
      </c>
      <c r="N11" s="11">
        <f t="shared" si="0"/>
        <v>76502874.470249996</v>
      </c>
    </row>
    <row r="12" spans="1:18" x14ac:dyDescent="0.25">
      <c r="A12" t="str">
        <v>Iowa</v>
      </c>
      <c r="B12" s="8">
        <f>SUMIFS(DATA!$E:$E,DATA!$B:$B,A12,DATA!$H:$H,$C$1)</f>
        <v>952514.87625000009</v>
      </c>
      <c r="J12" t="str">
        <v>MAZDA</v>
      </c>
      <c r="K12" s="8">
        <f>SUMIFS(DATA!$E:$E,DATA!$D:$D,$J12,DATA!$H:$H,K$8)</f>
        <v>10361173.481999997</v>
      </c>
      <c r="L12" s="8">
        <f>SUMIFS(DATA!$E:$E,DATA!$D:$D,$J12,DATA!$H:$H,L$8)</f>
        <v>12920499.387000004</v>
      </c>
      <c r="M12" s="8">
        <f>SUMIFS(DATA!$E:$E,DATA!$D:$D,$J12,DATA!$H:$H,M$8)</f>
        <v>22939296</v>
      </c>
      <c r="N12" s="11">
        <f t="shared" si="0"/>
        <v>46220968.869000003</v>
      </c>
    </row>
    <row r="13" spans="1:18" x14ac:dyDescent="0.25">
      <c r="A13" t="str">
        <v>Idaho</v>
      </c>
      <c r="B13" s="8">
        <f>SUMIFS(DATA!$E:$E,DATA!$B:$B,A13,DATA!$H:$H,$C$1)</f>
        <v>1328565.8002500001</v>
      </c>
      <c r="G13" t="s">
        <v>172</v>
      </c>
      <c r="H13" s="8">
        <f>SUMIFS(DATA!$E:$E,DATA!$H:$H,$C$1)</f>
        <v>62594905.052249976</v>
      </c>
      <c r="J13" t="str">
        <v>CHEVROLET</v>
      </c>
      <c r="K13" s="8">
        <f>SUMIFS(DATA!$E:$E,DATA!$D:$D,$J13,DATA!$H:$H,K$8)</f>
        <v>15846811.008750001</v>
      </c>
      <c r="L13" s="8">
        <f>SUMIFS(DATA!$E:$E,DATA!$D:$D,$J13,DATA!$H:$H,L$8)</f>
        <v>20032255.052999999</v>
      </c>
      <c r="M13" s="8">
        <f>SUMIFS(DATA!$E:$E,DATA!$D:$D,$J13,DATA!$H:$H,M$8)</f>
        <v>35219513</v>
      </c>
      <c r="N13" s="11">
        <f t="shared" si="0"/>
        <v>71098579.061749995</v>
      </c>
    </row>
    <row r="14" spans="1:18" x14ac:dyDescent="0.25">
      <c r="A14" t="str">
        <v>Illinois</v>
      </c>
      <c r="B14" s="8">
        <f>SUMIFS(DATA!$E:$E,DATA!$B:$B,A14,DATA!$H:$H,$C$1)</f>
        <v>1872596.3939999999</v>
      </c>
      <c r="G14" t="s">
        <v>173</v>
      </c>
      <c r="H14" s="8">
        <f>SUMIFS(DATA!$F:$F,DATA!$H:$H,$C$1)</f>
        <v>70419511.451250061</v>
      </c>
    </row>
    <row r="15" spans="1:18" x14ac:dyDescent="0.25">
      <c r="A15" t="str">
        <v>Indiana</v>
      </c>
      <c r="B15" s="8">
        <f>SUMIFS(DATA!$E:$E,DATA!$B:$B,A15,DATA!$H:$H,$C$1)</f>
        <v>1410217.6410000001</v>
      </c>
      <c r="H15" s="10">
        <f>H13/H14</f>
        <v>0.88888581818098955</v>
      </c>
    </row>
    <row r="16" spans="1:18" x14ac:dyDescent="0.25">
      <c r="A16" t="str">
        <v>Kansas</v>
      </c>
      <c r="B16" s="8">
        <f>SUMIFS(DATA!$E:$E,DATA!$B:$B,A16,DATA!$H:$H,$C$1)</f>
        <v>573734.51549999998</v>
      </c>
    </row>
    <row r="17" spans="1:31" x14ac:dyDescent="0.25">
      <c r="A17" t="str">
        <v>Kentucky</v>
      </c>
      <c r="B17" s="8">
        <f>SUMIFS(DATA!$E:$E,DATA!$B:$B,A17,DATA!$H:$H,$C$1)</f>
        <v>860174.67375000007</v>
      </c>
      <c r="G17" t="s">
        <v>174</v>
      </c>
      <c r="H17" s="9">
        <f>IF(H15&gt;1,1,H15)</f>
        <v>0.88888581818098955</v>
      </c>
    </row>
    <row r="18" spans="1:31" x14ac:dyDescent="0.25">
      <c r="A18" t="str">
        <v>Louisiana</v>
      </c>
      <c r="B18" s="8">
        <f>SUMIFS(DATA!$E:$E,DATA!$B:$B,A18,DATA!$H:$H,$C$1)</f>
        <v>996370.78049999988</v>
      </c>
      <c r="K18" t="str">
        <f>Dasboard!W2</f>
        <v>2019</v>
      </c>
    </row>
    <row r="19" spans="1:31" x14ac:dyDescent="0.25">
      <c r="A19" t="str">
        <v>Massachusetts</v>
      </c>
      <c r="B19" s="8">
        <f>SUMIFS(DATA!$E:$E,DATA!$B:$B,A19,DATA!$H:$H,$C$1)</f>
        <v>1089461.4210000001</v>
      </c>
      <c r="K19" t="str">
        <f>Dasboard!W1</f>
        <v>Kansas</v>
      </c>
    </row>
    <row r="20" spans="1:31" x14ac:dyDescent="0.25">
      <c r="A20" t="str">
        <v>Maryland</v>
      </c>
      <c r="B20" s="8">
        <f>SUMIFS(DATA!$E:$E,DATA!$B:$B,A20,DATA!$H:$H,$C$1)</f>
        <v>2475441.162</v>
      </c>
      <c r="J20" s="27"/>
      <c r="K20" s="28" t="s">
        <v>176</v>
      </c>
      <c r="L20" s="28" t="s">
        <v>177</v>
      </c>
      <c r="M20" s="28" t="s">
        <v>174</v>
      </c>
    </row>
    <row r="21" spans="1:31" x14ac:dyDescent="0.25">
      <c r="A21" t="str">
        <v>Maine</v>
      </c>
      <c r="B21" s="8">
        <f>SUMIFS(DATA!$E:$E,DATA!$B:$B,A21,DATA!$H:$H,$C$1)</f>
        <v>1640391.2437499999</v>
      </c>
      <c r="J21" s="26" t="str" cm="1">
        <f t="array" ref="J21:J25">_xlfn.UNIQUE(Data[PRODUCTS])</f>
        <v>MERCEDES</v>
      </c>
      <c r="K21" s="24">
        <f>SUMIFS(DATA!$E$2:E5000,DATA!$B$2:B5000,$K$19,DATA!$H$2:H5000,$K$18,DATA!$D$2:D5000,$J21)</f>
        <v>56886.516000000003</v>
      </c>
      <c r="L21" s="24">
        <f>SUMIFS(DATA!$F$2:$F$5000,DATA!$B$2:$B$5000,$K$19,DATA!$H$2:$H$5000,$K$18,DATA!$D$2:$D$5000,$J$21)</f>
        <v>24846.984</v>
      </c>
      <c r="M21" s="25">
        <f>L21/K21</f>
        <v>0.43678160919540227</v>
      </c>
    </row>
    <row r="22" spans="1:31" x14ac:dyDescent="0.25">
      <c r="A22" t="str">
        <v>Michigan</v>
      </c>
      <c r="B22" s="8">
        <f>SUMIFS(DATA!$E:$E,DATA!$B:$B,A22,DATA!$H:$H,$C$1)</f>
        <v>902359.60200000007</v>
      </c>
      <c r="J22" s="28" t="str">
        <v>BMW</v>
      </c>
      <c r="K22" s="29">
        <f>SUMIFS(DATA!$E$2:E5001,DATA!$B$2:B5001,$K$19,DATA!$H$2:H5001,$K$18,DATA!$D$2:D5001,$J22)</f>
        <v>120981.38400000001</v>
      </c>
      <c r="L22" s="29">
        <f>SUMIFS(DATA!$F$2:$F$5000,DATA!$B$2:$B$5000,$K$19,DATA!$H$2:$H$5000,$K$18,DATA!$D$2:$D$5000,$J$21)</f>
        <v>24846.984</v>
      </c>
      <c r="M22" s="30">
        <f t="shared" ref="M22:M25" si="1">L22/K22</f>
        <v>0.20537857295466216</v>
      </c>
    </row>
    <row r="23" spans="1:31" x14ac:dyDescent="0.25">
      <c r="A23" t="str">
        <v>Minnesota</v>
      </c>
      <c r="B23" s="8">
        <f>SUMIFS(DATA!$E:$E,DATA!$B:$B,A23,DATA!$H:$H,$C$1)</f>
        <v>341699.93100000004</v>
      </c>
      <c r="J23" s="23" t="str">
        <v>FORD</v>
      </c>
      <c r="K23" s="24">
        <f>SUMIFS(DATA!$E$2:E5002,DATA!$B$2:B5002,$K$19,DATA!$H$2:H5002,$K$18,DATA!$D$2:D5002,$J23)</f>
        <v>147059.46</v>
      </c>
      <c r="L23" s="24">
        <f>SUMIFS(DATA!$F$2:$F$5000,DATA!$B$2:$B$5000,$K$19,DATA!$H$2:$H$5000,$K$18,DATA!$D$2:$D$5000,$J$21)</f>
        <v>24846.984</v>
      </c>
      <c r="M23" s="25">
        <f t="shared" si="1"/>
        <v>0.16895875994648696</v>
      </c>
    </row>
    <row r="24" spans="1:31" x14ac:dyDescent="0.25">
      <c r="A24" t="str">
        <v>Missouri</v>
      </c>
      <c r="B24" s="8">
        <f>SUMIFS(DATA!$E:$E,DATA!$B:$B,A24,DATA!$H:$H,$C$1)</f>
        <v>959061.7080000001</v>
      </c>
      <c r="J24" s="28" t="str">
        <v>MAZDA</v>
      </c>
      <c r="K24" s="29">
        <f>SUMIFS(DATA!$E$2:E5003,DATA!$B$2:B5003,$K$19,DATA!$H$2:H5003,$K$18,DATA!$D$2:D5003,$J24)</f>
        <v>19078.236000000001</v>
      </c>
      <c r="L24" s="29">
        <f>SUMIFS(DATA!$F$2:$F$5000,DATA!$B$2:$B$5000,$K$19,DATA!$H$2:$H$5000,$K$18,DATA!$D$2:$D$5000,$J$21)</f>
        <v>24846.984</v>
      </c>
      <c r="M24" s="30">
        <f t="shared" si="1"/>
        <v>1.3023732382805202</v>
      </c>
    </row>
    <row r="25" spans="1:31" x14ac:dyDescent="0.25">
      <c r="A25" t="str">
        <v>Mississippi</v>
      </c>
      <c r="B25" s="8">
        <f>SUMIFS(DATA!$E:$E,DATA!$B:$B,A25,DATA!$H:$H,$C$1)</f>
        <v>1846693.0867500002</v>
      </c>
      <c r="J25" s="23" t="str">
        <v>CHEVROLET</v>
      </c>
      <c r="K25" s="24">
        <f>SUMIFS(DATA!$E$2:E5004,DATA!$B$2:B5004,$K$19,DATA!$H$2:H5004,$K$18,DATA!$D$2:D5004,$J25)</f>
        <v>680847.36300000013</v>
      </c>
      <c r="L25" s="24">
        <f>SUMIFS(DATA!$F$2:$F$5000,DATA!$B$2:$B$5000,$K$19,DATA!$H$2:$H$5000,$K$18,DATA!$D$2:$D$5000,$J$21)</f>
        <v>24846.984</v>
      </c>
      <c r="M25" s="25">
        <f t="shared" si="1"/>
        <v>3.6494206117678681E-2</v>
      </c>
    </row>
    <row r="26" spans="1:31" x14ac:dyDescent="0.25">
      <c r="A26" t="str">
        <v>Montana</v>
      </c>
      <c r="B26" s="8">
        <f>SUMIFS(DATA!$E:$E,DATA!$B:$B,A26,DATA!$H:$H,$C$1)</f>
        <v>1177676.8672500001</v>
      </c>
    </row>
    <row r="27" spans="1:31" x14ac:dyDescent="0.25">
      <c r="A27" t="str">
        <v>North Carolina</v>
      </c>
      <c r="B27" s="8">
        <f>SUMIFS(DATA!$E:$E,DATA!$B:$B,A27,DATA!$H:$H,$C$1)</f>
        <v>865733.13675000006</v>
      </c>
    </row>
    <row r="28" spans="1:31" x14ac:dyDescent="0.25">
      <c r="A28" t="str">
        <v>North Dakota</v>
      </c>
      <c r="B28" s="8">
        <f>SUMIFS(DATA!$E:$E,DATA!$B:$B,A28,DATA!$H:$H,$C$1)</f>
        <v>549995.89950000006</v>
      </c>
    </row>
    <row r="29" spans="1:31" x14ac:dyDescent="0.25">
      <c r="A29" t="str">
        <v>Nebraska</v>
      </c>
      <c r="B29" s="8">
        <f>SUMIFS(DATA!$E:$E,DATA!$B:$B,A29,DATA!$H:$H,$C$1)</f>
        <v>704463.32475000003</v>
      </c>
    </row>
    <row r="30" spans="1:31" x14ac:dyDescent="0.25">
      <c r="A30" t="str">
        <v>New Hampshire</v>
      </c>
      <c r="B30" s="8">
        <f>SUMIFS(DATA!$E:$E,DATA!$B:$B,A30,DATA!$H:$H,$C$1)</f>
        <v>965316.56850000005</v>
      </c>
      <c r="Z30" t="str">
        <f>J32</f>
        <v>Mike Ka</v>
      </c>
    </row>
    <row r="31" spans="1:31" x14ac:dyDescent="0.25">
      <c r="A31" t="str">
        <v>New Jersey</v>
      </c>
      <c r="B31" s="8">
        <f>SUMIFS(DATA!$E:$E,DATA!$B:$B,A31,DATA!$H:$H,$C$1)</f>
        <v>1035223.8142500002</v>
      </c>
      <c r="J31" t="str">
        <f>Dasboard!W5</f>
        <v>2019</v>
      </c>
      <c r="Z31" s="28">
        <v>2018</v>
      </c>
      <c r="AA31" s="28"/>
      <c r="AB31" s="28">
        <v>2019</v>
      </c>
      <c r="AC31" s="28"/>
      <c r="AD31" s="28">
        <v>2020</v>
      </c>
      <c r="AE31" s="28"/>
    </row>
    <row r="32" spans="1:31" x14ac:dyDescent="0.25">
      <c r="A32" t="str">
        <v>New Mexico</v>
      </c>
      <c r="B32" s="8">
        <f>SUMIFS(DATA!$E:$E,DATA!$B:$B,A32,DATA!$H:$H,$C$1)</f>
        <v>833543.02125000011</v>
      </c>
      <c r="J32" t="str">
        <f>Dasboard!W4</f>
        <v>Mike Ka</v>
      </c>
      <c r="Z32" s="28" t="s">
        <v>181</v>
      </c>
      <c r="AA32" s="28" t="s">
        <v>177</v>
      </c>
      <c r="AB32" s="28" t="s">
        <v>181</v>
      </c>
      <c r="AC32" s="28" t="s">
        <v>177</v>
      </c>
      <c r="AD32" s="28" t="s">
        <v>181</v>
      </c>
      <c r="AE32" s="28" t="s">
        <v>177</v>
      </c>
    </row>
    <row r="33" spans="1:31" x14ac:dyDescent="0.25">
      <c r="A33" t="str">
        <v>Nevada</v>
      </c>
      <c r="B33" s="8">
        <f>SUMIFS(DATA!$E:$E,DATA!$B:$B,A33,DATA!$H:$H,$C$1)</f>
        <v>1208487.9712499999</v>
      </c>
      <c r="I33" s="27"/>
      <c r="J33" s="28" t="s">
        <v>176</v>
      </c>
      <c r="K33" s="28" t="s">
        <v>177</v>
      </c>
      <c r="L33" s="28" t="s">
        <v>174</v>
      </c>
      <c r="Y33" s="23" t="str" cm="1">
        <f t="array" ref="Y33:Y37">_xlfn.UNIQUE(Data[PRODUCTS])</f>
        <v>MERCEDES</v>
      </c>
      <c r="Z33" s="24">
        <f>SUMIFS(DATA!$E:$E,DATA!$C:$C,$Z$30,DATA!$D:$D,$Y33,DATA!$H:$H,Z$31)</f>
        <v>236885.63399999999</v>
      </c>
      <c r="AA33" s="24">
        <f>SUMIFS(DATA!$F:$F,DATA!$C:$C,$Z$30,DATA!$D:$D,$Y33,DATA!$H:$H,Z$31)</f>
        <v>259916.18175000002</v>
      </c>
      <c r="AB33" s="24">
        <f>SUMIFS(DATA!$E:$E,DATA!$C:$C,$Z$30,DATA!$D:$D,$Y33,DATA!$H:$H,AB$31)</f>
        <v>245659.17600000004</v>
      </c>
      <c r="AC33" s="24">
        <f>SUMIFS(DATA!$F:$F,DATA!$C:$C,$Z$30,DATA!$D:$D,$Y33,DATA!$H:$H,AB$31)</f>
        <v>460610.95500000007</v>
      </c>
      <c r="AD33" s="28">
        <f>SUMIFS(DATA!$E:$E,DATA!$C:$C,$Z$30,DATA!$D:$D,$Y33,DATA!$H:$H,AD$31)</f>
        <v>487419</v>
      </c>
      <c r="AE33" s="24">
        <f>SUMIFS(DATA!$F:$F,DATA!$C:$C,$Z$30,DATA!$D:$D,$Y33,DATA!$H:$H,AD$31)</f>
        <v>472796.43</v>
      </c>
    </row>
    <row r="34" spans="1:31" x14ac:dyDescent="0.25">
      <c r="A34" t="str">
        <v>New York</v>
      </c>
      <c r="B34" s="8">
        <f>SUMIFS(DATA!$E:$E,DATA!$B:$B,A34,DATA!$H:$H,$C$1)</f>
        <v>3339468.4792500003</v>
      </c>
      <c r="I34" s="26" t="str" cm="1">
        <f t="array" ref="I34:I38">_xlfn.UNIQUE(Data[PRODUCTS])</f>
        <v>MERCEDES</v>
      </c>
      <c r="J34" s="24">
        <f>SUMIFS(DATA!$E:$E,DATA!$C:$C,$J$32,DATA!$D:$D,$I34,DATA!$H:$H,$J$31)</f>
        <v>245659.17600000004</v>
      </c>
      <c r="K34" s="24">
        <f>SUMIFS(DATA!$F:$F,DATA!$C:$C,$J$32,DATA!$D:$D,$I34,DATA!$H:$H,$J$31)</f>
        <v>460610.95500000007</v>
      </c>
      <c r="L34" s="25">
        <f>J34/K34</f>
        <v>0.53333333333333333</v>
      </c>
      <c r="M34" s="32">
        <f>IF(L34&gt;1,1,L34)</f>
        <v>0.53333333333333333</v>
      </c>
      <c r="Y34" s="28" t="str">
        <v>BMW</v>
      </c>
      <c r="Z34" s="29">
        <f>SUMIFS(DATA!$E:$E,DATA!$C:$C,$Z$30,DATA!$D:$D,$Y34,DATA!$H:$H,Z$31)</f>
        <v>173438.80650000001</v>
      </c>
      <c r="AA34" s="29">
        <f>SUMIFS(DATA!$F:$F,DATA!$C:$C,$Z$30,DATA!$D:$D,$Y34,DATA!$H:$H,Z$31)</f>
        <v>358838.91000000003</v>
      </c>
      <c r="AB34" s="29">
        <f>SUMIFS(DATA!$E:$E,DATA!$C:$C,$Z$30,DATA!$D:$D,$Y34,DATA!$H:$H,AB$31)</f>
        <v>211316.24700000003</v>
      </c>
      <c r="AC34" s="29">
        <f>SUMIFS(DATA!$F:$F,DATA!$C:$C,$Z$30,DATA!$D:$D,$Y34,DATA!$H:$H,AB$31)</f>
        <v>338903.41500000004</v>
      </c>
      <c r="AD34" s="24">
        <f>SUMIFS(DATA!$E:$E,DATA!$C:$C,$Z$30,DATA!$D:$D,$Y34,DATA!$H:$H,AD$31)</f>
        <v>443011</v>
      </c>
      <c r="AE34" s="29">
        <f>SUMIFS(DATA!$F:$F,DATA!$C:$C,$Z$30,DATA!$D:$D,$Y34,DATA!$H:$H,AD$31)</f>
        <v>465161.55000000005</v>
      </c>
    </row>
    <row r="35" spans="1:31" x14ac:dyDescent="0.25">
      <c r="A35" t="str">
        <v>Ohio</v>
      </c>
      <c r="B35" s="8">
        <f>SUMIFS(DATA!$E:$E,DATA!$B:$B,A35,DATA!$H:$H,$C$1)</f>
        <v>1144579.7609999999</v>
      </c>
      <c r="I35" s="28" t="str">
        <v>BMW</v>
      </c>
      <c r="J35" s="28">
        <f>SUMIFS(DATA!$E:$E,DATA!$C:$C,$J$32,DATA!$D:$D,$I35,DATA!$H:$H,$J$31)</f>
        <v>211316.24700000003</v>
      </c>
      <c r="K35" s="28">
        <f>SUMIFS(DATA!$F:$F,DATA!$C:$C,$J$32,DATA!$D:$D,$I35,DATA!$H:$H,$J$31)</f>
        <v>338903.41500000004</v>
      </c>
      <c r="L35" s="30">
        <f t="shared" ref="L35:L38" si="2">J35/K35</f>
        <v>0.62352941176470589</v>
      </c>
      <c r="M35" s="9">
        <f t="shared" ref="M35:M38" si="3">IF(L35&gt;1,1,L35)</f>
        <v>0.62352941176470589</v>
      </c>
      <c r="Y35" s="23" t="str">
        <v>FORD</v>
      </c>
      <c r="Z35" s="24">
        <f>SUMIFS(DATA!$E:$E,DATA!$C:$C,$Z$30,DATA!$D:$D,$Y35,DATA!$H:$H,Z$31)</f>
        <v>165930.97050000002</v>
      </c>
      <c r="AA35" s="24">
        <f>SUMIFS(DATA!$F:$F,DATA!$C:$C,$Z$30,DATA!$D:$D,$Y35,DATA!$H:$H,Z$31)</f>
        <v>79892.689500000008</v>
      </c>
      <c r="AB35" s="24">
        <f>SUMIFS(DATA!$E:$E,DATA!$C:$C,$Z$30,DATA!$D:$D,$Y35,DATA!$H:$H,AB$31)</f>
        <v>368735.49000000005</v>
      </c>
      <c r="AC35" s="24">
        <f>SUMIFS(DATA!$F:$F,DATA!$C:$C,$Z$30,DATA!$D:$D,$Y35,DATA!$H:$H,AB$31)</f>
        <v>446579.64900000009</v>
      </c>
      <c r="AD35" s="28">
        <f>SUMIFS(DATA!$E:$E,DATA!$C:$C,$Z$30,DATA!$D:$D,$Y35,DATA!$H:$H,AD$31)</f>
        <v>455229</v>
      </c>
      <c r="AE35" s="24">
        <f>SUMIFS(DATA!$F:$F,DATA!$C:$C,$Z$30,DATA!$D:$D,$Y35,DATA!$H:$H,AD$31)</f>
        <v>300451.14</v>
      </c>
    </row>
    <row r="36" spans="1:31" x14ac:dyDescent="0.25">
      <c r="A36" t="str">
        <v>Oklahoma</v>
      </c>
      <c r="B36" s="8">
        <f>SUMIFS(DATA!$E:$E,DATA!$B:$B,A36,DATA!$H:$H,$C$1)</f>
        <v>1027535.004</v>
      </c>
      <c r="I36" s="23" t="str">
        <v>FORD</v>
      </c>
      <c r="J36" s="24">
        <f>SUMIFS(DATA!$E:$E,DATA!$C:$C,$J$32,DATA!$D:$D,$I36,DATA!$H:$H,$J$31)</f>
        <v>368735.49000000005</v>
      </c>
      <c r="K36" s="24">
        <f>SUMIFS(DATA!$F:$F,DATA!$C:$C,$J$32,DATA!$D:$D,$I36,DATA!$H:$H,$J$31)</f>
        <v>446579.64900000009</v>
      </c>
      <c r="L36" s="25">
        <f t="shared" si="2"/>
        <v>0.82568807339449535</v>
      </c>
      <c r="M36" s="9">
        <f t="shared" si="3"/>
        <v>0.82568807339449535</v>
      </c>
      <c r="Y36" s="28" t="str">
        <v>MAZDA</v>
      </c>
      <c r="Z36" s="29">
        <f>SUMIFS(DATA!$E:$E,DATA!$C:$C,$Z$30,DATA!$D:$D,$Y36,DATA!$H:$H,Z$31)</f>
        <v>340299.11025000003</v>
      </c>
      <c r="AA36" s="29">
        <f>SUMIFS(DATA!$F:$F,DATA!$C:$C,$Z$30,DATA!$D:$D,$Y36,DATA!$H:$H,Z$31)</f>
        <v>203477.81849999999</v>
      </c>
      <c r="AB36" s="29">
        <f>SUMIFS(DATA!$E:$E,DATA!$C:$C,$Z$30,DATA!$D:$D,$Y36,DATA!$H:$H,AB$31)</f>
        <v>233882.55000000002</v>
      </c>
      <c r="AC36" s="29">
        <f>SUMIFS(DATA!$F:$F,DATA!$C:$C,$Z$30,DATA!$D:$D,$Y36,DATA!$H:$H,AB$31)</f>
        <v>472442.75100000005</v>
      </c>
      <c r="AD36" s="24">
        <f>SUMIFS(DATA!$E:$E,DATA!$C:$C,$Z$30,DATA!$D:$D,$Y36,DATA!$H:$H,AD$31)</f>
        <v>519739</v>
      </c>
      <c r="AE36" s="29">
        <f>SUMIFS(DATA!$F:$F,DATA!$C:$C,$Z$30,DATA!$D:$D,$Y36,DATA!$H:$H,AD$31)</f>
        <v>358619.91</v>
      </c>
    </row>
    <row r="37" spans="1:31" x14ac:dyDescent="0.25">
      <c r="A37" t="str">
        <v>Oregon</v>
      </c>
      <c r="B37" s="8">
        <f>SUMIFS(DATA!$E:$E,DATA!$B:$B,A37,DATA!$H:$H,$C$1)</f>
        <v>587334.48299999989</v>
      </c>
      <c r="I37" s="28" t="str">
        <v>MAZDA</v>
      </c>
      <c r="J37" s="28">
        <f>SUMIFS(DATA!$E:$E,DATA!$C:$C,$J$32,DATA!$D:$D,$I37,DATA!$H:$H,$J$31)</f>
        <v>233882.55000000002</v>
      </c>
      <c r="K37" s="28">
        <f>SUMIFS(DATA!$F:$F,DATA!$C:$C,$J$32,DATA!$D:$D,$I37,DATA!$H:$H,$J$31)</f>
        <v>472442.75100000005</v>
      </c>
      <c r="L37" s="30">
        <f t="shared" si="2"/>
        <v>0.49504950495049505</v>
      </c>
      <c r="M37" s="9">
        <f t="shared" si="3"/>
        <v>0.49504950495049505</v>
      </c>
      <c r="Y37" s="23" t="str">
        <v>CHEVROLET</v>
      </c>
      <c r="Z37" s="24">
        <f>SUMIFS(DATA!$E:$E,DATA!$C:$C,$Z$30,DATA!$D:$D,$Y37,DATA!$H:$H,Z$31)</f>
        <v>35960.355000000003</v>
      </c>
      <c r="AA37" s="24">
        <f>SUMIFS(DATA!$F:$F,DATA!$C:$C,$Z$30,DATA!$D:$D,$Y37,DATA!$H:$H,Z$31)</f>
        <v>45549.783000000003</v>
      </c>
      <c r="AB37" s="24">
        <f>SUMIFS(DATA!$E:$E,DATA!$C:$C,$Z$30,DATA!$D:$D,$Y37,DATA!$H:$H,AB$31)</f>
        <v>27170.046000000006</v>
      </c>
      <c r="AC37" s="24">
        <f>SUMIFS(DATA!$F:$F,DATA!$C:$C,$Z$30,DATA!$D:$D,$Y37,DATA!$H:$H,AB$31)</f>
        <v>61532.163000000008</v>
      </c>
      <c r="AD37" s="24">
        <f>SUMIFS(DATA!$E:$E,DATA!$C:$C,$Z$30,DATA!$D:$D,$Y37,DATA!$H:$H,AD$31)</f>
        <v>88791</v>
      </c>
      <c r="AE37" s="24">
        <f>SUMIFS(DATA!$F:$F,DATA!$C:$C,$Z$30,DATA!$D:$D,$Y37,DATA!$H:$H,AD$31)</f>
        <v>32852.67</v>
      </c>
    </row>
    <row r="38" spans="1:31" x14ac:dyDescent="0.25">
      <c r="A38" t="str">
        <v>Pennsylvania</v>
      </c>
      <c r="B38" s="8">
        <f>SUMIFS(DATA!$E:$E,DATA!$B:$B,A38,DATA!$H:$H,$C$1)</f>
        <v>1594012.2232500003</v>
      </c>
      <c r="I38" s="23" t="str">
        <v>CHEVROLET</v>
      </c>
      <c r="J38" s="24">
        <f>SUMIFS(DATA!$E:$E,DATA!$C:$C,$J$32,DATA!$D:$D,$I38,DATA!$H:$H,$J$31)</f>
        <v>27170.046000000006</v>
      </c>
      <c r="K38" s="24">
        <f>SUMIFS(DATA!$F:$F,DATA!$C:$C,$J$32,DATA!$D:$D,$I38,DATA!$H:$H,$J$31)</f>
        <v>61532.163000000008</v>
      </c>
      <c r="L38" s="25">
        <f t="shared" si="2"/>
        <v>0.44155844155844159</v>
      </c>
      <c r="M38" s="9">
        <f t="shared" si="3"/>
        <v>0.44155844155844159</v>
      </c>
    </row>
    <row r="39" spans="1:31" x14ac:dyDescent="0.25">
      <c r="A39" t="str">
        <v>Rhode Island</v>
      </c>
      <c r="B39" s="8">
        <f>SUMIFS(DATA!$E:$E,DATA!$B:$B,A39,DATA!$H:$H,$C$1)</f>
        <v>978334.90875000006</v>
      </c>
      <c r="Y39" s="34"/>
    </row>
    <row r="40" spans="1:31" x14ac:dyDescent="0.25">
      <c r="A40" t="str">
        <v>South Carolina</v>
      </c>
      <c r="B40" s="8">
        <f>SUMIFS(DATA!$E:$E,DATA!$B:$B,A40,DATA!$H:$H,$C$1)</f>
        <v>986414.5845</v>
      </c>
    </row>
    <row r="41" spans="1:31" x14ac:dyDescent="0.25">
      <c r="A41" t="str">
        <v>South Dakota</v>
      </c>
      <c r="B41" s="8">
        <f>SUMIFS(DATA!$E:$E,DATA!$B:$B,A41,DATA!$H:$H,$C$1)</f>
        <v>888931.42200000002</v>
      </c>
      <c r="K41" t="s">
        <v>178</v>
      </c>
    </row>
    <row r="42" spans="1:31" x14ac:dyDescent="0.25">
      <c r="A42" t="str">
        <v>Tennessee</v>
      </c>
      <c r="B42" s="8">
        <f>SUMIFS(DATA!$E:$E,DATA!$B:$B,A42,DATA!$H:$H,$C$1)</f>
        <v>1834281.9292499998</v>
      </c>
      <c r="K42" t="s">
        <v>179</v>
      </c>
    </row>
    <row r="43" spans="1:31" x14ac:dyDescent="0.25">
      <c r="A43" t="str">
        <v>Texas</v>
      </c>
      <c r="B43" s="8">
        <f>SUMIFS(DATA!$E:$E,DATA!$B:$B,A43,DATA!$H:$H,$C$1)</f>
        <v>2139982.4700000002</v>
      </c>
    </row>
    <row r="44" spans="1:31" x14ac:dyDescent="0.25">
      <c r="A44" t="str">
        <v>Utah</v>
      </c>
      <c r="B44" s="8">
        <f>SUMIFS(DATA!$E:$E,DATA!$B:$B,A44,DATA!$H:$H,$C$1)</f>
        <v>991739.99024999992</v>
      </c>
    </row>
    <row r="45" spans="1:31" x14ac:dyDescent="0.25">
      <c r="A45" t="str">
        <v>Virginia</v>
      </c>
      <c r="B45" s="8">
        <f>SUMIFS(DATA!$E:$E,DATA!$B:$B,A45,DATA!$H:$H,$C$1)</f>
        <v>925517.03625</v>
      </c>
      <c r="I45" s="33"/>
      <c r="J45" s="33"/>
      <c r="K45" s="33"/>
      <c r="L45" s="33"/>
      <c r="M45" s="33"/>
      <c r="N45" s="33"/>
      <c r="O45" s="33"/>
      <c r="P45" s="33"/>
      <c r="Q45" s="33"/>
    </row>
    <row r="46" spans="1:31" x14ac:dyDescent="0.25">
      <c r="A46" t="str">
        <v>Vermont</v>
      </c>
      <c r="B46" s="8">
        <f>SUMIFS(DATA!$E:$E,DATA!$B:$B,A46,DATA!$H:$H,$C$1)</f>
        <v>1018104.7342500002</v>
      </c>
      <c r="I46" s="33"/>
      <c r="J46" s="33"/>
      <c r="K46" s="33"/>
      <c r="L46" s="33"/>
      <c r="M46" s="33"/>
      <c r="N46" s="33"/>
      <c r="O46" s="33"/>
      <c r="P46" s="33"/>
      <c r="Q46" s="33"/>
    </row>
    <row r="47" spans="1:31" x14ac:dyDescent="0.25">
      <c r="A47" t="str">
        <v>Washington</v>
      </c>
      <c r="B47" s="8">
        <f>SUMIFS(DATA!$E:$E,DATA!$B:$B,A47,DATA!$H:$H,$C$1)</f>
        <v>964041.81750000012</v>
      </c>
      <c r="I47" s="33"/>
      <c r="J47" s="33"/>
      <c r="K47" s="33"/>
      <c r="L47" s="33"/>
      <c r="M47" s="33"/>
      <c r="N47" s="33"/>
      <c r="O47" s="33"/>
      <c r="P47" s="33"/>
      <c r="Q47" s="33"/>
    </row>
    <row r="48" spans="1:31" x14ac:dyDescent="0.25">
      <c r="A48" t="str">
        <v>Wisconsin</v>
      </c>
      <c r="B48" s="8">
        <f>SUMIFS(DATA!$E:$E,DATA!$B:$B,A48,DATA!$H:$H,$C$1)</f>
        <v>1360784.8665</v>
      </c>
      <c r="I48" s="33"/>
      <c r="J48" s="33"/>
      <c r="K48" s="33"/>
      <c r="L48" s="33"/>
      <c r="M48" s="33"/>
      <c r="N48" s="33"/>
      <c r="O48" s="33"/>
      <c r="P48" s="33"/>
      <c r="Q48" s="33"/>
    </row>
    <row r="49" spans="1:17" x14ac:dyDescent="0.25">
      <c r="A49" t="str">
        <v>West Virginia</v>
      </c>
      <c r="B49" s="8">
        <f>SUMIFS(DATA!$E:$E,DATA!$B:$B,A49,DATA!$H:$H,$C$1)</f>
        <v>574922.41424999991</v>
      </c>
      <c r="I49" s="33"/>
      <c r="J49" s="33"/>
      <c r="K49" s="33"/>
      <c r="L49" s="33"/>
      <c r="M49" s="33"/>
      <c r="N49" s="33"/>
      <c r="O49" s="33"/>
      <c r="P49" s="33"/>
      <c r="Q49" s="33"/>
    </row>
    <row r="50" spans="1:17" x14ac:dyDescent="0.25">
      <c r="A50" t="str">
        <v>Wyoming</v>
      </c>
      <c r="B50" s="8">
        <f>SUMIFS(DATA!$E:$E,DATA!$B:$B,A50,DATA!$H:$H,$C$1)</f>
        <v>1148055.9569999999</v>
      </c>
      <c r="I50" s="33"/>
      <c r="J50" s="33"/>
      <c r="K50" s="33"/>
      <c r="L50" s="33"/>
      <c r="M50" s="33"/>
      <c r="N50" s="33"/>
      <c r="O50" s="33"/>
      <c r="P50" s="33"/>
      <c r="Q50" s="33"/>
    </row>
    <row r="51" spans="1:17" x14ac:dyDescent="0.25">
      <c r="I51" s="33"/>
      <c r="J51" s="33"/>
      <c r="K51" s="33"/>
      <c r="L51" s="33"/>
      <c r="M51" s="33"/>
      <c r="N51" s="33"/>
      <c r="O51" s="33"/>
      <c r="P51" s="33"/>
      <c r="Q51" s="33"/>
    </row>
    <row r="52" spans="1:17" x14ac:dyDescent="0.25">
      <c r="I52" s="33"/>
      <c r="J52" s="33"/>
      <c r="K52" s="33"/>
      <c r="L52" s="33"/>
      <c r="M52" s="33"/>
      <c r="N52" s="33"/>
      <c r="O52" s="33"/>
      <c r="P52" s="33"/>
      <c r="Q52" s="33"/>
    </row>
  </sheetData>
  <conditionalFormatting sqref="AB33:AB37">
    <cfRule type="expression" dxfId="3" priority="4">
      <formula>$Z33&lt;$AB33</formula>
    </cfRule>
    <cfRule type="expression" dxfId="2" priority="3">
      <formula>$Z33&gt;=$AB33</formula>
    </cfRule>
  </conditionalFormatting>
  <conditionalFormatting sqref="AD33:AD37">
    <cfRule type="expression" dxfId="1" priority="1">
      <formula>$Z33&gt;=$AB33</formula>
    </cfRule>
    <cfRule type="expression" dxfId="0" priority="2">
      <formula>$Z33&lt;$AB33</formula>
    </cfRule>
  </conditionalFormatting>
  <pageMargins left="0.7" right="0.7" top="0.75" bottom="0.75" header="0.3" footer="0.3"/>
  <ignoredErrors>
    <ignoredError sqref="AC33 AA33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8DAC-09CE-461C-A07C-1510C1C928F1}">
  <sheetPr codeName="Sayfa1"/>
  <dimension ref="A1:AI43"/>
  <sheetViews>
    <sheetView showGridLines="0" showRowColHeaders="0" tabSelected="1" zoomScale="55" zoomScaleNormal="55" workbookViewId="0">
      <selection activeCell="AG19" sqref="AG19"/>
    </sheetView>
  </sheetViews>
  <sheetFormatPr defaultRowHeight="15" x14ac:dyDescent="0.25"/>
  <cols>
    <col min="23" max="23" width="11.28515625" bestFit="1" customWidth="1"/>
    <col min="24" max="24" width="14" bestFit="1" customWidth="1"/>
  </cols>
  <sheetData>
    <row r="1" spans="1:35" x14ac:dyDescent="0.25">
      <c r="A1" s="15">
        <v>2018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7" t="s">
        <v>60</v>
      </c>
      <c r="Y1" s="31"/>
      <c r="Z1" s="31"/>
      <c r="AA1" s="31"/>
      <c r="AB1" s="31"/>
      <c r="AC1" s="31"/>
      <c r="AD1" s="31"/>
      <c r="AE1" s="31"/>
      <c r="AF1" s="31"/>
      <c r="AG1" s="31"/>
      <c r="AH1" s="31"/>
      <c r="AI1" s="31"/>
    </row>
    <row r="2" spans="1:35" x14ac:dyDescent="0.25">
      <c r="A2" s="18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9" t="s">
        <v>180</v>
      </c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</row>
    <row r="3" spans="1:35" x14ac:dyDescent="0.25">
      <c r="A3" s="18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9" t="s">
        <v>47</v>
      </c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</row>
    <row r="4" spans="1:35" x14ac:dyDescent="0.25">
      <c r="A4" s="18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9" t="s">
        <v>48</v>
      </c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</row>
    <row r="5" spans="1:35" x14ac:dyDescent="0.25">
      <c r="A5" s="18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9" t="s">
        <v>180</v>
      </c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</row>
    <row r="6" spans="1:35" x14ac:dyDescent="0.25">
      <c r="A6" s="18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9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</row>
    <row r="7" spans="1:35" x14ac:dyDescent="0.25">
      <c r="A7" s="18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9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</row>
    <row r="8" spans="1:35" x14ac:dyDescent="0.25">
      <c r="A8" s="18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9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</row>
    <row r="9" spans="1:35" x14ac:dyDescent="0.25">
      <c r="A9" s="18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9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</row>
    <row r="10" spans="1:35" x14ac:dyDescent="0.25">
      <c r="A10" s="18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9"/>
      <c r="Y10" s="31"/>
      <c r="Z10" s="31"/>
      <c r="AA10" s="31"/>
      <c r="AB10" s="31"/>
      <c r="AC10" s="31"/>
      <c r="AD10" s="31"/>
      <c r="AE10" s="31"/>
      <c r="AF10" s="31"/>
      <c r="AG10" s="31"/>
      <c r="AH10" s="31"/>
      <c r="AI10" s="31"/>
    </row>
    <row r="11" spans="1:35" x14ac:dyDescent="0.25">
      <c r="A11" s="18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9"/>
      <c r="Y11" s="31"/>
      <c r="Z11" s="31"/>
      <c r="AA11" s="31"/>
      <c r="AB11" s="31"/>
      <c r="AC11" s="31"/>
      <c r="AD11" s="31"/>
      <c r="AE11" s="31"/>
      <c r="AF11" s="31"/>
      <c r="AG11" s="31"/>
      <c r="AH11" s="31"/>
      <c r="AI11" s="31"/>
    </row>
    <row r="12" spans="1:35" x14ac:dyDescent="0.25">
      <c r="A12" s="18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9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</row>
    <row r="13" spans="1:35" x14ac:dyDescent="0.25">
      <c r="A13" s="18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9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</row>
    <row r="14" spans="1:35" x14ac:dyDescent="0.25">
      <c r="A14" s="18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9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</row>
    <row r="15" spans="1:35" x14ac:dyDescent="0.25">
      <c r="A15" s="18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4">
        <f>Parametreler!H15</f>
        <v>0.88888581818098955</v>
      </c>
      <c r="Q15" s="12"/>
      <c r="R15" s="12"/>
      <c r="S15" s="12"/>
      <c r="T15" s="12"/>
      <c r="U15" s="12"/>
      <c r="V15" s="12"/>
      <c r="W15" s="19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</row>
    <row r="16" spans="1:35" x14ac:dyDescent="0.25">
      <c r="A16" s="18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3">
        <f>Parametreler!H17</f>
        <v>0.88888581818098955</v>
      </c>
      <c r="Q16" s="12"/>
      <c r="R16" s="12"/>
      <c r="S16" s="12"/>
      <c r="T16" s="12"/>
      <c r="U16" s="12"/>
      <c r="V16" s="12"/>
      <c r="W16" s="19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</row>
    <row r="17" spans="1:35" x14ac:dyDescent="0.25">
      <c r="A17" s="18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9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</row>
    <row r="18" spans="1:35" x14ac:dyDescent="0.25">
      <c r="A18" s="18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9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</row>
    <row r="19" spans="1:35" x14ac:dyDescent="0.25">
      <c r="A19" s="18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9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</row>
    <row r="20" spans="1:35" x14ac:dyDescent="0.25">
      <c r="A20" s="18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9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</row>
    <row r="21" spans="1:35" x14ac:dyDescent="0.25">
      <c r="A21" s="18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9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</row>
    <row r="22" spans="1:35" x14ac:dyDescent="0.25">
      <c r="A22" s="18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9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</row>
    <row r="23" spans="1:35" x14ac:dyDescent="0.25">
      <c r="A23" s="18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9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</row>
    <row r="24" spans="1:35" x14ac:dyDescent="0.25">
      <c r="A24" s="18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9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</row>
    <row r="25" spans="1:35" x14ac:dyDescent="0.25">
      <c r="A25" s="18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9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</row>
    <row r="26" spans="1:35" x14ac:dyDescent="0.25">
      <c r="A26" s="18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9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I26" s="31"/>
    </row>
    <row r="27" spans="1:35" x14ac:dyDescent="0.25">
      <c r="A27" s="18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9"/>
      <c r="Y27" s="31"/>
      <c r="Z27" s="31"/>
      <c r="AA27" s="31"/>
      <c r="AB27" s="31"/>
      <c r="AC27" s="31"/>
      <c r="AD27" s="31"/>
      <c r="AE27" s="31"/>
      <c r="AF27" s="31"/>
      <c r="AG27" s="31"/>
      <c r="AH27" s="31"/>
      <c r="AI27" s="31"/>
    </row>
    <row r="28" spans="1:35" x14ac:dyDescent="0.25">
      <c r="A28" s="18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9"/>
      <c r="Y28" s="31"/>
      <c r="Z28" s="31"/>
      <c r="AA28" s="31"/>
      <c r="AB28" s="31"/>
      <c r="AC28" s="31"/>
      <c r="AD28" s="31"/>
      <c r="AE28" s="31"/>
      <c r="AF28" s="31"/>
      <c r="AG28" s="31"/>
      <c r="AH28" s="31"/>
      <c r="AI28" s="31"/>
    </row>
    <row r="29" spans="1:35" x14ac:dyDescent="0.25">
      <c r="A29" s="18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9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I29" s="31"/>
    </row>
    <row r="30" spans="1:35" x14ac:dyDescent="0.25">
      <c r="A30" s="18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9"/>
      <c r="Y30" s="31"/>
      <c r="Z30" s="31"/>
      <c r="AA30" s="31"/>
      <c r="AB30" s="31"/>
      <c r="AC30" s="31"/>
      <c r="AD30" s="31"/>
      <c r="AE30" s="31"/>
      <c r="AF30" s="31"/>
      <c r="AG30" s="31"/>
      <c r="AH30" s="31"/>
      <c r="AI30" s="31"/>
    </row>
    <row r="31" spans="1:35" x14ac:dyDescent="0.25">
      <c r="A31" s="18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9"/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</row>
    <row r="32" spans="1:35" x14ac:dyDescent="0.25">
      <c r="A32" s="18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9"/>
      <c r="Y32" s="31"/>
      <c r="Z32" s="31"/>
      <c r="AA32" s="31"/>
      <c r="AB32" s="31"/>
      <c r="AC32" s="31"/>
      <c r="AD32" s="31"/>
      <c r="AE32" s="31"/>
      <c r="AF32" s="31"/>
      <c r="AG32" s="31"/>
      <c r="AH32" s="31"/>
      <c r="AI32" s="31"/>
    </row>
    <row r="33" spans="1:23" x14ac:dyDescent="0.25">
      <c r="A33" s="18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9"/>
    </row>
    <row r="34" spans="1:23" x14ac:dyDescent="0.25">
      <c r="A34" s="18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9"/>
    </row>
    <row r="35" spans="1:23" x14ac:dyDescent="0.25">
      <c r="A35" s="18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9"/>
    </row>
    <row r="36" spans="1:23" x14ac:dyDescent="0.25">
      <c r="A36" s="18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9"/>
    </row>
    <row r="37" spans="1:23" x14ac:dyDescent="0.25">
      <c r="A37" s="18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9"/>
    </row>
    <row r="38" spans="1:23" x14ac:dyDescent="0.25">
      <c r="A38" s="18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9"/>
    </row>
    <row r="39" spans="1:23" x14ac:dyDescent="0.25">
      <c r="A39" s="18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9"/>
    </row>
    <row r="40" spans="1:23" x14ac:dyDescent="0.25">
      <c r="A40" s="18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9"/>
    </row>
    <row r="41" spans="1:23" x14ac:dyDescent="0.25">
      <c r="A41" s="18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9"/>
    </row>
    <row r="42" spans="1:23" x14ac:dyDescent="0.25">
      <c r="A42" s="18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9"/>
    </row>
    <row r="43" spans="1:23" ht="15.75" thickBot="1" x14ac:dyDescent="0.3">
      <c r="A43" s="20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2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06" r:id="rId3" name="ComboBox2">
          <controlPr defaultSize="0" autoLine="0" linkedCell="W5" listFillRange="dönemler" r:id="rId4">
            <anchor moveWithCells="1">
              <from>
                <xdr:col>6</xdr:col>
                <xdr:colOff>171450</xdr:colOff>
                <xdr:row>2</xdr:row>
                <xdr:rowOff>114300</xdr:rowOff>
              </from>
              <to>
                <xdr:col>8</xdr:col>
                <xdr:colOff>361950</xdr:colOff>
                <xdr:row>4</xdr:row>
                <xdr:rowOff>66675</xdr:rowOff>
              </to>
            </anchor>
          </controlPr>
        </control>
      </mc:Choice>
      <mc:Fallback>
        <control shapeId="3106" r:id="rId3" name="ComboBox2"/>
      </mc:Fallback>
    </mc:AlternateContent>
    <mc:AlternateContent xmlns:mc="http://schemas.openxmlformats.org/markup-compatibility/2006">
      <mc:Choice Requires="x14">
        <control shapeId="3078" r:id="rId5" name="ListBox1">
          <controlPr defaultSize="0" autoLine="0" autoPict="0" linkedCell="A1" listFillRange="dönemler" r:id="rId6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361950</xdr:colOff>
                <xdr:row>5</xdr:row>
                <xdr:rowOff>142875</xdr:rowOff>
              </to>
            </anchor>
          </controlPr>
        </control>
      </mc:Choice>
      <mc:Fallback>
        <control shapeId="3078" r:id="rId5" name="ListBox1"/>
      </mc:Fallback>
    </mc:AlternateContent>
    <mc:AlternateContent xmlns:mc="http://schemas.openxmlformats.org/markup-compatibility/2006">
      <mc:Choice Requires="x14">
        <control shapeId="3079" r:id="rId7" name="ComboBox1">
          <controlPr defaultSize="0" autoLine="0" linkedCell="W1" listFillRange="eyaletler" r:id="rId8">
            <anchor moveWithCells="1">
              <from>
                <xdr:col>5</xdr:col>
                <xdr:colOff>400050</xdr:colOff>
                <xdr:row>4</xdr:row>
                <xdr:rowOff>0</xdr:rowOff>
              </from>
              <to>
                <xdr:col>8</xdr:col>
                <xdr:colOff>95250</xdr:colOff>
                <xdr:row>5</xdr:row>
                <xdr:rowOff>142875</xdr:rowOff>
              </to>
            </anchor>
          </controlPr>
        </control>
      </mc:Choice>
      <mc:Fallback>
        <control shapeId="3079" r:id="rId7" name="ComboBox1"/>
      </mc:Fallback>
    </mc:AlternateContent>
    <mc:AlternateContent xmlns:mc="http://schemas.openxmlformats.org/markup-compatibility/2006">
      <mc:Choice Requires="x14">
        <control shapeId="3081" r:id="rId9" name="ComboBox3">
          <controlPr defaultSize="0" autoLine="0" linkedCell="W2" listFillRange="dönemler" r:id="rId10">
            <anchor moveWithCells="1">
              <from>
                <xdr:col>5</xdr:col>
                <xdr:colOff>409575</xdr:colOff>
                <xdr:row>6</xdr:row>
                <xdr:rowOff>85725</xdr:rowOff>
              </from>
              <to>
                <xdr:col>8</xdr:col>
                <xdr:colOff>95250</xdr:colOff>
                <xdr:row>8</xdr:row>
                <xdr:rowOff>38100</xdr:rowOff>
              </to>
            </anchor>
          </controlPr>
        </control>
      </mc:Choice>
      <mc:Fallback>
        <control shapeId="3081" r:id="rId9" name="ComboBox3"/>
      </mc:Fallback>
    </mc:AlternateContent>
    <mc:AlternateContent xmlns:mc="http://schemas.openxmlformats.org/markup-compatibility/2006">
      <mc:Choice Requires="x14">
        <control shapeId="3093" r:id="rId11" name="ListBox2">
          <controlPr defaultSize="0" autoLine="0" linkedCell="W3" listFillRange="eyaletler" r:id="rId12">
            <anchor moveWithCells="1">
              <from>
                <xdr:col>3</xdr:col>
                <xdr:colOff>238125</xdr:colOff>
                <xdr:row>2</xdr:row>
                <xdr:rowOff>114300</xdr:rowOff>
              </from>
              <to>
                <xdr:col>5</xdr:col>
                <xdr:colOff>466725</xdr:colOff>
                <xdr:row>25</xdr:row>
                <xdr:rowOff>47625</xdr:rowOff>
              </to>
            </anchor>
          </controlPr>
        </control>
      </mc:Choice>
      <mc:Fallback>
        <control shapeId="3093" r:id="rId11" name="ListBox2"/>
      </mc:Fallback>
    </mc:AlternateContent>
    <mc:AlternateContent xmlns:mc="http://schemas.openxmlformats.org/markup-compatibility/2006">
      <mc:Choice Requires="x14">
        <control shapeId="3097" r:id="rId13" name="ListBox3">
          <controlPr defaultSize="0" autoLine="0" linkedCell="W4" listFillRange="dinamik_satici" r:id="rId14">
            <anchor moveWithCells="1">
              <from>
                <xdr:col>3</xdr:col>
                <xdr:colOff>228600</xdr:colOff>
                <xdr:row>26</xdr:row>
                <xdr:rowOff>9525</xdr:rowOff>
              </from>
              <to>
                <xdr:col>5</xdr:col>
                <xdr:colOff>495300</xdr:colOff>
                <xdr:row>30</xdr:row>
                <xdr:rowOff>66675</xdr:rowOff>
              </to>
            </anchor>
          </controlPr>
        </control>
      </mc:Choice>
      <mc:Fallback>
        <control shapeId="3097" r:id="rId13" name="List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953F7-C023-4DE8-B63B-BA9820E89698}">
  <sheetPr codeName="Sayfa4"/>
  <dimension ref="A1"/>
  <sheetViews>
    <sheetView workbookViewId="0">
      <selection activeCell="F20" sqref="F20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9D356-FAE0-459D-A334-9B153DFDA784}">
  <sheetPr codeName="Sayfa5"/>
  <dimension ref="A1:C61"/>
  <sheetViews>
    <sheetView workbookViewId="0">
      <selection activeCell="B3" sqref="B3"/>
    </sheetView>
  </sheetViews>
  <sheetFormatPr defaultRowHeight="99.95" customHeight="1" x14ac:dyDescent="0.25"/>
  <cols>
    <col min="1" max="1" width="4.140625" style="2" bestFit="1" customWidth="1"/>
    <col min="2" max="2" width="15.28515625" style="3" bestFit="1" customWidth="1"/>
    <col min="3" max="3" width="21" style="3" bestFit="1" customWidth="1"/>
    <col min="4" max="4" width="22.85546875" style="2" customWidth="1"/>
    <col min="5" max="16384" width="9.140625" style="2"/>
  </cols>
  <sheetData>
    <row r="1" spans="1:3" ht="15" customHeight="1" x14ac:dyDescent="0.25"/>
    <row r="2" spans="1:3" ht="15" customHeight="1" x14ac:dyDescent="0.25"/>
    <row r="3" spans="1:3" ht="99.95" customHeight="1" x14ac:dyDescent="0.25">
      <c r="A3" s="2" t="s">
        <v>8</v>
      </c>
      <c r="B3" s="3" t="s">
        <v>9</v>
      </c>
      <c r="C3" s="3" t="s">
        <v>10</v>
      </c>
    </row>
    <row r="4" spans="1:3" ht="99.95" customHeight="1" x14ac:dyDescent="0.25">
      <c r="A4" s="2" t="s">
        <v>12</v>
      </c>
      <c r="B4" s="3" t="s">
        <v>13</v>
      </c>
      <c r="C4" s="3" t="s">
        <v>14</v>
      </c>
    </row>
    <row r="5" spans="1:3" ht="99.95" customHeight="1" x14ac:dyDescent="0.25">
      <c r="A5" s="2" t="s">
        <v>15</v>
      </c>
      <c r="B5" s="3" t="s">
        <v>16</v>
      </c>
      <c r="C5" s="3" t="s">
        <v>17</v>
      </c>
    </row>
    <row r="6" spans="1:3" ht="99.95" customHeight="1" x14ac:dyDescent="0.25">
      <c r="A6" s="2" t="s">
        <v>18</v>
      </c>
      <c r="B6" s="3" t="s">
        <v>19</v>
      </c>
      <c r="C6" s="3" t="s">
        <v>20</v>
      </c>
    </row>
    <row r="7" spans="1:3" ht="99.95" customHeight="1" x14ac:dyDescent="0.25">
      <c r="A7" s="2" t="s">
        <v>21</v>
      </c>
      <c r="B7" s="3" t="s">
        <v>22</v>
      </c>
      <c r="C7" s="3" t="s">
        <v>23</v>
      </c>
    </row>
    <row r="8" spans="1:3" ht="99.95" customHeight="1" x14ac:dyDescent="0.25">
      <c r="A8" s="2" t="s">
        <v>21</v>
      </c>
      <c r="B8" s="3" t="s">
        <v>22</v>
      </c>
      <c r="C8" s="3" t="s">
        <v>24</v>
      </c>
    </row>
    <row r="9" spans="1:3" ht="99.95" customHeight="1" x14ac:dyDescent="0.25">
      <c r="A9" s="2" t="s">
        <v>21</v>
      </c>
      <c r="B9" s="3" t="s">
        <v>22</v>
      </c>
      <c r="C9" s="3" t="s">
        <v>25</v>
      </c>
    </row>
    <row r="10" spans="1:3" ht="99.95" customHeight="1" x14ac:dyDescent="0.25">
      <c r="A10" s="2" t="s">
        <v>21</v>
      </c>
      <c r="B10" s="3" t="s">
        <v>22</v>
      </c>
      <c r="C10" s="3" t="s">
        <v>26</v>
      </c>
    </row>
    <row r="11" spans="1:3" ht="99.95" customHeight="1" x14ac:dyDescent="0.25">
      <c r="A11" s="2" t="s">
        <v>27</v>
      </c>
      <c r="B11" s="3" t="s">
        <v>28</v>
      </c>
      <c r="C11" s="3" t="s">
        <v>29</v>
      </c>
    </row>
    <row r="12" spans="1:3" ht="99.95" customHeight="1" x14ac:dyDescent="0.25">
      <c r="A12" s="2" t="s">
        <v>30</v>
      </c>
      <c r="B12" s="3" t="s">
        <v>31</v>
      </c>
      <c r="C12" s="3" t="s">
        <v>32</v>
      </c>
    </row>
    <row r="13" spans="1:3" ht="99.95" customHeight="1" x14ac:dyDescent="0.25">
      <c r="A13" s="2" t="s">
        <v>33</v>
      </c>
      <c r="B13" s="3" t="s">
        <v>34</v>
      </c>
      <c r="C13" s="3" t="s">
        <v>35</v>
      </c>
    </row>
    <row r="14" spans="1:3" ht="99.95" customHeight="1" x14ac:dyDescent="0.25">
      <c r="A14" s="2" t="s">
        <v>36</v>
      </c>
      <c r="B14" s="3" t="s">
        <v>37</v>
      </c>
      <c r="C14" s="3" t="s">
        <v>38</v>
      </c>
    </row>
    <row r="15" spans="1:3" ht="99.95" customHeight="1" x14ac:dyDescent="0.25">
      <c r="A15" s="2" t="s">
        <v>36</v>
      </c>
      <c r="B15" s="3" t="s">
        <v>37</v>
      </c>
      <c r="C15" s="3" t="s">
        <v>39</v>
      </c>
    </row>
    <row r="16" spans="1:3" ht="99.95" customHeight="1" x14ac:dyDescent="0.25">
      <c r="A16" s="2" t="s">
        <v>40</v>
      </c>
      <c r="B16" s="3" t="s">
        <v>41</v>
      </c>
      <c r="C16" s="3" t="s">
        <v>42</v>
      </c>
    </row>
    <row r="17" spans="1:3" ht="99.95" customHeight="1" x14ac:dyDescent="0.25">
      <c r="A17" s="2" t="s">
        <v>43</v>
      </c>
      <c r="B17" s="3" t="s">
        <v>44</v>
      </c>
      <c r="C17" s="3" t="s">
        <v>45</v>
      </c>
    </row>
    <row r="18" spans="1:3" ht="99.95" customHeight="1" x14ac:dyDescent="0.25">
      <c r="A18" s="2" t="s">
        <v>46</v>
      </c>
      <c r="B18" s="3" t="s">
        <v>47</v>
      </c>
      <c r="C18" s="3" t="s">
        <v>48</v>
      </c>
    </row>
    <row r="19" spans="1:3" ht="99.95" customHeight="1" x14ac:dyDescent="0.25">
      <c r="A19" s="2" t="s">
        <v>49</v>
      </c>
      <c r="B19" s="3" t="s">
        <v>50</v>
      </c>
      <c r="C19" s="3" t="s">
        <v>51</v>
      </c>
    </row>
    <row r="20" spans="1:3" ht="99.95" customHeight="1" x14ac:dyDescent="0.25">
      <c r="A20" s="2" t="s">
        <v>52</v>
      </c>
      <c r="B20" s="3" t="s">
        <v>53</v>
      </c>
      <c r="C20" s="3" t="s">
        <v>54</v>
      </c>
    </row>
    <row r="21" spans="1:3" ht="99.95" customHeight="1" x14ac:dyDescent="0.25">
      <c r="A21" s="2" t="s">
        <v>52</v>
      </c>
      <c r="B21" s="3" t="s">
        <v>53</v>
      </c>
      <c r="C21" s="3" t="s">
        <v>55</v>
      </c>
    </row>
    <row r="22" spans="1:3" ht="99.95" customHeight="1" x14ac:dyDescent="0.25">
      <c r="A22" s="2" t="s">
        <v>56</v>
      </c>
      <c r="B22" s="3" t="s">
        <v>57</v>
      </c>
      <c r="C22" s="3" t="s">
        <v>58</v>
      </c>
    </row>
    <row r="23" spans="1:3" ht="99.95" customHeight="1" x14ac:dyDescent="0.25">
      <c r="A23" s="2" t="s">
        <v>59</v>
      </c>
      <c r="B23" s="3" t="s">
        <v>60</v>
      </c>
      <c r="C23" s="3" t="s">
        <v>61</v>
      </c>
    </row>
    <row r="24" spans="1:3" ht="99.95" customHeight="1" x14ac:dyDescent="0.25">
      <c r="A24" s="2" t="s">
        <v>62</v>
      </c>
      <c r="B24" s="3" t="s">
        <v>63</v>
      </c>
      <c r="C24" s="3" t="s">
        <v>64</v>
      </c>
    </row>
    <row r="25" spans="1:3" ht="99.95" customHeight="1" x14ac:dyDescent="0.25">
      <c r="A25" s="2" t="s">
        <v>65</v>
      </c>
      <c r="B25" s="3" t="s">
        <v>66</v>
      </c>
      <c r="C25" s="3" t="s">
        <v>67</v>
      </c>
    </row>
    <row r="26" spans="1:3" ht="99.95" customHeight="1" x14ac:dyDescent="0.25">
      <c r="A26" s="2" t="s">
        <v>68</v>
      </c>
      <c r="B26" s="3" t="s">
        <v>69</v>
      </c>
      <c r="C26" s="3" t="s">
        <v>70</v>
      </c>
    </row>
    <row r="27" spans="1:3" ht="99.95" customHeight="1" x14ac:dyDescent="0.25">
      <c r="A27" s="2" t="s">
        <v>71</v>
      </c>
      <c r="B27" s="3" t="s">
        <v>72</v>
      </c>
      <c r="C27" s="3" t="s">
        <v>73</v>
      </c>
    </row>
    <row r="28" spans="1:3" ht="99.95" customHeight="1" x14ac:dyDescent="0.25">
      <c r="A28" s="2" t="s">
        <v>71</v>
      </c>
      <c r="B28" s="3" t="s">
        <v>72</v>
      </c>
      <c r="C28" s="3" t="s">
        <v>74</v>
      </c>
    </row>
    <row r="29" spans="1:3" ht="99.95" customHeight="1" x14ac:dyDescent="0.25">
      <c r="A29" s="2" t="s">
        <v>75</v>
      </c>
      <c r="B29" s="3" t="s">
        <v>76</v>
      </c>
      <c r="C29" s="3" t="s">
        <v>77</v>
      </c>
    </row>
    <row r="30" spans="1:3" ht="99.95" customHeight="1" x14ac:dyDescent="0.25">
      <c r="A30" s="2" t="s">
        <v>78</v>
      </c>
      <c r="B30" s="3" t="s">
        <v>79</v>
      </c>
      <c r="C30" s="3" t="s">
        <v>80</v>
      </c>
    </row>
    <row r="31" spans="1:3" ht="99.95" customHeight="1" x14ac:dyDescent="0.25">
      <c r="A31" s="2" t="s">
        <v>81</v>
      </c>
      <c r="B31" s="3" t="s">
        <v>82</v>
      </c>
      <c r="C31" s="3" t="s">
        <v>83</v>
      </c>
    </row>
    <row r="32" spans="1:3" ht="99.95" customHeight="1" x14ac:dyDescent="0.25">
      <c r="A32" s="2" t="s">
        <v>84</v>
      </c>
      <c r="B32" s="3" t="s">
        <v>85</v>
      </c>
      <c r="C32" s="3" t="s">
        <v>86</v>
      </c>
    </row>
    <row r="33" spans="1:3" ht="99.95" customHeight="1" x14ac:dyDescent="0.25">
      <c r="A33" s="2" t="s">
        <v>87</v>
      </c>
      <c r="B33" s="3" t="s">
        <v>88</v>
      </c>
      <c r="C33" s="3" t="s">
        <v>89</v>
      </c>
    </row>
    <row r="34" spans="1:3" ht="99.95" customHeight="1" x14ac:dyDescent="0.25">
      <c r="A34" s="2" t="s">
        <v>90</v>
      </c>
      <c r="B34" s="3" t="s">
        <v>91</v>
      </c>
      <c r="C34" s="3" t="s">
        <v>92</v>
      </c>
    </row>
    <row r="35" spans="1:3" ht="99.95" customHeight="1" x14ac:dyDescent="0.25">
      <c r="A35" s="2" t="s">
        <v>93</v>
      </c>
      <c r="B35" s="3" t="s">
        <v>94</v>
      </c>
      <c r="C35" s="3" t="s">
        <v>95</v>
      </c>
    </row>
    <row r="36" spans="1:3" ht="99.95" customHeight="1" x14ac:dyDescent="0.25">
      <c r="A36" s="2" t="s">
        <v>96</v>
      </c>
      <c r="B36" s="3" t="s">
        <v>97</v>
      </c>
      <c r="C36" s="3" t="s">
        <v>98</v>
      </c>
    </row>
    <row r="37" spans="1:3" ht="99.95" customHeight="1" x14ac:dyDescent="0.25">
      <c r="A37" s="2" t="s">
        <v>99</v>
      </c>
      <c r="B37" s="3" t="s">
        <v>100</v>
      </c>
      <c r="C37" s="3" t="s">
        <v>101</v>
      </c>
    </row>
    <row r="38" spans="1:3" ht="99.95" customHeight="1" x14ac:dyDescent="0.25">
      <c r="A38" s="2" t="s">
        <v>102</v>
      </c>
      <c r="B38" s="3" t="s">
        <v>103</v>
      </c>
      <c r="C38" s="3" t="s">
        <v>104</v>
      </c>
    </row>
    <row r="39" spans="1:3" ht="99.95" customHeight="1" x14ac:dyDescent="0.25">
      <c r="A39" s="2" t="s">
        <v>105</v>
      </c>
      <c r="B39" s="3" t="s">
        <v>106</v>
      </c>
      <c r="C39" s="3" t="s">
        <v>107</v>
      </c>
    </row>
    <row r="40" spans="1:3" ht="99.95" customHeight="1" x14ac:dyDescent="0.25">
      <c r="A40" s="2" t="s">
        <v>108</v>
      </c>
      <c r="B40" s="3" t="s">
        <v>109</v>
      </c>
      <c r="C40" s="3" t="s">
        <v>110</v>
      </c>
    </row>
    <row r="41" spans="1:3" ht="99.95" customHeight="1" x14ac:dyDescent="0.25">
      <c r="A41" s="2" t="s">
        <v>111</v>
      </c>
      <c r="B41" s="3" t="s">
        <v>112</v>
      </c>
      <c r="C41" s="3" t="s">
        <v>113</v>
      </c>
    </row>
    <row r="42" spans="1:3" ht="99.95" customHeight="1" x14ac:dyDescent="0.25">
      <c r="A42" s="2" t="s">
        <v>114</v>
      </c>
      <c r="B42" s="3" t="s">
        <v>115</v>
      </c>
      <c r="C42" s="3" t="s">
        <v>116</v>
      </c>
    </row>
    <row r="43" spans="1:3" ht="99.95" customHeight="1" x14ac:dyDescent="0.25">
      <c r="A43" s="2" t="s">
        <v>114</v>
      </c>
      <c r="B43" s="3" t="s">
        <v>115</v>
      </c>
      <c r="C43" s="3" t="s">
        <v>117</v>
      </c>
    </row>
    <row r="44" spans="1:3" ht="99.95" customHeight="1" x14ac:dyDescent="0.25">
      <c r="A44" s="2" t="s">
        <v>114</v>
      </c>
      <c r="B44" s="3" t="s">
        <v>115</v>
      </c>
      <c r="C44" s="3" t="s">
        <v>118</v>
      </c>
    </row>
    <row r="45" spans="1:3" ht="99.95" customHeight="1" x14ac:dyDescent="0.25">
      <c r="A45" s="2" t="s">
        <v>119</v>
      </c>
      <c r="B45" s="3" t="s">
        <v>120</v>
      </c>
      <c r="C45" s="3" t="s">
        <v>121</v>
      </c>
    </row>
    <row r="46" spans="1:3" ht="99.95" customHeight="1" x14ac:dyDescent="0.25">
      <c r="A46" s="2" t="s">
        <v>122</v>
      </c>
      <c r="B46" s="3" t="s">
        <v>123</v>
      </c>
      <c r="C46" s="3" t="s">
        <v>124</v>
      </c>
    </row>
    <row r="47" spans="1:3" ht="99.95" customHeight="1" x14ac:dyDescent="0.25">
      <c r="A47" s="2" t="s">
        <v>125</v>
      </c>
      <c r="B47" s="3" t="s">
        <v>126</v>
      </c>
      <c r="C47" s="3" t="s">
        <v>127</v>
      </c>
    </row>
    <row r="48" spans="1:3" ht="99.95" customHeight="1" x14ac:dyDescent="0.25">
      <c r="A48" s="2" t="s">
        <v>128</v>
      </c>
      <c r="B48" s="3" t="s">
        <v>129</v>
      </c>
      <c r="C48" s="3" t="s">
        <v>130</v>
      </c>
    </row>
    <row r="49" spans="1:3" ht="99.95" customHeight="1" x14ac:dyDescent="0.25">
      <c r="A49" s="2" t="s">
        <v>131</v>
      </c>
      <c r="B49" s="3" t="s">
        <v>132</v>
      </c>
      <c r="C49" s="3" t="s">
        <v>133</v>
      </c>
    </row>
    <row r="50" spans="1:3" ht="99.95" customHeight="1" x14ac:dyDescent="0.25">
      <c r="A50" s="2" t="s">
        <v>134</v>
      </c>
      <c r="B50" s="3" t="s">
        <v>135</v>
      </c>
      <c r="C50" s="3" t="s">
        <v>136</v>
      </c>
    </row>
    <row r="51" spans="1:3" ht="99.95" customHeight="1" x14ac:dyDescent="0.25">
      <c r="A51" s="2" t="s">
        <v>137</v>
      </c>
      <c r="B51" s="3" t="s">
        <v>138</v>
      </c>
      <c r="C51" s="3" t="s">
        <v>139</v>
      </c>
    </row>
    <row r="52" spans="1:3" ht="99.95" customHeight="1" x14ac:dyDescent="0.25">
      <c r="A52" s="2" t="s">
        <v>140</v>
      </c>
      <c r="B52" s="3" t="s">
        <v>141</v>
      </c>
      <c r="C52" s="3" t="s">
        <v>142</v>
      </c>
    </row>
    <row r="53" spans="1:3" ht="99.95" customHeight="1" x14ac:dyDescent="0.25">
      <c r="A53" s="2" t="s">
        <v>143</v>
      </c>
      <c r="B53" s="3" t="s">
        <v>144</v>
      </c>
      <c r="C53" s="3" t="s">
        <v>145</v>
      </c>
    </row>
    <row r="54" spans="1:3" ht="99.95" customHeight="1" x14ac:dyDescent="0.25">
      <c r="A54" s="2" t="s">
        <v>143</v>
      </c>
      <c r="B54" s="3" t="s">
        <v>144</v>
      </c>
      <c r="C54" s="3" t="s">
        <v>146</v>
      </c>
    </row>
    <row r="55" spans="1:3" ht="99.95" customHeight="1" x14ac:dyDescent="0.25">
      <c r="A55" s="2" t="s">
        <v>147</v>
      </c>
      <c r="B55" s="3" t="s">
        <v>148</v>
      </c>
      <c r="C55" s="3" t="s">
        <v>149</v>
      </c>
    </row>
    <row r="56" spans="1:3" ht="99.95" customHeight="1" x14ac:dyDescent="0.25">
      <c r="A56" s="2" t="s">
        <v>150</v>
      </c>
      <c r="B56" s="3" t="s">
        <v>151</v>
      </c>
      <c r="C56" s="3" t="s">
        <v>152</v>
      </c>
    </row>
    <row r="57" spans="1:3" ht="99.95" customHeight="1" x14ac:dyDescent="0.25">
      <c r="A57" s="2" t="s">
        <v>153</v>
      </c>
      <c r="B57" s="3" t="s">
        <v>154</v>
      </c>
      <c r="C57" s="3" t="s">
        <v>155</v>
      </c>
    </row>
    <row r="58" spans="1:3" ht="99.95" customHeight="1" x14ac:dyDescent="0.25">
      <c r="A58" s="2" t="s">
        <v>156</v>
      </c>
      <c r="B58" s="3" t="s">
        <v>157</v>
      </c>
      <c r="C58" s="3" t="s">
        <v>158</v>
      </c>
    </row>
    <row r="59" spans="1:3" ht="99.95" customHeight="1" x14ac:dyDescent="0.25">
      <c r="A59" s="2" t="s">
        <v>159</v>
      </c>
      <c r="B59" s="3" t="s">
        <v>160</v>
      </c>
      <c r="C59" s="3" t="s">
        <v>161</v>
      </c>
    </row>
    <row r="60" spans="1:3" ht="99.95" customHeight="1" x14ac:dyDescent="0.25">
      <c r="A60" s="2" t="s">
        <v>162</v>
      </c>
      <c r="B60" s="3" t="s">
        <v>163</v>
      </c>
      <c r="C60" s="3" t="s">
        <v>164</v>
      </c>
    </row>
    <row r="61" spans="1:3" ht="99.95" customHeight="1" x14ac:dyDescent="0.25">
      <c r="A61" s="2" t="s">
        <v>165</v>
      </c>
      <c r="B61" s="3" t="s">
        <v>166</v>
      </c>
      <c r="C61" s="3" t="s">
        <v>167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5</vt:i4>
      </vt:variant>
      <vt:variant>
        <vt:lpstr>Adlandırılmış Aralıklar</vt:lpstr>
      </vt:variant>
      <vt:variant>
        <vt:i4>2</vt:i4>
      </vt:variant>
    </vt:vector>
  </HeadingPairs>
  <TitlesOfParts>
    <vt:vector size="7" baseType="lpstr">
      <vt:lpstr>DATA</vt:lpstr>
      <vt:lpstr>Parametreler</vt:lpstr>
      <vt:lpstr>Dasboard</vt:lpstr>
      <vt:lpstr>images</vt:lpstr>
      <vt:lpstr>Sellers</vt:lpstr>
      <vt:lpstr>dönemler</vt:lpstr>
      <vt:lpstr>eyaletler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Erol</dc:creator>
  <cp:lastModifiedBy>Emre Erol</cp:lastModifiedBy>
  <dcterms:created xsi:type="dcterms:W3CDTF">2021-07-18T10:06:19Z</dcterms:created>
  <dcterms:modified xsi:type="dcterms:W3CDTF">2026-03-13T06:22:08Z</dcterms:modified>
</cp:coreProperties>
</file>