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fael Aranda\Documents\UAA\9Semestre\Seminario de sistemas\"/>
    </mc:Choice>
  </mc:AlternateContent>
  <bookViews>
    <workbookView xWindow="0" yWindow="0" windowWidth="20490" windowHeight="7515" xr2:uid="{D4B60503-082E-48BC-BDC7-7D145120148C}"/>
  </bookViews>
  <sheets>
    <sheet name="Hoj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1" i="1" l="1"/>
  <c r="G161" i="1" s="1"/>
  <c r="F160" i="1"/>
  <c r="G160" i="1" s="1"/>
  <c r="F159" i="1"/>
  <c r="G159" i="1" s="1"/>
  <c r="F158" i="1"/>
  <c r="F157" i="1"/>
  <c r="G158" i="1"/>
  <c r="G157" i="1"/>
  <c r="F152" i="1"/>
  <c r="G152" i="1" s="1"/>
  <c r="F151" i="1"/>
  <c r="F150" i="1"/>
  <c r="G150" i="1" s="1"/>
  <c r="F149" i="1"/>
  <c r="G149" i="1" s="1"/>
  <c r="F148" i="1"/>
  <c r="G148" i="1" s="1"/>
  <c r="G151" i="1"/>
  <c r="F143" i="1"/>
  <c r="G143" i="1" s="1"/>
  <c r="F142" i="1"/>
  <c r="G142" i="1" s="1"/>
  <c r="F141" i="1"/>
  <c r="G141" i="1" s="1"/>
  <c r="F140" i="1"/>
  <c r="F139" i="1"/>
  <c r="G140" i="1"/>
  <c r="G139" i="1"/>
  <c r="F134" i="1"/>
  <c r="G134" i="1" s="1"/>
  <c r="F133" i="1"/>
  <c r="G133" i="1" s="1"/>
  <c r="F132" i="1"/>
  <c r="G132" i="1" s="1"/>
  <c r="F131" i="1"/>
  <c r="G131" i="1" s="1"/>
  <c r="F130" i="1"/>
  <c r="G130" i="1" s="1"/>
  <c r="F125" i="1"/>
  <c r="G125" i="1" s="1"/>
  <c r="F124" i="1"/>
  <c r="G124" i="1" s="1"/>
  <c r="F123" i="1"/>
  <c r="G123" i="1" s="1"/>
  <c r="F122" i="1"/>
  <c r="G122" i="1" s="1"/>
  <c r="F121" i="1"/>
  <c r="G121" i="1" s="1"/>
  <c r="F116" i="1"/>
  <c r="G116" i="1" s="1"/>
  <c r="F115" i="1"/>
  <c r="G115" i="1" s="1"/>
  <c r="F114" i="1"/>
  <c r="G114" i="1" s="1"/>
  <c r="F113" i="1"/>
  <c r="G113" i="1" s="1"/>
  <c r="F112" i="1"/>
  <c r="G112" i="1" s="1"/>
  <c r="F107" i="1"/>
  <c r="G107" i="1" s="1"/>
  <c r="F106" i="1"/>
  <c r="G106" i="1" s="1"/>
  <c r="F105" i="1"/>
  <c r="G105" i="1" s="1"/>
  <c r="F104" i="1"/>
  <c r="G104" i="1" s="1"/>
  <c r="F103" i="1"/>
  <c r="G103" i="1" s="1"/>
  <c r="F98" i="1"/>
  <c r="F97" i="1"/>
  <c r="G97" i="1" s="1"/>
  <c r="F96" i="1"/>
  <c r="G96" i="1" s="1"/>
  <c r="F95" i="1"/>
  <c r="G95" i="1" s="1"/>
  <c r="F94" i="1"/>
  <c r="G94" i="1" s="1"/>
  <c r="G98" i="1"/>
  <c r="F88" i="1"/>
  <c r="G88" i="1" s="1"/>
  <c r="F89" i="1"/>
  <c r="G89" i="1" s="1"/>
  <c r="F87" i="1"/>
  <c r="G87" i="1" s="1"/>
  <c r="F86" i="1"/>
  <c r="G86" i="1" s="1"/>
  <c r="F85" i="1"/>
  <c r="G85" i="1" s="1"/>
  <c r="G81" i="1"/>
  <c r="G77" i="1"/>
  <c r="G78" i="1"/>
  <c r="G79" i="1"/>
  <c r="G80" i="1"/>
  <c r="G76" i="1"/>
  <c r="F81" i="1"/>
  <c r="F80" i="1"/>
  <c r="F79" i="1"/>
  <c r="F77" i="1"/>
  <c r="F78" i="1"/>
  <c r="F76" i="1"/>
  <c r="C74" i="1"/>
  <c r="C73" i="1"/>
  <c r="C72" i="1"/>
  <c r="C71" i="1"/>
  <c r="C70" i="1"/>
  <c r="B74" i="1"/>
  <c r="B73" i="1"/>
  <c r="B71" i="1"/>
  <c r="B72" i="1"/>
  <c r="B70" i="1"/>
  <c r="C87" i="1"/>
  <c r="C86" i="1"/>
  <c r="C85" i="1"/>
  <c r="B87" i="1"/>
  <c r="B86" i="1"/>
  <c r="B85" i="1"/>
  <c r="C81" i="1"/>
  <c r="C80" i="1"/>
  <c r="C79" i="1"/>
  <c r="C78" i="1"/>
  <c r="C77" i="1"/>
  <c r="C76" i="1"/>
  <c r="E71" i="1"/>
  <c r="E70" i="1"/>
  <c r="E72" i="1" s="1"/>
  <c r="F70" i="1" s="1"/>
  <c r="B80" i="1"/>
  <c r="B76" i="1"/>
  <c r="B77" i="1" s="1"/>
  <c r="G162" i="1" l="1"/>
  <c r="F162" i="1"/>
  <c r="G153" i="1"/>
  <c r="F153" i="1"/>
  <c r="G144" i="1"/>
  <c r="F144" i="1"/>
  <c r="G135" i="1"/>
  <c r="F135" i="1"/>
  <c r="G126" i="1"/>
  <c r="F126" i="1"/>
  <c r="G117" i="1"/>
  <c r="F117" i="1"/>
  <c r="G108" i="1"/>
  <c r="F108" i="1"/>
  <c r="G99" i="1"/>
  <c r="F99" i="1"/>
  <c r="G90" i="1"/>
  <c r="F90" i="1"/>
  <c r="F71" i="1"/>
  <c r="B78" i="1"/>
  <c r="B79" i="1" s="1"/>
  <c r="F72" i="1"/>
  <c r="B81" i="1" l="1"/>
</calcChain>
</file>

<file path=xl/sharedStrings.xml><?xml version="1.0" encoding="utf-8"?>
<sst xmlns="http://schemas.openxmlformats.org/spreadsheetml/2006/main" count="1001" uniqueCount="39">
  <si>
    <t>De acuerdo</t>
  </si>
  <si>
    <t>Totalmente de acuerdo</t>
  </si>
  <si>
    <t>Más de 1 Año</t>
  </si>
  <si>
    <t>Hombre</t>
  </si>
  <si>
    <t>Ingeniería en Sistemas Computacionales</t>
  </si>
  <si>
    <t>Ni de acuerdo ni en desacuerdo</t>
  </si>
  <si>
    <t>1 - 3 Meses</t>
  </si>
  <si>
    <t>Mujer</t>
  </si>
  <si>
    <t>En desacuerdo</t>
  </si>
  <si>
    <t>3 - 6 Meses</t>
  </si>
  <si>
    <t>Ingeniería en Cómputación Inteligente</t>
  </si>
  <si>
    <t>Totalmente en desacuerdo</t>
  </si>
  <si>
    <t>6 Meses - 1 Año</t>
  </si>
  <si>
    <t>El hardware empleado en la empresa facilita el tratamiento de los datos</t>
  </si>
  <si>
    <t>La empresa emplea software especializado para la limpieza y tratamiento de sus datos</t>
  </si>
  <si>
    <t>La información se encuentra respaldada.</t>
  </si>
  <si>
    <t>Se cuenta con un almacén apropiado para los datos.</t>
  </si>
  <si>
    <t>Los datos de la empresa se encuentran con una estructura adecuada.</t>
  </si>
  <si>
    <t>La empresa maneja una gran variedad de tipos de datos (numéricos, cadenas de texto, videos, imágenes, etc.)</t>
  </si>
  <si>
    <t>El volumen de datos que se tratan en la empresa son manejados adecuadamente.</t>
  </si>
  <si>
    <t>El manejador de datos que se utiliza en la empresa es el apropiado (emplea el paradigma adecuado, es estable, permite la facilidad de expansión etc).</t>
  </si>
  <si>
    <t>La empresa le interesa guardar la información importante</t>
  </si>
  <si>
    <t>La empresa maneja cotidianamente un gran volumen de datos.</t>
  </si>
  <si>
    <t>Tiempo laborando en la empresa.</t>
  </si>
  <si>
    <t>Edad</t>
  </si>
  <si>
    <t>Sexo</t>
  </si>
  <si>
    <t>Carrera</t>
  </si>
  <si>
    <t>Marca temporal</t>
  </si>
  <si>
    <t>18 - 21</t>
  </si>
  <si>
    <t>21 - 24</t>
  </si>
  <si>
    <t>24 - 27</t>
  </si>
  <si>
    <t>27 - 30</t>
  </si>
  <si>
    <t>30+</t>
  </si>
  <si>
    <t>Frecuencia</t>
  </si>
  <si>
    <t>Porcentaje</t>
  </si>
  <si>
    <t>Total</t>
  </si>
  <si>
    <t>Rango</t>
  </si>
  <si>
    <t>Tiempo en la empresa</t>
  </si>
  <si>
    <t>Respuesta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</si>
</sst>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</font>
    <font>
      <sz val="10"/>
      <color theme="1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0" applyFont="1" applyAlignment="1"/>
    <xf numFmtId="164" fontId="2" fillId="0" borderId="0" xfId="0" applyNumberFormat="1" applyFont="1" applyAlignment="1"/>
    <xf numFmtId="0" fontId="0" fillId="0" borderId="0" xfId="0" applyFont="1" applyAlignment="1"/>
    <xf numFmtId="0" fontId="3" fillId="0" borderId="1" xfId="0" applyFont="1" applyBorder="1" applyAlignment="1">
      <alignment horizontal="right" wrapText="1"/>
    </xf>
    <xf numFmtId="0" fontId="4" fillId="0" borderId="0" xfId="0" applyFont="1" applyAlignment="1"/>
    <xf numFmtId="0" fontId="4" fillId="0" borderId="0" xfId="0" applyFont="1" applyFill="1" applyBorder="1" applyAlignment="1"/>
    <xf numFmtId="9" fontId="0" fillId="0" borderId="0" xfId="1" applyFon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E11A1-7572-459E-B136-9E51D6E6530F}">
  <dimension ref="A1:O162"/>
  <sheetViews>
    <sheetView tabSelected="1" topLeftCell="C141" workbookViewId="0">
      <selection activeCell="E157" sqref="E157:F161"/>
    </sheetView>
  </sheetViews>
  <sheetFormatPr baseColWidth="10" defaultRowHeight="15" x14ac:dyDescent="0.25"/>
  <cols>
    <col min="1" max="1" width="18" bestFit="1" customWidth="1"/>
    <col min="2" max="2" width="35.28515625" bestFit="1" customWidth="1"/>
    <col min="4" max="4" width="11.85546875" bestFit="1" customWidth="1"/>
    <col min="5" max="5" width="28.85546875" bestFit="1" customWidth="1"/>
    <col min="6" max="6" width="53.85546875" bestFit="1" customWidth="1"/>
    <col min="7" max="7" width="48.85546875" bestFit="1" customWidth="1"/>
    <col min="8" max="8" width="128.7109375" bestFit="1" customWidth="1"/>
    <col min="9" max="9" width="70.42578125" bestFit="1" customWidth="1"/>
    <col min="10" max="10" width="100" bestFit="1" customWidth="1"/>
    <col min="11" max="11" width="62.5703125" bestFit="1" customWidth="1"/>
    <col min="12" max="12" width="47.28515625" bestFit="1" customWidth="1"/>
    <col min="13" max="13" width="37.28515625" bestFit="1" customWidth="1"/>
    <col min="14" max="14" width="74.5703125" bestFit="1" customWidth="1"/>
    <col min="15" max="15" width="61.28515625" bestFit="1" customWidth="1"/>
  </cols>
  <sheetData>
    <row r="1" spans="1:15" ht="15.75" thickBot="1" x14ac:dyDescent="0.3">
      <c r="A1" s="3" t="s">
        <v>27</v>
      </c>
      <c r="B1" s="1" t="s">
        <v>26</v>
      </c>
      <c r="C1" s="3" t="s">
        <v>25</v>
      </c>
      <c r="D1" s="3" t="s">
        <v>24</v>
      </c>
      <c r="E1" s="1" t="s">
        <v>23</v>
      </c>
      <c r="F1" s="1" t="s">
        <v>22</v>
      </c>
      <c r="G1" s="1" t="s">
        <v>21</v>
      </c>
      <c r="H1" s="1" t="s">
        <v>20</v>
      </c>
      <c r="I1" s="1" t="s">
        <v>19</v>
      </c>
      <c r="J1" s="3" t="s">
        <v>18</v>
      </c>
      <c r="K1" s="3" t="s">
        <v>17</v>
      </c>
      <c r="L1" s="3" t="s">
        <v>16</v>
      </c>
      <c r="M1" s="3" t="s">
        <v>15</v>
      </c>
      <c r="N1" s="1" t="s">
        <v>14</v>
      </c>
      <c r="O1" s="1" t="s">
        <v>13</v>
      </c>
    </row>
    <row r="2" spans="1:15" ht="15.75" thickBot="1" x14ac:dyDescent="0.3">
      <c r="A2" s="2">
        <v>43058.678483796299</v>
      </c>
      <c r="B2" s="1" t="s">
        <v>4</v>
      </c>
      <c r="C2" s="1" t="s">
        <v>3</v>
      </c>
      <c r="D2" s="4">
        <v>22</v>
      </c>
      <c r="E2" s="1" t="s">
        <v>9</v>
      </c>
      <c r="F2" s="1" t="s">
        <v>0</v>
      </c>
      <c r="G2" s="1" t="s">
        <v>1</v>
      </c>
      <c r="H2" s="1" t="s">
        <v>1</v>
      </c>
      <c r="I2" s="1" t="s">
        <v>0</v>
      </c>
      <c r="J2" s="1" t="s">
        <v>1</v>
      </c>
      <c r="K2" s="1" t="s">
        <v>0</v>
      </c>
      <c r="L2" s="1" t="s">
        <v>0</v>
      </c>
      <c r="M2" s="1" t="s">
        <v>0</v>
      </c>
      <c r="N2" s="1" t="s">
        <v>0</v>
      </c>
      <c r="O2" s="1" t="s">
        <v>0</v>
      </c>
    </row>
    <row r="3" spans="1:15" ht="15.75" thickBot="1" x14ac:dyDescent="0.3">
      <c r="A3" s="2">
        <v>43058.678727361112</v>
      </c>
      <c r="B3" s="1" t="s">
        <v>10</v>
      </c>
      <c r="C3" s="1" t="s">
        <v>7</v>
      </c>
      <c r="D3" s="4">
        <v>21</v>
      </c>
      <c r="E3" s="1" t="s">
        <v>2</v>
      </c>
      <c r="F3" s="1" t="s">
        <v>1</v>
      </c>
      <c r="G3" s="1" t="s">
        <v>1</v>
      </c>
      <c r="H3" s="1" t="s">
        <v>1</v>
      </c>
      <c r="I3" s="1" t="s">
        <v>1</v>
      </c>
      <c r="J3" s="1" t="s">
        <v>1</v>
      </c>
      <c r="K3" s="1" t="s">
        <v>1</v>
      </c>
      <c r="L3" s="1" t="s">
        <v>1</v>
      </c>
      <c r="M3" s="1" t="s">
        <v>1</v>
      </c>
      <c r="N3" s="1" t="s">
        <v>1</v>
      </c>
      <c r="O3" s="1" t="s">
        <v>1</v>
      </c>
    </row>
    <row r="4" spans="1:15" ht="15.75" thickBot="1" x14ac:dyDescent="0.3">
      <c r="A4" s="2">
        <v>43058.679869513886</v>
      </c>
      <c r="B4" s="1" t="s">
        <v>4</v>
      </c>
      <c r="C4" s="1" t="s">
        <v>7</v>
      </c>
      <c r="D4" s="4">
        <v>25</v>
      </c>
      <c r="E4" s="1" t="s">
        <v>12</v>
      </c>
      <c r="F4" s="1" t="s">
        <v>0</v>
      </c>
      <c r="G4" s="1" t="s">
        <v>0</v>
      </c>
      <c r="H4" s="1" t="s">
        <v>0</v>
      </c>
      <c r="I4" s="1" t="s">
        <v>0</v>
      </c>
      <c r="J4" s="1" t="s">
        <v>1</v>
      </c>
      <c r="K4" s="1" t="s">
        <v>0</v>
      </c>
      <c r="L4" s="1" t="s">
        <v>0</v>
      </c>
      <c r="M4" s="1" t="s">
        <v>0</v>
      </c>
      <c r="N4" s="1" t="s">
        <v>0</v>
      </c>
      <c r="O4" s="1" t="s">
        <v>0</v>
      </c>
    </row>
    <row r="5" spans="1:15" ht="15.75" thickBot="1" x14ac:dyDescent="0.3">
      <c r="A5" s="2">
        <v>43058.681219664351</v>
      </c>
      <c r="B5" s="1" t="s">
        <v>4</v>
      </c>
      <c r="C5" s="1" t="s">
        <v>7</v>
      </c>
      <c r="D5" s="4">
        <v>23</v>
      </c>
      <c r="E5" s="1" t="s">
        <v>2</v>
      </c>
      <c r="F5" s="1" t="s">
        <v>1</v>
      </c>
      <c r="G5" s="1" t="s">
        <v>1</v>
      </c>
      <c r="H5" s="1" t="s">
        <v>5</v>
      </c>
      <c r="I5" s="1" t="s">
        <v>0</v>
      </c>
      <c r="J5" s="1" t="s">
        <v>1</v>
      </c>
      <c r="K5" s="1" t="s">
        <v>1</v>
      </c>
      <c r="L5" s="1" t="s">
        <v>0</v>
      </c>
      <c r="M5" s="1" t="s">
        <v>1</v>
      </c>
      <c r="N5" s="1" t="s">
        <v>8</v>
      </c>
      <c r="O5" s="1" t="s">
        <v>0</v>
      </c>
    </row>
    <row r="6" spans="1:15" ht="15.75" thickBot="1" x14ac:dyDescent="0.3">
      <c r="A6" s="2">
        <v>43058.684545416661</v>
      </c>
      <c r="B6" s="1" t="s">
        <v>4</v>
      </c>
      <c r="C6" s="1" t="s">
        <v>3</v>
      </c>
      <c r="D6" s="4">
        <v>25</v>
      </c>
      <c r="E6" s="1" t="s">
        <v>6</v>
      </c>
      <c r="F6" s="1" t="s">
        <v>0</v>
      </c>
      <c r="G6" s="1" t="s">
        <v>1</v>
      </c>
      <c r="H6" s="1" t="s">
        <v>0</v>
      </c>
      <c r="I6" s="1" t="s">
        <v>0</v>
      </c>
      <c r="J6" s="1" t="s">
        <v>0</v>
      </c>
      <c r="K6" s="1" t="s">
        <v>0</v>
      </c>
      <c r="L6" s="1" t="s">
        <v>1</v>
      </c>
      <c r="M6" s="1" t="s">
        <v>0</v>
      </c>
      <c r="N6" s="1" t="s">
        <v>5</v>
      </c>
      <c r="O6" s="1" t="s">
        <v>0</v>
      </c>
    </row>
    <row r="7" spans="1:15" ht="15.75" thickBot="1" x14ac:dyDescent="0.3">
      <c r="A7" s="2">
        <v>43058.686365914356</v>
      </c>
      <c r="B7" s="1" t="s">
        <v>4</v>
      </c>
      <c r="C7" s="1" t="s">
        <v>3</v>
      </c>
      <c r="D7" s="4">
        <v>23</v>
      </c>
      <c r="E7" s="1" t="s">
        <v>2</v>
      </c>
      <c r="F7" s="1" t="s">
        <v>1</v>
      </c>
      <c r="G7" s="1" t="s">
        <v>1</v>
      </c>
      <c r="H7" s="1" t="s">
        <v>1</v>
      </c>
      <c r="I7" s="1" t="s">
        <v>0</v>
      </c>
      <c r="J7" s="1" t="s">
        <v>1</v>
      </c>
      <c r="K7" s="1" t="s">
        <v>5</v>
      </c>
      <c r="L7" s="1" t="s">
        <v>0</v>
      </c>
      <c r="M7" s="1" t="s">
        <v>1</v>
      </c>
      <c r="N7" s="1" t="s">
        <v>1</v>
      </c>
      <c r="O7" s="1" t="s">
        <v>5</v>
      </c>
    </row>
    <row r="8" spans="1:15" ht="15.75" thickBot="1" x14ac:dyDescent="0.3">
      <c r="A8" s="2">
        <v>43058.688177071759</v>
      </c>
      <c r="B8" s="1" t="s">
        <v>4</v>
      </c>
      <c r="C8" s="1" t="s">
        <v>3</v>
      </c>
      <c r="D8" s="4">
        <v>31</v>
      </c>
      <c r="E8" s="1" t="s">
        <v>2</v>
      </c>
      <c r="F8" s="1" t="s">
        <v>1</v>
      </c>
      <c r="G8" s="1" t="s">
        <v>1</v>
      </c>
      <c r="H8" s="1" t="s">
        <v>1</v>
      </c>
      <c r="I8" s="1" t="s">
        <v>1</v>
      </c>
      <c r="J8" s="1" t="s">
        <v>1</v>
      </c>
      <c r="K8" s="1" t="s">
        <v>1</v>
      </c>
      <c r="L8" s="1" t="s">
        <v>1</v>
      </c>
      <c r="M8" s="1" t="s">
        <v>1</v>
      </c>
      <c r="N8" s="1" t="s">
        <v>1</v>
      </c>
      <c r="O8" s="1" t="s">
        <v>0</v>
      </c>
    </row>
    <row r="9" spans="1:15" ht="15.75" thickBot="1" x14ac:dyDescent="0.3">
      <c r="A9" s="2">
        <v>43058.696030937499</v>
      </c>
      <c r="B9" s="1" t="s">
        <v>4</v>
      </c>
      <c r="C9" s="1" t="s">
        <v>7</v>
      </c>
      <c r="D9" s="4">
        <v>18</v>
      </c>
      <c r="E9" s="1" t="s">
        <v>6</v>
      </c>
      <c r="F9" s="1" t="s">
        <v>1</v>
      </c>
      <c r="G9" s="1" t="s">
        <v>1</v>
      </c>
      <c r="H9" s="1" t="s">
        <v>0</v>
      </c>
      <c r="I9" s="1" t="s">
        <v>1</v>
      </c>
      <c r="J9" s="1" t="s">
        <v>0</v>
      </c>
      <c r="K9" s="1" t="s">
        <v>5</v>
      </c>
      <c r="L9" s="1" t="s">
        <v>0</v>
      </c>
      <c r="M9" s="1" t="s">
        <v>1</v>
      </c>
      <c r="N9" s="1" t="s">
        <v>5</v>
      </c>
      <c r="O9" s="1" t="s">
        <v>0</v>
      </c>
    </row>
    <row r="10" spans="1:15" ht="15.75" thickBot="1" x14ac:dyDescent="0.3">
      <c r="A10" s="2">
        <v>43058.696120081018</v>
      </c>
      <c r="B10" s="1" t="s">
        <v>4</v>
      </c>
      <c r="C10" s="1" t="s">
        <v>7</v>
      </c>
      <c r="D10" s="4">
        <v>18</v>
      </c>
      <c r="E10" s="1" t="s">
        <v>9</v>
      </c>
      <c r="F10" s="1" t="s">
        <v>0</v>
      </c>
      <c r="G10" s="1" t="s">
        <v>1</v>
      </c>
      <c r="H10" s="1" t="s">
        <v>0</v>
      </c>
      <c r="I10" s="1" t="s">
        <v>0</v>
      </c>
      <c r="J10" s="1" t="s">
        <v>0</v>
      </c>
      <c r="K10" s="1" t="s">
        <v>1</v>
      </c>
      <c r="L10" s="1" t="s">
        <v>1</v>
      </c>
      <c r="M10" s="1" t="s">
        <v>1</v>
      </c>
      <c r="N10" s="1" t="s">
        <v>0</v>
      </c>
      <c r="O10" s="1" t="s">
        <v>0</v>
      </c>
    </row>
    <row r="11" spans="1:15" ht="15.75" thickBot="1" x14ac:dyDescent="0.3">
      <c r="A11" s="2">
        <v>43058.700787361115</v>
      </c>
      <c r="B11" s="1" t="s">
        <v>4</v>
      </c>
      <c r="C11" s="1" t="s">
        <v>3</v>
      </c>
      <c r="D11" s="4">
        <v>27</v>
      </c>
      <c r="E11" s="1" t="s">
        <v>2</v>
      </c>
      <c r="F11" s="1" t="s">
        <v>1</v>
      </c>
      <c r="G11" s="1" t="s">
        <v>1</v>
      </c>
      <c r="H11" s="1" t="s">
        <v>0</v>
      </c>
      <c r="I11" s="1" t="s">
        <v>1</v>
      </c>
      <c r="J11" s="1" t="s">
        <v>1</v>
      </c>
      <c r="K11" s="1" t="s">
        <v>0</v>
      </c>
      <c r="L11" s="1" t="s">
        <v>1</v>
      </c>
      <c r="M11" s="1" t="s">
        <v>1</v>
      </c>
      <c r="N11" s="1" t="s">
        <v>0</v>
      </c>
      <c r="O11" s="1" t="s">
        <v>1</v>
      </c>
    </row>
    <row r="12" spans="1:15" ht="15.75" thickBot="1" x14ac:dyDescent="0.3">
      <c r="A12" s="2">
        <v>43058.703043865738</v>
      </c>
      <c r="B12" s="1" t="s">
        <v>10</v>
      </c>
      <c r="C12" s="1" t="s">
        <v>7</v>
      </c>
      <c r="D12" s="4">
        <v>21</v>
      </c>
      <c r="E12" s="1" t="s">
        <v>6</v>
      </c>
      <c r="F12" s="1" t="s">
        <v>0</v>
      </c>
      <c r="G12" s="1" t="s">
        <v>1</v>
      </c>
      <c r="H12" s="1" t="s">
        <v>8</v>
      </c>
      <c r="I12" s="1" t="s">
        <v>8</v>
      </c>
      <c r="J12" s="1" t="s">
        <v>5</v>
      </c>
      <c r="K12" s="1" t="s">
        <v>8</v>
      </c>
      <c r="L12" s="1" t="s">
        <v>8</v>
      </c>
      <c r="M12" s="1" t="s">
        <v>0</v>
      </c>
      <c r="N12" s="1" t="s">
        <v>5</v>
      </c>
      <c r="O12" s="1" t="s">
        <v>1</v>
      </c>
    </row>
    <row r="13" spans="1:15" ht="15.75" thickBot="1" x14ac:dyDescent="0.3">
      <c r="A13" s="2">
        <v>43058.705245960649</v>
      </c>
      <c r="B13" s="1" t="s">
        <v>10</v>
      </c>
      <c r="C13" s="1" t="s">
        <v>3</v>
      </c>
      <c r="D13" s="4">
        <v>23</v>
      </c>
      <c r="E13" s="1" t="s">
        <v>12</v>
      </c>
      <c r="F13" s="1" t="s">
        <v>1</v>
      </c>
      <c r="G13" s="1" t="s">
        <v>1</v>
      </c>
      <c r="H13" s="1" t="s">
        <v>5</v>
      </c>
      <c r="I13" s="1" t="s">
        <v>0</v>
      </c>
      <c r="J13" s="1" t="s">
        <v>0</v>
      </c>
      <c r="K13" s="1" t="s">
        <v>0</v>
      </c>
      <c r="L13" s="1" t="s">
        <v>0</v>
      </c>
      <c r="M13" s="1" t="s">
        <v>0</v>
      </c>
      <c r="N13" s="1" t="s">
        <v>0</v>
      </c>
      <c r="O13" s="1" t="s">
        <v>0</v>
      </c>
    </row>
    <row r="14" spans="1:15" ht="15.75" thickBot="1" x14ac:dyDescent="0.3">
      <c r="A14" s="2">
        <v>43058.708751805556</v>
      </c>
      <c r="B14" s="1" t="s">
        <v>4</v>
      </c>
      <c r="C14" s="1" t="s">
        <v>7</v>
      </c>
      <c r="D14" s="4">
        <v>19</v>
      </c>
      <c r="E14" s="1" t="s">
        <v>6</v>
      </c>
      <c r="F14" s="1" t="s">
        <v>0</v>
      </c>
      <c r="G14" s="1" t="s">
        <v>0</v>
      </c>
      <c r="H14" s="1" t="s">
        <v>0</v>
      </c>
      <c r="I14" s="1" t="s">
        <v>0</v>
      </c>
      <c r="J14" s="1" t="s">
        <v>0</v>
      </c>
      <c r="K14" s="1" t="s">
        <v>0</v>
      </c>
      <c r="L14" s="1" t="s">
        <v>0</v>
      </c>
      <c r="M14" s="1" t="s">
        <v>0</v>
      </c>
      <c r="N14" s="1" t="s">
        <v>0</v>
      </c>
      <c r="O14" s="1" t="s">
        <v>0</v>
      </c>
    </row>
    <row r="15" spans="1:15" ht="15.75" thickBot="1" x14ac:dyDescent="0.3">
      <c r="A15" s="2">
        <v>43058.710637916665</v>
      </c>
      <c r="B15" s="1" t="s">
        <v>4</v>
      </c>
      <c r="C15" s="1" t="s">
        <v>3</v>
      </c>
      <c r="D15" s="4">
        <v>22</v>
      </c>
      <c r="E15" s="1" t="s">
        <v>6</v>
      </c>
      <c r="F15" s="1" t="s">
        <v>8</v>
      </c>
      <c r="G15" s="1" t="s">
        <v>1</v>
      </c>
      <c r="H15" s="1" t="s">
        <v>0</v>
      </c>
      <c r="I15" s="1" t="s">
        <v>8</v>
      </c>
      <c r="J15" s="1" t="s">
        <v>1</v>
      </c>
      <c r="K15" s="1" t="s">
        <v>1</v>
      </c>
      <c r="L15" s="1" t="s">
        <v>0</v>
      </c>
      <c r="M15" s="1" t="s">
        <v>0</v>
      </c>
      <c r="N15" s="1" t="s">
        <v>8</v>
      </c>
      <c r="O15" s="1" t="s">
        <v>5</v>
      </c>
    </row>
    <row r="16" spans="1:15" ht="15.75" thickBot="1" x14ac:dyDescent="0.3">
      <c r="A16" s="2">
        <v>43058.722332233796</v>
      </c>
      <c r="B16" s="1" t="s">
        <v>4</v>
      </c>
      <c r="C16" s="1" t="s">
        <v>3</v>
      </c>
      <c r="D16" s="4">
        <v>23</v>
      </c>
      <c r="E16" s="1" t="s">
        <v>2</v>
      </c>
      <c r="F16" s="1" t="s">
        <v>0</v>
      </c>
      <c r="G16" s="1" t="s">
        <v>0</v>
      </c>
      <c r="H16" s="1" t="s">
        <v>5</v>
      </c>
      <c r="I16" s="1" t="s">
        <v>0</v>
      </c>
      <c r="J16" s="1" t="s">
        <v>0</v>
      </c>
      <c r="K16" s="1" t="s">
        <v>5</v>
      </c>
      <c r="L16" s="1" t="s">
        <v>0</v>
      </c>
      <c r="M16" s="1" t="s">
        <v>0</v>
      </c>
      <c r="N16" s="1" t="s">
        <v>0</v>
      </c>
      <c r="O16" s="1" t="s">
        <v>0</v>
      </c>
    </row>
    <row r="17" spans="1:15" ht="15.75" thickBot="1" x14ac:dyDescent="0.3">
      <c r="A17" s="2">
        <v>43058.728770439819</v>
      </c>
      <c r="B17" s="1" t="s">
        <v>4</v>
      </c>
      <c r="C17" s="1" t="s">
        <v>7</v>
      </c>
      <c r="D17" s="4">
        <v>18</v>
      </c>
      <c r="E17" s="1" t="s">
        <v>2</v>
      </c>
      <c r="F17" s="1" t="s">
        <v>1</v>
      </c>
      <c r="G17" s="1" t="s">
        <v>1</v>
      </c>
      <c r="H17" s="1" t="s">
        <v>0</v>
      </c>
      <c r="I17" s="1" t="s">
        <v>1</v>
      </c>
      <c r="J17" s="1" t="s">
        <v>0</v>
      </c>
      <c r="K17" s="1" t="s">
        <v>1</v>
      </c>
      <c r="L17" s="1" t="s">
        <v>1</v>
      </c>
      <c r="M17" s="1" t="s">
        <v>1</v>
      </c>
      <c r="N17" s="1" t="s">
        <v>0</v>
      </c>
      <c r="O17" s="1" t="s">
        <v>5</v>
      </c>
    </row>
    <row r="18" spans="1:15" ht="15.75" thickBot="1" x14ac:dyDescent="0.3">
      <c r="A18" s="2">
        <v>43058.730191030088</v>
      </c>
      <c r="B18" s="1" t="s">
        <v>4</v>
      </c>
      <c r="C18" s="1" t="s">
        <v>7</v>
      </c>
      <c r="D18" s="4">
        <v>22</v>
      </c>
      <c r="E18" s="1" t="s">
        <v>6</v>
      </c>
      <c r="F18" s="1" t="s">
        <v>1</v>
      </c>
      <c r="G18" s="1" t="s">
        <v>1</v>
      </c>
      <c r="H18" s="1" t="s">
        <v>1</v>
      </c>
      <c r="I18" s="1" t="s">
        <v>1</v>
      </c>
      <c r="J18" s="1" t="s">
        <v>1</v>
      </c>
      <c r="K18" s="1" t="s">
        <v>1</v>
      </c>
      <c r="L18" s="1" t="s">
        <v>1</v>
      </c>
      <c r="M18" s="1" t="s">
        <v>1</v>
      </c>
      <c r="N18" s="1" t="s">
        <v>1</v>
      </c>
      <c r="O18" s="1" t="s">
        <v>1</v>
      </c>
    </row>
    <row r="19" spans="1:15" ht="15.75" thickBot="1" x14ac:dyDescent="0.3">
      <c r="A19" s="2">
        <v>43058.737370868053</v>
      </c>
      <c r="B19" s="1" t="s">
        <v>4</v>
      </c>
      <c r="C19" s="1" t="s">
        <v>3</v>
      </c>
      <c r="D19" s="4">
        <v>22</v>
      </c>
      <c r="E19" s="1" t="s">
        <v>2</v>
      </c>
      <c r="F19" s="1" t="s">
        <v>1</v>
      </c>
      <c r="G19" s="1" t="s">
        <v>1</v>
      </c>
      <c r="H19" s="1" t="s">
        <v>1</v>
      </c>
      <c r="I19" s="1" t="s">
        <v>1</v>
      </c>
      <c r="J19" s="1" t="s">
        <v>1</v>
      </c>
      <c r="K19" s="1" t="s">
        <v>1</v>
      </c>
      <c r="L19" s="1" t="s">
        <v>1</v>
      </c>
      <c r="M19" s="1" t="s">
        <v>1</v>
      </c>
      <c r="N19" s="1" t="s">
        <v>1</v>
      </c>
      <c r="O19" s="1" t="s">
        <v>1</v>
      </c>
    </row>
    <row r="20" spans="1:15" ht="15.75" thickBot="1" x14ac:dyDescent="0.3">
      <c r="A20" s="2">
        <v>43058.738128078709</v>
      </c>
      <c r="B20" s="1" t="s">
        <v>4</v>
      </c>
      <c r="C20" s="1" t="s">
        <v>3</v>
      </c>
      <c r="D20" s="4">
        <v>22</v>
      </c>
      <c r="E20" s="1" t="s">
        <v>12</v>
      </c>
      <c r="F20" s="1" t="s">
        <v>0</v>
      </c>
      <c r="G20" s="1" t="s">
        <v>1</v>
      </c>
      <c r="H20" s="1" t="s">
        <v>0</v>
      </c>
      <c r="I20" s="1" t="s">
        <v>0</v>
      </c>
      <c r="J20" s="1" t="s">
        <v>0</v>
      </c>
      <c r="K20" s="1" t="s">
        <v>0</v>
      </c>
      <c r="L20" s="1" t="s">
        <v>0</v>
      </c>
      <c r="M20" s="1" t="s">
        <v>0</v>
      </c>
      <c r="N20" s="1" t="s">
        <v>0</v>
      </c>
      <c r="O20" s="1" t="s">
        <v>0</v>
      </c>
    </row>
    <row r="21" spans="1:15" ht="15.75" thickBot="1" x14ac:dyDescent="0.3">
      <c r="A21" s="2">
        <v>43058.747265393518</v>
      </c>
      <c r="B21" s="1" t="s">
        <v>10</v>
      </c>
      <c r="C21" s="1" t="s">
        <v>3</v>
      </c>
      <c r="D21" s="4">
        <v>23</v>
      </c>
      <c r="E21" s="1" t="s">
        <v>2</v>
      </c>
      <c r="F21" s="1" t="s">
        <v>1</v>
      </c>
      <c r="G21" s="1" t="s">
        <v>0</v>
      </c>
      <c r="H21" s="1" t="s">
        <v>1</v>
      </c>
      <c r="I21" s="1" t="s">
        <v>0</v>
      </c>
      <c r="J21" s="1" t="s">
        <v>1</v>
      </c>
      <c r="K21" s="1" t="s">
        <v>0</v>
      </c>
      <c r="L21" s="1" t="s">
        <v>1</v>
      </c>
      <c r="M21" s="1" t="s">
        <v>1</v>
      </c>
      <c r="N21" s="1" t="s">
        <v>0</v>
      </c>
      <c r="O21" s="1" t="s">
        <v>1</v>
      </c>
    </row>
    <row r="22" spans="1:15" ht="15.75" thickBot="1" x14ac:dyDescent="0.3">
      <c r="A22" s="2">
        <v>43058.748020092593</v>
      </c>
      <c r="B22" s="1" t="s">
        <v>4</v>
      </c>
      <c r="C22" s="1" t="s">
        <v>3</v>
      </c>
      <c r="D22" s="4">
        <v>29</v>
      </c>
      <c r="E22" s="1" t="s">
        <v>9</v>
      </c>
      <c r="F22" s="1" t="s">
        <v>1</v>
      </c>
      <c r="G22" s="1" t="s">
        <v>5</v>
      </c>
      <c r="H22" s="1" t="s">
        <v>1</v>
      </c>
      <c r="I22" s="1" t="s">
        <v>0</v>
      </c>
      <c r="J22" s="1" t="s">
        <v>0</v>
      </c>
      <c r="K22" s="1" t="s">
        <v>5</v>
      </c>
      <c r="L22" s="1" t="s">
        <v>5</v>
      </c>
      <c r="M22" s="1" t="s">
        <v>1</v>
      </c>
      <c r="N22" s="1" t="s">
        <v>0</v>
      </c>
      <c r="O22" s="1" t="s">
        <v>1</v>
      </c>
    </row>
    <row r="23" spans="1:15" ht="15.75" thickBot="1" x14ac:dyDescent="0.3">
      <c r="A23" s="2">
        <v>43058.749724537032</v>
      </c>
      <c r="B23" s="1" t="s">
        <v>10</v>
      </c>
      <c r="C23" s="1" t="s">
        <v>7</v>
      </c>
      <c r="D23" s="4">
        <v>25</v>
      </c>
      <c r="E23" s="1" t="s">
        <v>2</v>
      </c>
      <c r="F23" s="1" t="s">
        <v>1</v>
      </c>
      <c r="G23" s="1" t="s">
        <v>0</v>
      </c>
      <c r="H23" s="1" t="s">
        <v>1</v>
      </c>
      <c r="I23" s="1" t="s">
        <v>5</v>
      </c>
      <c r="J23" s="1" t="s">
        <v>5</v>
      </c>
      <c r="K23" s="1" t="s">
        <v>0</v>
      </c>
      <c r="L23" s="1" t="s">
        <v>1</v>
      </c>
      <c r="M23" s="1" t="s">
        <v>0</v>
      </c>
      <c r="N23" s="1" t="s">
        <v>1</v>
      </c>
      <c r="O23" s="1" t="s">
        <v>0</v>
      </c>
    </row>
    <row r="24" spans="1:15" ht="15.75" thickBot="1" x14ac:dyDescent="0.3">
      <c r="A24" s="2">
        <v>43058.751091180558</v>
      </c>
      <c r="B24" s="1" t="s">
        <v>4</v>
      </c>
      <c r="C24" s="1" t="s">
        <v>3</v>
      </c>
      <c r="D24" s="4">
        <v>30</v>
      </c>
      <c r="E24" s="1" t="s">
        <v>12</v>
      </c>
      <c r="F24" s="1" t="s">
        <v>0</v>
      </c>
      <c r="G24" s="1" t="s">
        <v>8</v>
      </c>
      <c r="H24" s="1" t="s">
        <v>1</v>
      </c>
      <c r="I24" s="1" t="s">
        <v>0</v>
      </c>
      <c r="J24" s="1" t="s">
        <v>0</v>
      </c>
      <c r="K24" s="1" t="s">
        <v>1</v>
      </c>
      <c r="L24" s="1" t="s">
        <v>8</v>
      </c>
      <c r="M24" s="1" t="s">
        <v>0</v>
      </c>
      <c r="N24" s="1" t="s">
        <v>5</v>
      </c>
      <c r="O24" s="1" t="s">
        <v>1</v>
      </c>
    </row>
    <row r="25" spans="1:15" ht="15.75" thickBot="1" x14ac:dyDescent="0.3">
      <c r="A25" s="2">
        <v>43058.752104652776</v>
      </c>
      <c r="B25" s="1" t="s">
        <v>4</v>
      </c>
      <c r="C25" s="1" t="s">
        <v>7</v>
      </c>
      <c r="D25" s="4">
        <v>26</v>
      </c>
      <c r="E25" s="1" t="s">
        <v>2</v>
      </c>
      <c r="F25" s="1" t="s">
        <v>1</v>
      </c>
      <c r="G25" s="1" t="s">
        <v>0</v>
      </c>
      <c r="H25" s="1" t="s">
        <v>0</v>
      </c>
      <c r="I25" s="1" t="s">
        <v>1</v>
      </c>
      <c r="J25" s="1" t="s">
        <v>1</v>
      </c>
      <c r="K25" s="1" t="s">
        <v>5</v>
      </c>
      <c r="L25" s="1" t="s">
        <v>1</v>
      </c>
      <c r="M25" s="1" t="s">
        <v>1</v>
      </c>
      <c r="N25" s="1" t="s">
        <v>1</v>
      </c>
      <c r="O25" s="1" t="s">
        <v>0</v>
      </c>
    </row>
    <row r="26" spans="1:15" ht="15.75" thickBot="1" x14ac:dyDescent="0.3">
      <c r="A26" s="2">
        <v>43058.755154502316</v>
      </c>
      <c r="B26" s="1" t="s">
        <v>10</v>
      </c>
      <c r="C26" s="1" t="s">
        <v>7</v>
      </c>
      <c r="D26" s="4">
        <v>26</v>
      </c>
      <c r="E26" s="1" t="s">
        <v>6</v>
      </c>
      <c r="F26" s="1" t="s">
        <v>0</v>
      </c>
      <c r="G26" s="1" t="s">
        <v>1</v>
      </c>
      <c r="H26" s="1" t="s">
        <v>0</v>
      </c>
      <c r="I26" s="1" t="s">
        <v>1</v>
      </c>
      <c r="J26" s="1" t="s">
        <v>0</v>
      </c>
      <c r="K26" s="1" t="s">
        <v>1</v>
      </c>
      <c r="L26" s="1" t="s">
        <v>0</v>
      </c>
      <c r="M26" s="1" t="s">
        <v>0</v>
      </c>
      <c r="N26" s="1" t="s">
        <v>0</v>
      </c>
      <c r="O26" s="1" t="s">
        <v>1</v>
      </c>
    </row>
    <row r="27" spans="1:15" ht="15.75" thickBot="1" x14ac:dyDescent="0.3">
      <c r="A27" s="2">
        <v>43058.759678530092</v>
      </c>
      <c r="B27" s="1" t="s">
        <v>10</v>
      </c>
      <c r="C27" s="1" t="s">
        <v>7</v>
      </c>
      <c r="D27" s="4">
        <v>22</v>
      </c>
      <c r="E27" s="1" t="s">
        <v>2</v>
      </c>
      <c r="F27" s="1" t="s">
        <v>1</v>
      </c>
      <c r="G27" s="1" t="s">
        <v>1</v>
      </c>
      <c r="H27" s="1" t="s">
        <v>0</v>
      </c>
      <c r="I27" s="1" t="s">
        <v>1</v>
      </c>
      <c r="J27" s="1" t="s">
        <v>1</v>
      </c>
      <c r="K27" s="1" t="s">
        <v>0</v>
      </c>
      <c r="L27" s="1" t="s">
        <v>1</v>
      </c>
      <c r="M27" s="1" t="s">
        <v>1</v>
      </c>
      <c r="N27" s="1" t="s">
        <v>0</v>
      </c>
      <c r="O27" s="1" t="s">
        <v>0</v>
      </c>
    </row>
    <row r="28" spans="1:15" ht="15.75" thickBot="1" x14ac:dyDescent="0.3">
      <c r="A28" s="2">
        <v>43058.770248958332</v>
      </c>
      <c r="B28" s="1" t="s">
        <v>4</v>
      </c>
      <c r="C28" s="1" t="s">
        <v>3</v>
      </c>
      <c r="D28" s="4">
        <v>22</v>
      </c>
      <c r="E28" s="1" t="s">
        <v>2</v>
      </c>
      <c r="F28" s="1" t="s">
        <v>0</v>
      </c>
      <c r="G28" s="1" t="s">
        <v>0</v>
      </c>
      <c r="H28" s="1" t="s">
        <v>5</v>
      </c>
      <c r="I28" s="1" t="s">
        <v>5</v>
      </c>
      <c r="J28" s="1" t="s">
        <v>0</v>
      </c>
      <c r="K28" s="1" t="s">
        <v>0</v>
      </c>
      <c r="L28" s="1" t="s">
        <v>5</v>
      </c>
      <c r="M28" s="1" t="s">
        <v>5</v>
      </c>
      <c r="N28" s="1" t="s">
        <v>5</v>
      </c>
      <c r="O28" s="1" t="s">
        <v>5</v>
      </c>
    </row>
    <row r="29" spans="1:15" ht="15.75" thickBot="1" x14ac:dyDescent="0.3">
      <c r="A29" s="2">
        <v>43058.823945034717</v>
      </c>
      <c r="B29" s="1" t="s">
        <v>10</v>
      </c>
      <c r="C29" s="1" t="s">
        <v>7</v>
      </c>
      <c r="D29" s="4">
        <v>22</v>
      </c>
      <c r="E29" s="1" t="s">
        <v>6</v>
      </c>
      <c r="F29" s="1" t="s">
        <v>5</v>
      </c>
      <c r="G29" s="1" t="s">
        <v>0</v>
      </c>
      <c r="H29" s="1" t="s">
        <v>11</v>
      </c>
      <c r="I29" s="1" t="s">
        <v>8</v>
      </c>
      <c r="J29" s="1" t="s">
        <v>0</v>
      </c>
      <c r="K29" s="1" t="s">
        <v>8</v>
      </c>
      <c r="L29" s="1" t="s">
        <v>8</v>
      </c>
      <c r="M29" s="1" t="s">
        <v>0</v>
      </c>
      <c r="N29" s="1" t="s">
        <v>8</v>
      </c>
      <c r="O29" s="1" t="s">
        <v>5</v>
      </c>
    </row>
    <row r="30" spans="1:15" ht="15.75" thickBot="1" x14ac:dyDescent="0.3">
      <c r="A30" s="2">
        <v>43058.830344965274</v>
      </c>
      <c r="B30" s="1" t="s">
        <v>10</v>
      </c>
      <c r="C30" s="1" t="s">
        <v>3</v>
      </c>
      <c r="D30" s="4">
        <v>27</v>
      </c>
      <c r="E30" s="1" t="s">
        <v>6</v>
      </c>
      <c r="F30" s="1" t="s">
        <v>5</v>
      </c>
      <c r="G30" s="1" t="s">
        <v>0</v>
      </c>
      <c r="H30" s="1" t="s">
        <v>0</v>
      </c>
      <c r="I30" s="1" t="s">
        <v>5</v>
      </c>
      <c r="J30" s="1" t="s">
        <v>0</v>
      </c>
      <c r="K30" s="1" t="s">
        <v>0</v>
      </c>
      <c r="L30" s="1" t="s">
        <v>0</v>
      </c>
      <c r="M30" s="1" t="s">
        <v>0</v>
      </c>
      <c r="N30" s="1" t="s">
        <v>0</v>
      </c>
      <c r="O30" s="1" t="s">
        <v>5</v>
      </c>
    </row>
    <row r="31" spans="1:15" ht="15.75" thickBot="1" x14ac:dyDescent="0.3">
      <c r="A31" s="2">
        <v>43059.039350266205</v>
      </c>
      <c r="B31" s="1" t="s">
        <v>10</v>
      </c>
      <c r="C31" s="1" t="s">
        <v>3</v>
      </c>
      <c r="D31" s="4">
        <v>23</v>
      </c>
      <c r="E31" s="1" t="s">
        <v>2</v>
      </c>
      <c r="F31" s="1" t="s">
        <v>1</v>
      </c>
      <c r="G31" s="1" t="s">
        <v>0</v>
      </c>
      <c r="H31" s="1" t="s">
        <v>1</v>
      </c>
      <c r="I31" s="1" t="s">
        <v>0</v>
      </c>
      <c r="J31" s="1" t="s">
        <v>1</v>
      </c>
      <c r="K31" s="1" t="s">
        <v>0</v>
      </c>
      <c r="L31" s="1" t="s">
        <v>1</v>
      </c>
      <c r="M31" s="1" t="s">
        <v>1</v>
      </c>
      <c r="N31" s="1" t="s">
        <v>0</v>
      </c>
      <c r="O31" s="1" t="s">
        <v>1</v>
      </c>
    </row>
    <row r="32" spans="1:15" ht="15.75" thickBot="1" x14ac:dyDescent="0.3">
      <c r="A32" s="2">
        <v>43059.369314270836</v>
      </c>
      <c r="B32" s="1" t="s">
        <v>4</v>
      </c>
      <c r="C32" s="1" t="s">
        <v>3</v>
      </c>
      <c r="D32" s="4">
        <v>25</v>
      </c>
      <c r="E32" s="1" t="s">
        <v>2</v>
      </c>
      <c r="F32" s="1" t="s">
        <v>1</v>
      </c>
      <c r="G32" s="1" t="s">
        <v>1</v>
      </c>
      <c r="H32" s="1" t="s">
        <v>1</v>
      </c>
      <c r="I32" s="1" t="s">
        <v>1</v>
      </c>
      <c r="J32" s="1" t="s">
        <v>1</v>
      </c>
      <c r="K32" s="1" t="s">
        <v>1</v>
      </c>
      <c r="L32" s="1" t="s">
        <v>1</v>
      </c>
      <c r="M32" s="1" t="s">
        <v>1</v>
      </c>
      <c r="N32" s="1" t="s">
        <v>1</v>
      </c>
      <c r="O32" s="1" t="s">
        <v>1</v>
      </c>
    </row>
    <row r="33" spans="1:15" ht="15.75" thickBot="1" x14ac:dyDescent="0.3">
      <c r="A33" s="2">
        <v>43059.382528020833</v>
      </c>
      <c r="B33" s="1" t="s">
        <v>4</v>
      </c>
      <c r="C33" s="1" t="s">
        <v>3</v>
      </c>
      <c r="D33" s="4">
        <v>23</v>
      </c>
      <c r="E33" s="1" t="s">
        <v>9</v>
      </c>
      <c r="F33" s="1" t="s">
        <v>1</v>
      </c>
      <c r="G33" s="1" t="s">
        <v>0</v>
      </c>
      <c r="H33" s="1" t="s">
        <v>1</v>
      </c>
      <c r="I33" s="1" t="s">
        <v>0</v>
      </c>
      <c r="J33" s="1" t="s">
        <v>1</v>
      </c>
      <c r="K33" s="1" t="s">
        <v>0</v>
      </c>
      <c r="L33" s="1" t="s">
        <v>0</v>
      </c>
      <c r="M33" s="1" t="s">
        <v>1</v>
      </c>
      <c r="N33" s="1" t="s">
        <v>0</v>
      </c>
      <c r="O33" s="1" t="s">
        <v>0</v>
      </c>
    </row>
    <row r="34" spans="1:15" ht="15.75" thickBot="1" x14ac:dyDescent="0.3">
      <c r="A34" s="2">
        <v>43059.431827349537</v>
      </c>
      <c r="B34" s="1" t="s">
        <v>4</v>
      </c>
      <c r="C34" s="1" t="s">
        <v>3</v>
      </c>
      <c r="D34" s="4">
        <v>22</v>
      </c>
      <c r="E34" s="1" t="s">
        <v>9</v>
      </c>
      <c r="F34" s="1" t="s">
        <v>1</v>
      </c>
      <c r="G34" s="1" t="s">
        <v>1</v>
      </c>
      <c r="H34" s="1" t="s">
        <v>1</v>
      </c>
      <c r="I34" s="1" t="s">
        <v>1</v>
      </c>
      <c r="J34" s="1" t="s">
        <v>1</v>
      </c>
      <c r="K34" s="1" t="s">
        <v>1</v>
      </c>
      <c r="L34" s="1" t="s">
        <v>0</v>
      </c>
      <c r="M34" s="1" t="s">
        <v>1</v>
      </c>
      <c r="N34" s="1" t="s">
        <v>0</v>
      </c>
      <c r="O34" s="1" t="s">
        <v>0</v>
      </c>
    </row>
    <row r="35" spans="1:15" ht="15.75" thickBot="1" x14ac:dyDescent="0.3">
      <c r="A35" s="2">
        <v>43059.473516099533</v>
      </c>
      <c r="B35" s="1" t="s">
        <v>4</v>
      </c>
      <c r="C35" s="1" t="s">
        <v>3</v>
      </c>
      <c r="D35" s="4">
        <v>22</v>
      </c>
      <c r="E35" s="1" t="s">
        <v>6</v>
      </c>
      <c r="F35" s="1" t="s">
        <v>0</v>
      </c>
      <c r="G35" s="1" t="s">
        <v>0</v>
      </c>
      <c r="H35" s="1" t="s">
        <v>11</v>
      </c>
      <c r="I35" s="1" t="s">
        <v>11</v>
      </c>
      <c r="J35" s="1" t="s">
        <v>8</v>
      </c>
      <c r="K35" s="1" t="s">
        <v>5</v>
      </c>
      <c r="L35" s="1" t="s">
        <v>11</v>
      </c>
      <c r="M35" s="1" t="s">
        <v>0</v>
      </c>
      <c r="N35" s="1" t="s">
        <v>8</v>
      </c>
      <c r="O35" s="1" t="s">
        <v>11</v>
      </c>
    </row>
    <row r="36" spans="1:15" ht="15.75" thickBot="1" x14ac:dyDescent="0.3">
      <c r="A36" s="2">
        <v>43059.588400925924</v>
      </c>
      <c r="B36" s="1" t="s">
        <v>4</v>
      </c>
      <c r="C36" s="1" t="s">
        <v>7</v>
      </c>
      <c r="D36" s="4">
        <v>21</v>
      </c>
      <c r="E36" s="1" t="s">
        <v>6</v>
      </c>
      <c r="F36" s="1" t="s">
        <v>0</v>
      </c>
      <c r="G36" s="1" t="s">
        <v>0</v>
      </c>
      <c r="H36" s="1" t="s">
        <v>5</v>
      </c>
      <c r="I36" s="1" t="s">
        <v>5</v>
      </c>
      <c r="J36" s="1" t="s">
        <v>5</v>
      </c>
      <c r="K36" s="1" t="s">
        <v>5</v>
      </c>
      <c r="L36" s="1" t="s">
        <v>5</v>
      </c>
      <c r="M36" s="1" t="s">
        <v>0</v>
      </c>
      <c r="N36" s="1" t="s">
        <v>0</v>
      </c>
      <c r="O36" s="1" t="s">
        <v>0</v>
      </c>
    </row>
    <row r="37" spans="1:15" ht="15.75" thickBot="1" x14ac:dyDescent="0.3">
      <c r="A37" s="2">
        <v>43059.623989537038</v>
      </c>
      <c r="B37" s="1" t="s">
        <v>4</v>
      </c>
      <c r="C37" s="1" t="s">
        <v>7</v>
      </c>
      <c r="D37" s="4">
        <v>24</v>
      </c>
      <c r="E37" s="1" t="s">
        <v>2</v>
      </c>
      <c r="F37" s="1" t="s">
        <v>0</v>
      </c>
      <c r="G37" s="1" t="s">
        <v>11</v>
      </c>
      <c r="H37" s="1" t="s">
        <v>11</v>
      </c>
      <c r="I37" s="1" t="s">
        <v>11</v>
      </c>
      <c r="J37" s="1" t="s">
        <v>0</v>
      </c>
      <c r="K37" s="1" t="s">
        <v>8</v>
      </c>
      <c r="L37" s="1" t="s">
        <v>11</v>
      </c>
      <c r="M37" s="1" t="s">
        <v>8</v>
      </c>
      <c r="N37" s="1" t="s">
        <v>11</v>
      </c>
      <c r="O37" s="1" t="s">
        <v>5</v>
      </c>
    </row>
    <row r="38" spans="1:15" ht="15.75" thickBot="1" x14ac:dyDescent="0.3">
      <c r="A38" s="2">
        <v>43059.62773364583</v>
      </c>
      <c r="B38" s="1" t="s">
        <v>4</v>
      </c>
      <c r="C38" s="1" t="s">
        <v>7</v>
      </c>
      <c r="D38" s="4">
        <v>23</v>
      </c>
      <c r="E38" s="1" t="s">
        <v>2</v>
      </c>
      <c r="F38" s="1" t="s">
        <v>5</v>
      </c>
      <c r="G38" s="1" t="s">
        <v>11</v>
      </c>
      <c r="H38" s="1" t="s">
        <v>8</v>
      </c>
      <c r="I38" s="1" t="s">
        <v>8</v>
      </c>
      <c r="J38" s="1" t="s">
        <v>5</v>
      </c>
      <c r="K38" s="1" t="s">
        <v>8</v>
      </c>
      <c r="L38" s="1" t="s">
        <v>11</v>
      </c>
      <c r="M38" s="1" t="s">
        <v>5</v>
      </c>
      <c r="N38" s="1" t="s">
        <v>11</v>
      </c>
      <c r="O38" s="1" t="s">
        <v>11</v>
      </c>
    </row>
    <row r="39" spans="1:15" ht="15.75" thickBot="1" x14ac:dyDescent="0.3">
      <c r="A39" s="2">
        <v>43059.631642986111</v>
      </c>
      <c r="B39" s="1" t="s">
        <v>4</v>
      </c>
      <c r="C39" s="1" t="s">
        <v>7</v>
      </c>
      <c r="D39" s="4">
        <v>22</v>
      </c>
      <c r="E39" s="1" t="s">
        <v>12</v>
      </c>
      <c r="F39" s="1" t="s">
        <v>5</v>
      </c>
      <c r="G39" s="1" t="s">
        <v>5</v>
      </c>
      <c r="H39" s="1" t="s">
        <v>5</v>
      </c>
      <c r="I39" s="1" t="s">
        <v>5</v>
      </c>
      <c r="J39" s="1" t="s">
        <v>5</v>
      </c>
      <c r="K39" s="1" t="s">
        <v>5</v>
      </c>
      <c r="L39" s="1" t="s">
        <v>8</v>
      </c>
      <c r="M39" s="1" t="s">
        <v>5</v>
      </c>
      <c r="N39" s="1" t="s">
        <v>8</v>
      </c>
      <c r="O39" s="1" t="s">
        <v>8</v>
      </c>
    </row>
    <row r="40" spans="1:15" ht="15.75" thickBot="1" x14ac:dyDescent="0.3">
      <c r="A40" s="2">
        <v>43059.633167928245</v>
      </c>
      <c r="B40" s="1" t="s">
        <v>4</v>
      </c>
      <c r="C40" s="1" t="s">
        <v>3</v>
      </c>
      <c r="D40" s="4">
        <v>24</v>
      </c>
      <c r="E40" s="1" t="s">
        <v>2</v>
      </c>
      <c r="F40" s="1" t="s">
        <v>5</v>
      </c>
      <c r="G40" s="1" t="s">
        <v>0</v>
      </c>
      <c r="H40" s="1" t="s">
        <v>5</v>
      </c>
      <c r="I40" s="1" t="s">
        <v>5</v>
      </c>
      <c r="J40" s="1" t="s">
        <v>5</v>
      </c>
      <c r="K40" s="1" t="s">
        <v>0</v>
      </c>
      <c r="L40" s="1" t="s">
        <v>0</v>
      </c>
      <c r="M40" s="1" t="s">
        <v>0</v>
      </c>
      <c r="N40" s="1" t="s">
        <v>5</v>
      </c>
      <c r="O40" s="1" t="s">
        <v>5</v>
      </c>
    </row>
    <row r="41" spans="1:15" ht="15.75" thickBot="1" x14ac:dyDescent="0.3">
      <c r="A41" s="2">
        <v>43059.636178043977</v>
      </c>
      <c r="B41" s="1" t="s">
        <v>10</v>
      </c>
      <c r="C41" s="1" t="s">
        <v>3</v>
      </c>
      <c r="D41" s="4">
        <v>25</v>
      </c>
      <c r="E41" s="1" t="s">
        <v>12</v>
      </c>
      <c r="F41" s="1" t="s">
        <v>5</v>
      </c>
      <c r="G41" s="1" t="s">
        <v>0</v>
      </c>
      <c r="H41" s="1" t="s">
        <v>5</v>
      </c>
      <c r="I41" s="1" t="s">
        <v>5</v>
      </c>
      <c r="J41" s="1" t="s">
        <v>5</v>
      </c>
      <c r="K41" s="1" t="s">
        <v>5</v>
      </c>
      <c r="L41" s="1" t="s">
        <v>5</v>
      </c>
      <c r="M41" s="1" t="s">
        <v>5</v>
      </c>
      <c r="N41" s="1" t="s">
        <v>8</v>
      </c>
      <c r="O41" s="1" t="s">
        <v>1</v>
      </c>
    </row>
    <row r="42" spans="1:15" ht="15.75" thickBot="1" x14ac:dyDescent="0.3">
      <c r="A42" s="2">
        <v>43059.787201099534</v>
      </c>
      <c r="B42" s="1" t="s">
        <v>10</v>
      </c>
      <c r="C42" s="1" t="s">
        <v>3</v>
      </c>
      <c r="D42" s="4">
        <v>24</v>
      </c>
      <c r="E42" s="1" t="s">
        <v>9</v>
      </c>
      <c r="F42" s="1" t="s">
        <v>0</v>
      </c>
      <c r="G42" s="1" t="s">
        <v>0</v>
      </c>
      <c r="H42" s="1" t="s">
        <v>5</v>
      </c>
      <c r="I42" s="1" t="s">
        <v>5</v>
      </c>
      <c r="J42" s="1" t="s">
        <v>0</v>
      </c>
      <c r="K42" s="1" t="s">
        <v>5</v>
      </c>
      <c r="L42" s="1" t="s">
        <v>8</v>
      </c>
      <c r="M42" s="1" t="s">
        <v>5</v>
      </c>
      <c r="N42" s="1" t="s">
        <v>5</v>
      </c>
      <c r="O42" s="1" t="s">
        <v>8</v>
      </c>
    </row>
    <row r="43" spans="1:15" ht="15.75" thickBot="1" x14ac:dyDescent="0.3">
      <c r="A43" s="2">
        <v>43059.788711712958</v>
      </c>
      <c r="B43" s="1" t="s">
        <v>4</v>
      </c>
      <c r="C43" s="1" t="s">
        <v>3</v>
      </c>
      <c r="D43" s="4">
        <v>23</v>
      </c>
      <c r="E43" s="1" t="s">
        <v>9</v>
      </c>
      <c r="F43" s="1" t="s">
        <v>8</v>
      </c>
      <c r="G43" s="1" t="s">
        <v>0</v>
      </c>
      <c r="H43" s="1" t="s">
        <v>5</v>
      </c>
      <c r="I43" s="1" t="s">
        <v>5</v>
      </c>
      <c r="J43" s="1" t="s">
        <v>5</v>
      </c>
      <c r="K43" s="1" t="s">
        <v>5</v>
      </c>
      <c r="L43" s="1" t="s">
        <v>5</v>
      </c>
      <c r="M43" s="1" t="s">
        <v>0</v>
      </c>
      <c r="N43" s="1" t="s">
        <v>5</v>
      </c>
      <c r="O43" s="1" t="s">
        <v>5</v>
      </c>
    </row>
    <row r="44" spans="1:15" ht="15.75" thickBot="1" x14ac:dyDescent="0.3">
      <c r="A44" s="2">
        <v>43059.790348472219</v>
      </c>
      <c r="B44" s="1" t="s">
        <v>4</v>
      </c>
      <c r="C44" s="1" t="s">
        <v>3</v>
      </c>
      <c r="D44" s="4">
        <v>25</v>
      </c>
      <c r="E44" s="1" t="s">
        <v>2</v>
      </c>
      <c r="F44" s="1" t="s">
        <v>5</v>
      </c>
      <c r="G44" s="1" t="s">
        <v>0</v>
      </c>
      <c r="H44" s="1" t="s">
        <v>8</v>
      </c>
      <c r="I44" s="1" t="s">
        <v>11</v>
      </c>
      <c r="J44" s="1" t="s">
        <v>8</v>
      </c>
      <c r="K44" s="1" t="s">
        <v>8</v>
      </c>
      <c r="L44" s="1" t="s">
        <v>11</v>
      </c>
      <c r="M44" s="1" t="s">
        <v>8</v>
      </c>
      <c r="N44" s="1" t="s">
        <v>11</v>
      </c>
      <c r="O44" s="1" t="s">
        <v>11</v>
      </c>
    </row>
    <row r="45" spans="1:15" ht="15.75" thickBot="1" x14ac:dyDescent="0.3">
      <c r="A45" s="2">
        <v>43059.793115057866</v>
      </c>
      <c r="B45" s="1" t="s">
        <v>4</v>
      </c>
      <c r="C45" s="1" t="s">
        <v>3</v>
      </c>
      <c r="D45" s="4">
        <v>24</v>
      </c>
      <c r="E45" s="1" t="s">
        <v>2</v>
      </c>
      <c r="F45" s="1" t="s">
        <v>5</v>
      </c>
      <c r="G45" s="1" t="s">
        <v>0</v>
      </c>
      <c r="H45" s="1" t="s">
        <v>5</v>
      </c>
      <c r="I45" s="1" t="s">
        <v>5</v>
      </c>
      <c r="J45" s="1" t="s">
        <v>5</v>
      </c>
      <c r="K45" s="1" t="s">
        <v>8</v>
      </c>
      <c r="L45" s="1" t="s">
        <v>5</v>
      </c>
      <c r="M45" s="1" t="s">
        <v>5</v>
      </c>
      <c r="N45" s="1" t="s">
        <v>5</v>
      </c>
      <c r="O45" s="1" t="s">
        <v>5</v>
      </c>
    </row>
    <row r="46" spans="1:15" ht="15.75" thickBot="1" x14ac:dyDescent="0.3">
      <c r="A46" s="2">
        <v>43059.830669791671</v>
      </c>
      <c r="B46" s="1" t="s">
        <v>10</v>
      </c>
      <c r="C46" s="1" t="s">
        <v>3</v>
      </c>
      <c r="D46" s="4">
        <v>22</v>
      </c>
      <c r="E46" s="1" t="s">
        <v>9</v>
      </c>
      <c r="F46" s="1" t="s">
        <v>0</v>
      </c>
      <c r="G46" s="1" t="s">
        <v>0</v>
      </c>
      <c r="H46" s="1" t="s">
        <v>0</v>
      </c>
      <c r="I46" s="1" t="s">
        <v>5</v>
      </c>
      <c r="J46" s="1" t="s">
        <v>0</v>
      </c>
      <c r="K46" s="1" t="s">
        <v>0</v>
      </c>
      <c r="L46" s="1" t="s">
        <v>5</v>
      </c>
      <c r="M46" s="1" t="s">
        <v>0</v>
      </c>
      <c r="N46" s="1" t="s">
        <v>5</v>
      </c>
      <c r="O46" s="1" t="s">
        <v>0</v>
      </c>
    </row>
    <row r="47" spans="1:15" ht="15.75" thickBot="1" x14ac:dyDescent="0.3">
      <c r="A47" s="2">
        <v>43059.883911168981</v>
      </c>
      <c r="B47" s="1" t="s">
        <v>4</v>
      </c>
      <c r="C47" s="1" t="s">
        <v>3</v>
      </c>
      <c r="D47" s="4">
        <v>22</v>
      </c>
      <c r="E47" s="1" t="s">
        <v>2</v>
      </c>
      <c r="F47" s="1" t="s">
        <v>0</v>
      </c>
      <c r="G47" s="1" t="s">
        <v>1</v>
      </c>
      <c r="H47" s="1" t="s">
        <v>5</v>
      </c>
      <c r="I47" s="1" t="s">
        <v>0</v>
      </c>
      <c r="J47" s="1" t="s">
        <v>1</v>
      </c>
      <c r="K47" s="1" t="s">
        <v>0</v>
      </c>
      <c r="L47" s="1" t="s">
        <v>1</v>
      </c>
      <c r="M47" s="1" t="s">
        <v>0</v>
      </c>
      <c r="N47" s="1" t="s">
        <v>8</v>
      </c>
      <c r="O47" s="1" t="s">
        <v>0</v>
      </c>
    </row>
    <row r="48" spans="1:15" ht="15.75" thickBot="1" x14ac:dyDescent="0.3">
      <c r="A48" s="2">
        <v>43060.381247638885</v>
      </c>
      <c r="B48" s="1" t="s">
        <v>4</v>
      </c>
      <c r="C48" s="1" t="s">
        <v>3</v>
      </c>
      <c r="D48" s="4">
        <v>27</v>
      </c>
      <c r="E48" s="1" t="s">
        <v>2</v>
      </c>
      <c r="F48" s="1" t="s">
        <v>1</v>
      </c>
      <c r="G48" s="1" t="s">
        <v>1</v>
      </c>
      <c r="H48" s="1" t="s">
        <v>1</v>
      </c>
      <c r="I48" s="1" t="s">
        <v>0</v>
      </c>
      <c r="J48" s="1" t="s">
        <v>1</v>
      </c>
      <c r="K48" s="1" t="s">
        <v>1</v>
      </c>
      <c r="L48" s="1" t="s">
        <v>1</v>
      </c>
      <c r="M48" s="1" t="s">
        <v>1</v>
      </c>
      <c r="N48" s="1" t="s">
        <v>1</v>
      </c>
      <c r="O48" s="1" t="s">
        <v>1</v>
      </c>
    </row>
    <row r="49" spans="1:15" ht="15.75" thickBot="1" x14ac:dyDescent="0.3">
      <c r="A49" s="2">
        <v>43060.486227013884</v>
      </c>
      <c r="B49" s="1" t="s">
        <v>4</v>
      </c>
      <c r="C49" s="1" t="s">
        <v>7</v>
      </c>
      <c r="D49" s="4">
        <v>20</v>
      </c>
      <c r="E49" s="1" t="s">
        <v>6</v>
      </c>
      <c r="F49" s="1" t="s">
        <v>1</v>
      </c>
      <c r="G49" s="1" t="s">
        <v>0</v>
      </c>
      <c r="H49" s="1" t="s">
        <v>0</v>
      </c>
      <c r="I49" s="1" t="s">
        <v>0</v>
      </c>
      <c r="J49" s="1" t="s">
        <v>0</v>
      </c>
      <c r="K49" s="1" t="s">
        <v>0</v>
      </c>
      <c r="L49" s="1" t="s">
        <v>0</v>
      </c>
      <c r="M49" s="1" t="s">
        <v>0</v>
      </c>
      <c r="N49" s="1" t="s">
        <v>0</v>
      </c>
      <c r="O49" s="1" t="s">
        <v>5</v>
      </c>
    </row>
    <row r="50" spans="1:15" ht="15.75" thickBot="1" x14ac:dyDescent="0.3">
      <c r="A50" s="2">
        <v>43060.731627800924</v>
      </c>
      <c r="B50" s="1" t="s">
        <v>4</v>
      </c>
      <c r="C50" s="1" t="s">
        <v>3</v>
      </c>
      <c r="D50" s="4">
        <v>26</v>
      </c>
      <c r="E50" s="1" t="s">
        <v>2</v>
      </c>
      <c r="F50" s="1" t="s">
        <v>1</v>
      </c>
      <c r="G50" s="1" t="s">
        <v>1</v>
      </c>
      <c r="H50" s="1" t="s">
        <v>0</v>
      </c>
      <c r="I50" s="1" t="s">
        <v>0</v>
      </c>
      <c r="J50" s="1" t="s">
        <v>1</v>
      </c>
      <c r="K50" s="1" t="s">
        <v>0</v>
      </c>
      <c r="L50" s="1" t="s">
        <v>1</v>
      </c>
      <c r="M50" s="1" t="s">
        <v>1</v>
      </c>
      <c r="N50" s="1" t="s">
        <v>0</v>
      </c>
      <c r="O50" s="1" t="s">
        <v>0</v>
      </c>
    </row>
    <row r="51" spans="1:15" ht="15.75" thickBot="1" x14ac:dyDescent="0.3">
      <c r="B51" s="1" t="s">
        <v>4</v>
      </c>
      <c r="C51" s="1" t="s">
        <v>3</v>
      </c>
      <c r="D51" s="4">
        <v>22</v>
      </c>
      <c r="E51" s="1" t="s">
        <v>9</v>
      </c>
      <c r="F51" s="1" t="s">
        <v>1</v>
      </c>
      <c r="G51" s="1" t="s">
        <v>1</v>
      </c>
      <c r="H51" s="1" t="s">
        <v>1</v>
      </c>
      <c r="I51" s="1" t="s">
        <v>1</v>
      </c>
      <c r="J51" s="1" t="s">
        <v>1</v>
      </c>
      <c r="K51" s="1" t="s">
        <v>1</v>
      </c>
      <c r="L51" s="1" t="s">
        <v>0</v>
      </c>
      <c r="M51" s="1" t="s">
        <v>1</v>
      </c>
      <c r="N51" s="1" t="s">
        <v>0</v>
      </c>
      <c r="O51" s="1" t="s">
        <v>0</v>
      </c>
    </row>
    <row r="52" spans="1:15" ht="15.75" thickBot="1" x14ac:dyDescent="0.3">
      <c r="B52" s="1" t="s">
        <v>4</v>
      </c>
      <c r="C52" s="1" t="s">
        <v>3</v>
      </c>
      <c r="D52" s="4">
        <v>22</v>
      </c>
      <c r="E52" s="1" t="s">
        <v>6</v>
      </c>
      <c r="F52" s="1" t="s">
        <v>0</v>
      </c>
      <c r="G52" s="1" t="s">
        <v>0</v>
      </c>
      <c r="H52" s="1" t="s">
        <v>11</v>
      </c>
      <c r="I52" s="1" t="s">
        <v>11</v>
      </c>
      <c r="J52" s="1" t="s">
        <v>8</v>
      </c>
      <c r="K52" s="1" t="s">
        <v>5</v>
      </c>
      <c r="L52" s="1" t="s">
        <v>11</v>
      </c>
      <c r="M52" s="1" t="s">
        <v>0</v>
      </c>
      <c r="N52" s="1" t="s">
        <v>8</v>
      </c>
      <c r="O52" s="1" t="s">
        <v>11</v>
      </c>
    </row>
    <row r="53" spans="1:15" ht="15.75" thickBot="1" x14ac:dyDescent="0.3">
      <c r="B53" s="1" t="s">
        <v>4</v>
      </c>
      <c r="C53" s="1" t="s">
        <v>7</v>
      </c>
      <c r="D53" s="4">
        <v>21</v>
      </c>
      <c r="E53" s="1" t="s">
        <v>6</v>
      </c>
      <c r="F53" s="1" t="s">
        <v>0</v>
      </c>
      <c r="G53" s="1" t="s">
        <v>0</v>
      </c>
      <c r="H53" s="1" t="s">
        <v>5</v>
      </c>
      <c r="I53" s="1" t="s">
        <v>5</v>
      </c>
      <c r="J53" s="1" t="s">
        <v>5</v>
      </c>
      <c r="K53" s="1" t="s">
        <v>5</v>
      </c>
      <c r="L53" s="1" t="s">
        <v>5</v>
      </c>
      <c r="M53" s="1" t="s">
        <v>0</v>
      </c>
      <c r="N53" s="1" t="s">
        <v>0</v>
      </c>
      <c r="O53" s="1" t="s">
        <v>0</v>
      </c>
    </row>
    <row r="54" spans="1:15" ht="15.75" thickBot="1" x14ac:dyDescent="0.3">
      <c r="B54" s="1" t="s">
        <v>4</v>
      </c>
      <c r="C54" s="1" t="s">
        <v>7</v>
      </c>
      <c r="D54" s="4">
        <v>24</v>
      </c>
      <c r="E54" s="1" t="s">
        <v>2</v>
      </c>
      <c r="F54" s="1" t="s">
        <v>0</v>
      </c>
      <c r="G54" s="1" t="s">
        <v>11</v>
      </c>
      <c r="H54" s="1" t="s">
        <v>11</v>
      </c>
      <c r="I54" s="1" t="s">
        <v>11</v>
      </c>
      <c r="J54" s="1" t="s">
        <v>0</v>
      </c>
      <c r="K54" s="1" t="s">
        <v>8</v>
      </c>
      <c r="L54" s="1" t="s">
        <v>11</v>
      </c>
      <c r="M54" s="1" t="s">
        <v>8</v>
      </c>
      <c r="N54" s="1" t="s">
        <v>11</v>
      </c>
      <c r="O54" s="1" t="s">
        <v>5</v>
      </c>
    </row>
    <row r="55" spans="1:15" ht="15.75" thickBot="1" x14ac:dyDescent="0.3">
      <c r="B55" s="1" t="s">
        <v>4</v>
      </c>
      <c r="C55" s="1" t="s">
        <v>7</v>
      </c>
      <c r="D55" s="4">
        <v>23</v>
      </c>
      <c r="E55" s="1" t="s">
        <v>2</v>
      </c>
      <c r="F55" s="1" t="s">
        <v>5</v>
      </c>
      <c r="G55" s="1" t="s">
        <v>11</v>
      </c>
      <c r="H55" s="1" t="s">
        <v>8</v>
      </c>
      <c r="I55" s="1" t="s">
        <v>8</v>
      </c>
      <c r="J55" s="1" t="s">
        <v>5</v>
      </c>
      <c r="K55" s="1" t="s">
        <v>8</v>
      </c>
      <c r="L55" s="1" t="s">
        <v>11</v>
      </c>
      <c r="M55" s="1" t="s">
        <v>5</v>
      </c>
      <c r="N55" s="1" t="s">
        <v>11</v>
      </c>
      <c r="O55" s="1" t="s">
        <v>11</v>
      </c>
    </row>
    <row r="56" spans="1:15" ht="15.75" thickBot="1" x14ac:dyDescent="0.3">
      <c r="B56" s="1" t="s">
        <v>4</v>
      </c>
      <c r="C56" s="1" t="s">
        <v>7</v>
      </c>
      <c r="D56" s="4">
        <v>22</v>
      </c>
      <c r="E56" s="1" t="s">
        <v>12</v>
      </c>
      <c r="F56" s="1" t="s">
        <v>5</v>
      </c>
      <c r="G56" s="1" t="s">
        <v>5</v>
      </c>
      <c r="H56" s="1" t="s">
        <v>5</v>
      </c>
      <c r="I56" s="1" t="s">
        <v>5</v>
      </c>
      <c r="J56" s="1" t="s">
        <v>5</v>
      </c>
      <c r="K56" s="1" t="s">
        <v>5</v>
      </c>
      <c r="L56" s="1" t="s">
        <v>8</v>
      </c>
      <c r="M56" s="1" t="s">
        <v>5</v>
      </c>
      <c r="N56" s="1" t="s">
        <v>8</v>
      </c>
      <c r="O56" s="1" t="s">
        <v>8</v>
      </c>
    </row>
    <row r="57" spans="1:15" ht="15.75" thickBot="1" x14ac:dyDescent="0.3">
      <c r="B57" s="1" t="s">
        <v>4</v>
      </c>
      <c r="C57" s="1" t="s">
        <v>3</v>
      </c>
      <c r="D57" s="4">
        <v>24</v>
      </c>
      <c r="E57" s="1" t="s">
        <v>2</v>
      </c>
      <c r="F57" s="1" t="s">
        <v>5</v>
      </c>
      <c r="G57" s="1" t="s">
        <v>0</v>
      </c>
      <c r="H57" s="1" t="s">
        <v>5</v>
      </c>
      <c r="I57" s="1" t="s">
        <v>5</v>
      </c>
      <c r="J57" s="1" t="s">
        <v>5</v>
      </c>
      <c r="K57" s="1" t="s">
        <v>0</v>
      </c>
      <c r="L57" s="1" t="s">
        <v>0</v>
      </c>
      <c r="M57" s="1" t="s">
        <v>0</v>
      </c>
      <c r="N57" s="1" t="s">
        <v>5</v>
      </c>
      <c r="O57" s="1" t="s">
        <v>5</v>
      </c>
    </row>
    <row r="58" spans="1:15" ht="15.75" thickBot="1" x14ac:dyDescent="0.3">
      <c r="B58" s="5" t="s">
        <v>10</v>
      </c>
      <c r="C58" s="1" t="s">
        <v>3</v>
      </c>
      <c r="D58" s="4">
        <v>25</v>
      </c>
      <c r="E58" s="1" t="s">
        <v>12</v>
      </c>
      <c r="F58" s="1" t="s">
        <v>5</v>
      </c>
      <c r="G58" s="1" t="s">
        <v>0</v>
      </c>
      <c r="H58" s="1" t="s">
        <v>5</v>
      </c>
      <c r="I58" s="1" t="s">
        <v>5</v>
      </c>
      <c r="J58" s="1" t="s">
        <v>5</v>
      </c>
      <c r="K58" s="1" t="s">
        <v>5</v>
      </c>
      <c r="L58" s="1" t="s">
        <v>5</v>
      </c>
      <c r="M58" s="1" t="s">
        <v>5</v>
      </c>
      <c r="N58" s="1" t="s">
        <v>8</v>
      </c>
      <c r="O58" s="1" t="s">
        <v>1</v>
      </c>
    </row>
    <row r="59" spans="1:15" ht="15.75" thickBot="1" x14ac:dyDescent="0.3">
      <c r="B59" s="1" t="s">
        <v>10</v>
      </c>
      <c r="C59" s="1" t="s">
        <v>3</v>
      </c>
      <c r="D59" s="4">
        <v>24</v>
      </c>
      <c r="E59" s="1" t="s">
        <v>9</v>
      </c>
      <c r="F59" s="1" t="s">
        <v>0</v>
      </c>
      <c r="G59" s="1" t="s">
        <v>0</v>
      </c>
      <c r="H59" s="1" t="s">
        <v>5</v>
      </c>
      <c r="I59" s="1" t="s">
        <v>5</v>
      </c>
      <c r="J59" s="1" t="s">
        <v>0</v>
      </c>
      <c r="K59" s="1" t="s">
        <v>5</v>
      </c>
      <c r="L59" s="1" t="s">
        <v>8</v>
      </c>
      <c r="M59" s="1" t="s">
        <v>5</v>
      </c>
      <c r="N59" s="1" t="s">
        <v>5</v>
      </c>
      <c r="O59" s="1" t="s">
        <v>8</v>
      </c>
    </row>
    <row r="60" spans="1:15" ht="15.75" thickBot="1" x14ac:dyDescent="0.3">
      <c r="B60" s="1" t="s">
        <v>4</v>
      </c>
      <c r="C60" s="1" t="s">
        <v>3</v>
      </c>
      <c r="D60" s="4">
        <v>23</v>
      </c>
      <c r="E60" s="1" t="s">
        <v>9</v>
      </c>
      <c r="F60" s="1" t="s">
        <v>8</v>
      </c>
      <c r="G60" s="1" t="s">
        <v>0</v>
      </c>
      <c r="H60" s="1" t="s">
        <v>5</v>
      </c>
      <c r="I60" s="1" t="s">
        <v>5</v>
      </c>
      <c r="J60" s="1" t="s">
        <v>5</v>
      </c>
      <c r="K60" s="1" t="s">
        <v>5</v>
      </c>
      <c r="L60" s="1" t="s">
        <v>5</v>
      </c>
      <c r="M60" s="1" t="s">
        <v>0</v>
      </c>
      <c r="N60" s="1" t="s">
        <v>5</v>
      </c>
      <c r="O60" s="1" t="s">
        <v>5</v>
      </c>
    </row>
    <row r="61" spans="1:15" ht="15.75" thickBot="1" x14ac:dyDescent="0.3">
      <c r="B61" s="1" t="s">
        <v>4</v>
      </c>
      <c r="C61" s="1" t="s">
        <v>3</v>
      </c>
      <c r="D61" s="4">
        <v>25</v>
      </c>
      <c r="E61" s="1" t="s">
        <v>2</v>
      </c>
      <c r="F61" s="1" t="s">
        <v>5</v>
      </c>
      <c r="G61" s="1" t="s">
        <v>0</v>
      </c>
      <c r="H61" s="1" t="s">
        <v>8</v>
      </c>
      <c r="I61" s="1" t="s">
        <v>11</v>
      </c>
      <c r="J61" s="1" t="s">
        <v>8</v>
      </c>
      <c r="K61" s="1" t="s">
        <v>8</v>
      </c>
      <c r="L61" s="1" t="s">
        <v>11</v>
      </c>
      <c r="M61" s="1" t="s">
        <v>8</v>
      </c>
      <c r="N61" s="1" t="s">
        <v>11</v>
      </c>
      <c r="O61" s="1" t="s">
        <v>11</v>
      </c>
    </row>
    <row r="62" spans="1:15" ht="15.75" thickBot="1" x14ac:dyDescent="0.3">
      <c r="B62" s="1" t="s">
        <v>4</v>
      </c>
      <c r="C62" s="1" t="s">
        <v>3</v>
      </c>
      <c r="D62" s="4">
        <v>24</v>
      </c>
      <c r="E62" s="1" t="s">
        <v>2</v>
      </c>
      <c r="F62" s="1" t="s">
        <v>5</v>
      </c>
      <c r="G62" s="1" t="s">
        <v>0</v>
      </c>
      <c r="H62" s="1" t="s">
        <v>5</v>
      </c>
      <c r="I62" s="1" t="s">
        <v>5</v>
      </c>
      <c r="J62" s="1" t="s">
        <v>5</v>
      </c>
      <c r="K62" s="1" t="s">
        <v>8</v>
      </c>
      <c r="L62" s="1" t="s">
        <v>5</v>
      </c>
      <c r="M62" s="1" t="s">
        <v>5</v>
      </c>
      <c r="N62" s="1" t="s">
        <v>5</v>
      </c>
      <c r="O62" s="1" t="s">
        <v>5</v>
      </c>
    </row>
    <row r="63" spans="1:15" ht="15.75" thickBot="1" x14ac:dyDescent="0.3">
      <c r="B63" s="1" t="s">
        <v>10</v>
      </c>
      <c r="C63" s="1" t="s">
        <v>3</v>
      </c>
      <c r="D63" s="4">
        <v>22</v>
      </c>
      <c r="E63" s="1" t="s">
        <v>9</v>
      </c>
      <c r="F63" s="1" t="s">
        <v>0</v>
      </c>
      <c r="G63" s="1" t="s">
        <v>0</v>
      </c>
      <c r="H63" s="1" t="s">
        <v>0</v>
      </c>
      <c r="I63" s="1" t="s">
        <v>5</v>
      </c>
      <c r="J63" s="1" t="s">
        <v>0</v>
      </c>
      <c r="K63" s="1" t="s">
        <v>0</v>
      </c>
      <c r="L63" s="1" t="s">
        <v>5</v>
      </c>
      <c r="M63" s="1" t="s">
        <v>0</v>
      </c>
      <c r="N63" s="1" t="s">
        <v>5</v>
      </c>
      <c r="O63" s="1" t="s">
        <v>0</v>
      </c>
    </row>
    <row r="64" spans="1:15" ht="15.75" thickBot="1" x14ac:dyDescent="0.3">
      <c r="B64" s="1" t="s">
        <v>4</v>
      </c>
      <c r="C64" s="1" t="s">
        <v>3</v>
      </c>
      <c r="D64" s="4">
        <v>22</v>
      </c>
      <c r="E64" s="1" t="s">
        <v>2</v>
      </c>
      <c r="F64" s="1" t="s">
        <v>0</v>
      </c>
      <c r="G64" s="1" t="s">
        <v>1</v>
      </c>
      <c r="H64" s="1" t="s">
        <v>5</v>
      </c>
      <c r="I64" s="1" t="s">
        <v>0</v>
      </c>
      <c r="J64" s="1" t="s">
        <v>1</v>
      </c>
      <c r="K64" s="1" t="s">
        <v>0</v>
      </c>
      <c r="L64" s="1" t="s">
        <v>1</v>
      </c>
      <c r="M64" s="1" t="s">
        <v>0</v>
      </c>
      <c r="N64" s="1" t="s">
        <v>8</v>
      </c>
      <c r="O64" s="1" t="s">
        <v>0</v>
      </c>
    </row>
    <row r="65" spans="1:15" ht="15.75" thickBot="1" x14ac:dyDescent="0.3">
      <c r="B65" s="1" t="s">
        <v>4</v>
      </c>
      <c r="C65" s="1" t="s">
        <v>3</v>
      </c>
      <c r="D65" s="4">
        <v>27</v>
      </c>
      <c r="E65" s="1" t="s">
        <v>2</v>
      </c>
      <c r="F65" s="1" t="s">
        <v>1</v>
      </c>
      <c r="G65" s="1" t="s">
        <v>1</v>
      </c>
      <c r="H65" s="1" t="s">
        <v>1</v>
      </c>
      <c r="I65" s="1" t="s">
        <v>0</v>
      </c>
      <c r="J65" s="1" t="s">
        <v>1</v>
      </c>
      <c r="K65" s="1" t="s">
        <v>1</v>
      </c>
      <c r="L65" s="1" t="s">
        <v>1</v>
      </c>
      <c r="M65" s="1" t="s">
        <v>1</v>
      </c>
      <c r="N65" s="1" t="s">
        <v>1</v>
      </c>
      <c r="O65" s="1" t="s">
        <v>1</v>
      </c>
    </row>
    <row r="66" spans="1:15" ht="15.75" thickBot="1" x14ac:dyDescent="0.3">
      <c r="B66" s="1" t="s">
        <v>4</v>
      </c>
      <c r="C66" s="1" t="s">
        <v>7</v>
      </c>
      <c r="D66" s="4">
        <v>20</v>
      </c>
      <c r="E66" s="1" t="s">
        <v>6</v>
      </c>
      <c r="F66" s="1" t="s">
        <v>1</v>
      </c>
      <c r="G66" s="1" t="s">
        <v>0</v>
      </c>
      <c r="H66" s="1" t="s">
        <v>0</v>
      </c>
      <c r="I66" s="1" t="s">
        <v>0</v>
      </c>
      <c r="J66" s="1" t="s">
        <v>0</v>
      </c>
      <c r="K66" s="1" t="s">
        <v>0</v>
      </c>
      <c r="L66" s="1" t="s">
        <v>0</v>
      </c>
      <c r="M66" s="1" t="s">
        <v>0</v>
      </c>
      <c r="N66" s="1" t="s">
        <v>0</v>
      </c>
      <c r="O66" s="1" t="s">
        <v>5</v>
      </c>
    </row>
    <row r="67" spans="1:15" ht="15.75" thickBot="1" x14ac:dyDescent="0.3">
      <c r="B67" s="1" t="s">
        <v>4</v>
      </c>
      <c r="C67" s="1" t="s">
        <v>3</v>
      </c>
      <c r="D67" s="4">
        <v>26</v>
      </c>
      <c r="E67" s="1" t="s">
        <v>2</v>
      </c>
      <c r="F67" s="1" t="s">
        <v>1</v>
      </c>
      <c r="G67" s="1" t="s">
        <v>1</v>
      </c>
      <c r="H67" s="1" t="s">
        <v>0</v>
      </c>
      <c r="I67" s="1" t="s">
        <v>0</v>
      </c>
      <c r="J67" s="1" t="s">
        <v>1</v>
      </c>
      <c r="K67" s="1" t="s">
        <v>0</v>
      </c>
      <c r="L67" s="1" t="s">
        <v>1</v>
      </c>
      <c r="M67" s="1" t="s">
        <v>1</v>
      </c>
      <c r="N67" s="1" t="s">
        <v>0</v>
      </c>
      <c r="O67" s="1" t="s">
        <v>0</v>
      </c>
    </row>
    <row r="69" spans="1:15" x14ac:dyDescent="0.25">
      <c r="A69" t="s">
        <v>37</v>
      </c>
      <c r="B69" s="6" t="s">
        <v>33</v>
      </c>
      <c r="C69" s="5" t="s">
        <v>34</v>
      </c>
      <c r="D69" t="s">
        <v>26</v>
      </c>
      <c r="E69" s="6" t="s">
        <v>33</v>
      </c>
      <c r="F69" s="5" t="s">
        <v>34</v>
      </c>
    </row>
    <row r="70" spans="1:15" x14ac:dyDescent="0.25">
      <c r="A70" s="1" t="s">
        <v>6</v>
      </c>
      <c r="B70">
        <f>COUNTIF(E2:E67, "1 - 3 Meses")</f>
        <v>15</v>
      </c>
      <c r="C70">
        <f>B70*100/B74</f>
        <v>22.727272727272727</v>
      </c>
      <c r="D70" s="1" t="s">
        <v>4</v>
      </c>
      <c r="E70">
        <f>COUNTIF(B2:B67, "Ingeniería en Sistemas Computacionales")</f>
        <v>50</v>
      </c>
      <c r="F70" s="7">
        <f>E70*1/E72</f>
        <v>0.75757575757575757</v>
      </c>
    </row>
    <row r="71" spans="1:15" x14ac:dyDescent="0.25">
      <c r="A71" s="1" t="s">
        <v>9</v>
      </c>
      <c r="B71">
        <f>COUNTIF(E2:E67, "3 - 6 Meses")</f>
        <v>12</v>
      </c>
      <c r="C71">
        <f>B71*100/B74</f>
        <v>18.181818181818183</v>
      </c>
      <c r="D71" s="1" t="s">
        <v>10</v>
      </c>
      <c r="E71">
        <f>COUNTIF(B2:B67, "Ingeniería en Cómputación Inteligente")</f>
        <v>16</v>
      </c>
      <c r="F71" s="7">
        <f>E71*1/E72</f>
        <v>0.24242424242424243</v>
      </c>
    </row>
    <row r="72" spans="1:15" x14ac:dyDescent="0.25">
      <c r="A72" s="1" t="s">
        <v>12</v>
      </c>
      <c r="B72">
        <f>COUNTIF(E2:E67, "6 Meses - 1 Año")</f>
        <v>8</v>
      </c>
      <c r="C72">
        <f>B72*100/B74</f>
        <v>12.121212121212121</v>
      </c>
      <c r="D72" t="s">
        <v>35</v>
      </c>
      <c r="E72">
        <f>SUM(E70:E71)</f>
        <v>66</v>
      </c>
      <c r="F72" s="7">
        <f>SUM(F70:F71)</f>
        <v>1</v>
      </c>
    </row>
    <row r="73" spans="1:15" x14ac:dyDescent="0.25">
      <c r="A73" s="1" t="s">
        <v>2</v>
      </c>
      <c r="B73">
        <f>COUNTIF(E2:E67, "Más de 1 Año")</f>
        <v>31</v>
      </c>
      <c r="C73">
        <f>B73*100/B74</f>
        <v>46.969696969696969</v>
      </c>
    </row>
    <row r="74" spans="1:15" x14ac:dyDescent="0.25">
      <c r="B74">
        <f>SUM(B70:B73)</f>
        <v>66</v>
      </c>
      <c r="C74">
        <f>SUM(C70:C73)</f>
        <v>100</v>
      </c>
      <c r="E74" s="1" t="s">
        <v>14</v>
      </c>
    </row>
    <row r="75" spans="1:15" x14ac:dyDescent="0.25">
      <c r="A75" t="s">
        <v>36</v>
      </c>
      <c r="B75" t="s">
        <v>33</v>
      </c>
      <c r="C75" t="s">
        <v>34</v>
      </c>
      <c r="E75" t="s">
        <v>38</v>
      </c>
      <c r="F75" t="s">
        <v>33</v>
      </c>
      <c r="G75" t="s">
        <v>34</v>
      </c>
    </row>
    <row r="76" spans="1:15" x14ac:dyDescent="0.25">
      <c r="A76" s="5" t="s">
        <v>28</v>
      </c>
      <c r="B76">
        <f>COUNTIF(D2:D67, "&lt;=21")</f>
        <v>10</v>
      </c>
      <c r="C76">
        <f>B76*100/B81</f>
        <v>15.151515151515152</v>
      </c>
      <c r="E76" t="s">
        <v>1</v>
      </c>
      <c r="F76">
        <f>COUNTIF(N2:N67, "Totalmente de acuerdo")</f>
        <v>10</v>
      </c>
      <c r="G76">
        <f>F76*100/66</f>
        <v>15.151515151515152</v>
      </c>
    </row>
    <row r="77" spans="1:15" x14ac:dyDescent="0.25">
      <c r="A77" s="5" t="s">
        <v>29</v>
      </c>
      <c r="B77">
        <f>COUNTIF(D2:D67, "&lt;=24") - B76</f>
        <v>37</v>
      </c>
      <c r="C77">
        <f>B77*100/B81</f>
        <v>56.060606060606062</v>
      </c>
      <c r="E77" t="s">
        <v>0</v>
      </c>
      <c r="F77">
        <f>COUNTIF(N2:N67, "De acuerdo")</f>
        <v>24</v>
      </c>
      <c r="G77">
        <f t="shared" ref="G77:G80" si="0">F77*100/66</f>
        <v>36.363636363636367</v>
      </c>
    </row>
    <row r="78" spans="1:15" x14ac:dyDescent="0.25">
      <c r="A78" s="5" t="s">
        <v>30</v>
      </c>
      <c r="B78">
        <f>COUNTIF(D2:D67, "&lt;=27") - B77 - B76</f>
        <v>16</v>
      </c>
      <c r="C78">
        <f>B78*100/B81</f>
        <v>24.242424242424242</v>
      </c>
      <c r="E78" s="1" t="s">
        <v>5</v>
      </c>
      <c r="F78">
        <f>COUNTIF(N2:N67, "Ni de acuerdo ni en desacuerdo")</f>
        <v>15</v>
      </c>
      <c r="G78">
        <f t="shared" si="0"/>
        <v>22.727272727272727</v>
      </c>
    </row>
    <row r="79" spans="1:15" x14ac:dyDescent="0.25">
      <c r="A79" s="5" t="s">
        <v>31</v>
      </c>
      <c r="B79">
        <f>COUNTIF(D2:D67, "&lt;=30") - B78 - B77 - B76</f>
        <v>2</v>
      </c>
      <c r="C79">
        <f>B79*100/B81</f>
        <v>3.0303030303030303</v>
      </c>
      <c r="E79" t="s">
        <v>8</v>
      </c>
      <c r="F79">
        <f>COUNTIF(N2:N67, "En desacuerdo")</f>
        <v>11</v>
      </c>
      <c r="G79">
        <f t="shared" si="0"/>
        <v>16.666666666666668</v>
      </c>
    </row>
    <row r="80" spans="1:15" x14ac:dyDescent="0.25">
      <c r="A80" s="5" t="s">
        <v>32</v>
      </c>
      <c r="B80">
        <f>COUNTIF(D2:D67, "&gt;30")</f>
        <v>1</v>
      </c>
      <c r="C80">
        <f>B80*100/B81</f>
        <v>1.5151515151515151</v>
      </c>
      <c r="E80" t="s">
        <v>11</v>
      </c>
      <c r="F80">
        <f>COUNTIF(N2:N67, "Totalmente en desacuerdo")</f>
        <v>6</v>
      </c>
      <c r="G80">
        <f t="shared" si="0"/>
        <v>9.0909090909090917</v>
      </c>
    </row>
    <row r="81" spans="1:7" x14ac:dyDescent="0.25">
      <c r="A81" s="5" t="s">
        <v>35</v>
      </c>
      <c r="B81">
        <f>SUM(B76:B80)</f>
        <v>66</v>
      </c>
      <c r="C81">
        <f>SUM(C76:C80)</f>
        <v>100.00000000000001</v>
      </c>
      <c r="E81" t="s">
        <v>35</v>
      </c>
      <c r="F81">
        <f>SUM(F76:F80)</f>
        <v>66</v>
      </c>
      <c r="G81">
        <f>SUM(G76:G80)</f>
        <v>100.00000000000001</v>
      </c>
    </row>
    <row r="82" spans="1:7" x14ac:dyDescent="0.25">
      <c r="A82" s="5"/>
    </row>
    <row r="83" spans="1:7" x14ac:dyDescent="0.25">
      <c r="E83" s="1" t="s">
        <v>13</v>
      </c>
    </row>
    <row r="84" spans="1:7" x14ac:dyDescent="0.25">
      <c r="A84" s="5" t="s">
        <v>25</v>
      </c>
      <c r="B84" t="s">
        <v>33</v>
      </c>
      <c r="C84" t="s">
        <v>34</v>
      </c>
      <c r="E84" t="s">
        <v>38</v>
      </c>
      <c r="F84" t="s">
        <v>33</v>
      </c>
      <c r="G84" t="s">
        <v>34</v>
      </c>
    </row>
    <row r="85" spans="1:7" x14ac:dyDescent="0.25">
      <c r="A85" s="5" t="s">
        <v>3</v>
      </c>
      <c r="B85">
        <f>COUNTIF(C2:C67, "Hombre")</f>
        <v>42</v>
      </c>
      <c r="C85">
        <f>B85*100/B87</f>
        <v>63.636363636363633</v>
      </c>
      <c r="E85" t="s">
        <v>1</v>
      </c>
      <c r="F85">
        <f>COUNTIF(O2:O67, "Totalmente de acuerdo")</f>
        <v>15</v>
      </c>
      <c r="G85">
        <f>F85*100/66</f>
        <v>22.727272727272727</v>
      </c>
    </row>
    <row r="86" spans="1:7" x14ac:dyDescent="0.25">
      <c r="A86" s="5" t="s">
        <v>7</v>
      </c>
      <c r="B86">
        <f>COUNTIF(C2:C67, "Mujer")</f>
        <v>24</v>
      </c>
      <c r="C86">
        <f>B86*100/B87</f>
        <v>36.363636363636367</v>
      </c>
      <c r="E86" t="s">
        <v>0</v>
      </c>
      <c r="F86">
        <f>COUNTIF(O2:O67, "De acuerdo")</f>
        <v>25</v>
      </c>
      <c r="G86">
        <f t="shared" ref="G86:G89" si="1">F86*100/66</f>
        <v>37.878787878787875</v>
      </c>
    </row>
    <row r="87" spans="1:7" x14ac:dyDescent="0.25">
      <c r="A87" s="5" t="s">
        <v>35</v>
      </c>
      <c r="B87">
        <f>SUM(B85:B86)</f>
        <v>66</v>
      </c>
      <c r="C87">
        <f>SUM(C85:C86)</f>
        <v>100</v>
      </c>
      <c r="E87" s="1" t="s">
        <v>5</v>
      </c>
      <c r="F87">
        <f>COUNTIF(O2:O67, "Ni de acuerdo ni en desacuerdo")</f>
        <v>16</v>
      </c>
      <c r="G87">
        <f t="shared" si="1"/>
        <v>24.242424242424242</v>
      </c>
    </row>
    <row r="88" spans="1:7" x14ac:dyDescent="0.25">
      <c r="E88" t="s">
        <v>8</v>
      </c>
      <c r="F88">
        <f>COUNTIF(O2:O67, "En desacuerdo")</f>
        <v>4</v>
      </c>
      <c r="G88">
        <f t="shared" si="1"/>
        <v>6.0606060606060606</v>
      </c>
    </row>
    <row r="89" spans="1:7" x14ac:dyDescent="0.25">
      <c r="E89" t="s">
        <v>11</v>
      </c>
      <c r="F89">
        <f>COUNTIF(O2:O67, "Totalmente en desacuerdo")</f>
        <v>6</v>
      </c>
      <c r="G89">
        <f t="shared" si="1"/>
        <v>9.0909090909090917</v>
      </c>
    </row>
    <row r="90" spans="1:7" x14ac:dyDescent="0.25">
      <c r="E90" t="s">
        <v>35</v>
      </c>
      <c r="F90">
        <f>SUM(F85:F89)</f>
        <v>66</v>
      </c>
      <c r="G90">
        <f>SUM(G85:G89)</f>
        <v>100</v>
      </c>
    </row>
    <row r="92" spans="1:7" x14ac:dyDescent="0.25">
      <c r="E92" t="s">
        <v>16</v>
      </c>
    </row>
    <row r="93" spans="1:7" x14ac:dyDescent="0.25">
      <c r="E93" t="s">
        <v>38</v>
      </c>
      <c r="F93" t="s">
        <v>33</v>
      </c>
      <c r="G93" t="s">
        <v>34</v>
      </c>
    </row>
    <row r="94" spans="1:7" x14ac:dyDescent="0.25">
      <c r="E94" t="s">
        <v>1</v>
      </c>
      <c r="F94">
        <f>COUNTIF(L2:L67, "Totalmente de acuerdo")</f>
        <v>20</v>
      </c>
      <c r="G94">
        <f>F94*100/66</f>
        <v>30.303030303030305</v>
      </c>
    </row>
    <row r="95" spans="1:7" x14ac:dyDescent="0.25">
      <c r="E95" t="s">
        <v>0</v>
      </c>
      <c r="F95">
        <f>COUNTIF(L2:L67, "De acuerdo")</f>
        <v>19</v>
      </c>
      <c r="G95">
        <f t="shared" ref="G95:G98" si="2">F95*100/66</f>
        <v>28.787878787878789</v>
      </c>
    </row>
    <row r="96" spans="1:7" x14ac:dyDescent="0.25">
      <c r="E96" s="1" t="s">
        <v>5</v>
      </c>
      <c r="F96">
        <f>COUNTIF(L2:L67, "Ni de acuerdo ni en desacuerdo")</f>
        <v>12</v>
      </c>
      <c r="G96">
        <f t="shared" si="2"/>
        <v>18.181818181818183</v>
      </c>
    </row>
    <row r="97" spans="5:7" x14ac:dyDescent="0.25">
      <c r="E97" t="s">
        <v>8</v>
      </c>
      <c r="F97">
        <f>COUNTIF(L2:L67, "En desacuerdo")</f>
        <v>7</v>
      </c>
      <c r="G97">
        <f t="shared" si="2"/>
        <v>10.606060606060606</v>
      </c>
    </row>
    <row r="98" spans="5:7" x14ac:dyDescent="0.25">
      <c r="E98" t="s">
        <v>11</v>
      </c>
      <c r="F98">
        <f>COUNTIF(L2:L67, "Totalmente en desacuerdo")</f>
        <v>8</v>
      </c>
      <c r="G98">
        <f t="shared" si="2"/>
        <v>12.121212121212121</v>
      </c>
    </row>
    <row r="99" spans="5:7" x14ac:dyDescent="0.25">
      <c r="E99" t="s">
        <v>35</v>
      </c>
      <c r="F99">
        <f>SUM(F94:F98)</f>
        <v>66</v>
      </c>
      <c r="G99">
        <f>SUM(G94:G98)</f>
        <v>100.00000000000001</v>
      </c>
    </row>
    <row r="101" spans="5:7" x14ac:dyDescent="0.25">
      <c r="E101" t="s">
        <v>21</v>
      </c>
    </row>
    <row r="102" spans="5:7" x14ac:dyDescent="0.25">
      <c r="E102" t="s">
        <v>38</v>
      </c>
      <c r="F102" t="s">
        <v>33</v>
      </c>
      <c r="G102" t="s">
        <v>34</v>
      </c>
    </row>
    <row r="103" spans="5:7" x14ac:dyDescent="0.25">
      <c r="E103" t="s">
        <v>1</v>
      </c>
      <c r="F103">
        <f>COUNTIF(G2:G67, "Totalmente de acuerdo")</f>
        <v>27</v>
      </c>
      <c r="G103">
        <f>F103*100/66</f>
        <v>40.909090909090907</v>
      </c>
    </row>
    <row r="104" spans="5:7" x14ac:dyDescent="0.25">
      <c r="E104" t="s">
        <v>0</v>
      </c>
      <c r="F104">
        <f>COUNTIF(G2:G67, "De acuerdo")</f>
        <v>31</v>
      </c>
      <c r="G104">
        <f t="shared" ref="G104:G107" si="3">F104*100/66</f>
        <v>46.969696969696969</v>
      </c>
    </row>
    <row r="105" spans="5:7" x14ac:dyDescent="0.25">
      <c r="E105" s="1" t="s">
        <v>5</v>
      </c>
      <c r="F105">
        <f>COUNTIF(G2:G67, "Ni de acuerdo ni en desacuerdo")</f>
        <v>3</v>
      </c>
      <c r="G105">
        <f t="shared" si="3"/>
        <v>4.5454545454545459</v>
      </c>
    </row>
    <row r="106" spans="5:7" x14ac:dyDescent="0.25">
      <c r="E106" t="s">
        <v>8</v>
      </c>
      <c r="F106">
        <f>COUNTIF(G2:G67, "En desacuerdo")</f>
        <v>1</v>
      </c>
      <c r="G106">
        <f t="shared" si="3"/>
        <v>1.5151515151515151</v>
      </c>
    </row>
    <row r="107" spans="5:7" x14ac:dyDescent="0.25">
      <c r="E107" t="s">
        <v>11</v>
      </c>
      <c r="F107">
        <f>COUNTIF(G2:G67, "Totalmente en desacuerdo")</f>
        <v>4</v>
      </c>
      <c r="G107">
        <f t="shared" si="3"/>
        <v>6.0606060606060606</v>
      </c>
    </row>
    <row r="108" spans="5:7" x14ac:dyDescent="0.25">
      <c r="E108" t="s">
        <v>35</v>
      </c>
      <c r="F108">
        <f>SUM(F103:F107)</f>
        <v>66</v>
      </c>
      <c r="G108">
        <f>SUM(G103:G107)</f>
        <v>100</v>
      </c>
    </row>
    <row r="110" spans="5:7" x14ac:dyDescent="0.25">
      <c r="E110" t="s">
        <v>22</v>
      </c>
    </row>
    <row r="111" spans="5:7" x14ac:dyDescent="0.25">
      <c r="E111" t="s">
        <v>38</v>
      </c>
      <c r="F111" t="s">
        <v>33</v>
      </c>
      <c r="G111" t="s">
        <v>34</v>
      </c>
    </row>
    <row r="112" spans="5:7" x14ac:dyDescent="0.25">
      <c r="E112" t="s">
        <v>1</v>
      </c>
      <c r="F112">
        <f>COUNTIF(F2:F67, "Totalmente de acuerdo")</f>
        <v>26</v>
      </c>
      <c r="G112">
        <f>F112*100/66</f>
        <v>39.393939393939391</v>
      </c>
    </row>
    <row r="113" spans="5:7" x14ac:dyDescent="0.25">
      <c r="E113" t="s">
        <v>0</v>
      </c>
      <c r="F113">
        <f>COUNTIF(F2:F67, "De acuerdo")</f>
        <v>23</v>
      </c>
      <c r="G113">
        <f t="shared" ref="G113:G116" si="4">F113*100/66</f>
        <v>34.848484848484851</v>
      </c>
    </row>
    <row r="114" spans="5:7" x14ac:dyDescent="0.25">
      <c r="E114" s="1" t="s">
        <v>5</v>
      </c>
      <c r="F114">
        <f>COUNTIF(F2:F67, "Ni de acuerdo ni en desacuerdo")</f>
        <v>14</v>
      </c>
      <c r="G114">
        <f t="shared" si="4"/>
        <v>21.212121212121211</v>
      </c>
    </row>
    <row r="115" spans="5:7" x14ac:dyDescent="0.25">
      <c r="E115" t="s">
        <v>8</v>
      </c>
      <c r="F115">
        <f>COUNTIF(F2:F67, "En desacuerdo")</f>
        <v>3</v>
      </c>
      <c r="G115">
        <f t="shared" si="4"/>
        <v>4.5454545454545459</v>
      </c>
    </row>
    <row r="116" spans="5:7" x14ac:dyDescent="0.25">
      <c r="E116" t="s">
        <v>11</v>
      </c>
      <c r="F116">
        <f>COUNTIF(F2:F67, "Totalmente en desacuerdo")</f>
        <v>0</v>
      </c>
      <c r="G116">
        <f t="shared" si="4"/>
        <v>0</v>
      </c>
    </row>
    <row r="117" spans="5:7" x14ac:dyDescent="0.25">
      <c r="E117" t="s">
        <v>35</v>
      </c>
      <c r="F117">
        <f>SUM(F112:F116)</f>
        <v>66</v>
      </c>
      <c r="G117">
        <f>SUM(G112:G116)</f>
        <v>100.00000000000001</v>
      </c>
    </row>
    <row r="119" spans="5:7" x14ac:dyDescent="0.25">
      <c r="E119" t="s">
        <v>19</v>
      </c>
    </row>
    <row r="120" spans="5:7" x14ac:dyDescent="0.25">
      <c r="E120" t="s">
        <v>38</v>
      </c>
      <c r="F120" t="s">
        <v>33</v>
      </c>
      <c r="G120" t="s">
        <v>34</v>
      </c>
    </row>
    <row r="121" spans="5:7" x14ac:dyDescent="0.25">
      <c r="E121" t="s">
        <v>1</v>
      </c>
      <c r="F121">
        <f>COUNTIF(I2:I67, "Totalmente de acuerdo")</f>
        <v>13</v>
      </c>
      <c r="G121">
        <f>F121*100/66</f>
        <v>19.696969696969695</v>
      </c>
    </row>
    <row r="122" spans="5:7" x14ac:dyDescent="0.25">
      <c r="E122" t="s">
        <v>0</v>
      </c>
      <c r="F122">
        <f>COUNTIF(I2:I67, "De acuerdo")</f>
        <v>23</v>
      </c>
      <c r="G122">
        <f t="shared" ref="G122:G125" si="5">F122*100/66</f>
        <v>34.848484848484851</v>
      </c>
    </row>
    <row r="123" spans="5:7" x14ac:dyDescent="0.25">
      <c r="E123" s="1" t="s">
        <v>5</v>
      </c>
      <c r="F123">
        <f>COUNTIF(I2:I67, "Ni de acuerdo ni en desacuerdo")</f>
        <v>19</v>
      </c>
      <c r="G123">
        <f t="shared" si="5"/>
        <v>28.787878787878789</v>
      </c>
    </row>
    <row r="124" spans="5:7" x14ac:dyDescent="0.25">
      <c r="E124" t="s">
        <v>8</v>
      </c>
      <c r="F124">
        <f>COUNTIF(I2:I67, "En desacuerdo")</f>
        <v>5</v>
      </c>
      <c r="G124">
        <f t="shared" si="5"/>
        <v>7.5757575757575761</v>
      </c>
    </row>
    <row r="125" spans="5:7" x14ac:dyDescent="0.25">
      <c r="E125" t="s">
        <v>11</v>
      </c>
      <c r="F125">
        <f>COUNTIF(I2:I67, "Totalmente en desacuerdo")</f>
        <v>6</v>
      </c>
      <c r="G125">
        <f t="shared" si="5"/>
        <v>9.0909090909090917</v>
      </c>
    </row>
    <row r="126" spans="5:7" x14ac:dyDescent="0.25">
      <c r="E126" t="s">
        <v>35</v>
      </c>
      <c r="F126">
        <f>SUM(F121:F125)</f>
        <v>66</v>
      </c>
      <c r="G126">
        <f>SUM(G121:G125)</f>
        <v>100.00000000000001</v>
      </c>
    </row>
    <row r="128" spans="5:7" x14ac:dyDescent="0.25">
      <c r="E128" t="s">
        <v>20</v>
      </c>
    </row>
    <row r="129" spans="5:7" x14ac:dyDescent="0.25">
      <c r="E129" t="s">
        <v>38</v>
      </c>
      <c r="F129" t="s">
        <v>33</v>
      </c>
      <c r="G129" t="s">
        <v>34</v>
      </c>
    </row>
    <row r="130" spans="5:7" x14ac:dyDescent="0.25">
      <c r="E130" t="s">
        <v>1</v>
      </c>
      <c r="F130">
        <f>COUNTIF(H2:H67, "Totalmente de acuerdo")</f>
        <v>17</v>
      </c>
      <c r="G130">
        <f>F130*100/66</f>
        <v>25.757575757575758</v>
      </c>
    </row>
    <row r="131" spans="5:7" x14ac:dyDescent="0.25">
      <c r="E131" t="s">
        <v>0</v>
      </c>
      <c r="F131">
        <f>COUNTIF(H2:H67, "De acuerdo")</f>
        <v>19</v>
      </c>
      <c r="G131">
        <f t="shared" ref="G131:G134" si="6">F131*100/66</f>
        <v>28.787878787878789</v>
      </c>
    </row>
    <row r="132" spans="5:7" x14ac:dyDescent="0.25">
      <c r="E132" s="1" t="s">
        <v>5</v>
      </c>
      <c r="F132">
        <f>COUNTIF(H2:H67, "Ni de acuerdo ni en desacuerdo")</f>
        <v>20</v>
      </c>
      <c r="G132">
        <f t="shared" si="6"/>
        <v>30.303030303030305</v>
      </c>
    </row>
    <row r="133" spans="5:7" x14ac:dyDescent="0.25">
      <c r="E133" t="s">
        <v>8</v>
      </c>
      <c r="F133">
        <f>COUNTIF(H2:H67, "En desacuerdo")</f>
        <v>5</v>
      </c>
      <c r="G133">
        <f t="shared" si="6"/>
        <v>7.5757575757575761</v>
      </c>
    </row>
    <row r="134" spans="5:7" x14ac:dyDescent="0.25">
      <c r="E134" t="s">
        <v>11</v>
      </c>
      <c r="F134">
        <f>COUNTIF(H2:H67, "Totalmente en desacuerdo")</f>
        <v>5</v>
      </c>
      <c r="G134">
        <f t="shared" si="6"/>
        <v>7.5757575757575761</v>
      </c>
    </row>
    <row r="135" spans="5:7" x14ac:dyDescent="0.25">
      <c r="E135" t="s">
        <v>35</v>
      </c>
      <c r="F135">
        <f>SUM(F130:F134)</f>
        <v>66</v>
      </c>
      <c r="G135">
        <f>SUM(G130:G134)</f>
        <v>100</v>
      </c>
    </row>
    <row r="137" spans="5:7" x14ac:dyDescent="0.25">
      <c r="E137" t="s">
        <v>18</v>
      </c>
    </row>
    <row r="138" spans="5:7" x14ac:dyDescent="0.25">
      <c r="E138" t="s">
        <v>38</v>
      </c>
      <c r="F138" t="s">
        <v>33</v>
      </c>
      <c r="G138" t="s">
        <v>34</v>
      </c>
    </row>
    <row r="139" spans="5:7" x14ac:dyDescent="0.25">
      <c r="E139" t="s">
        <v>1</v>
      </c>
      <c r="F139">
        <f>COUNTIF(J2:J67, "Totalmente de acuerdo")</f>
        <v>24</v>
      </c>
      <c r="G139">
        <f>F139*100/66</f>
        <v>36.363636363636367</v>
      </c>
    </row>
    <row r="140" spans="5:7" x14ac:dyDescent="0.25">
      <c r="E140" t="s">
        <v>0</v>
      </c>
      <c r="F140">
        <f>COUNTIF(J2:J67, "De acuerdo")</f>
        <v>22</v>
      </c>
      <c r="G140">
        <f t="shared" ref="G140:G143" si="7">F140*100/66</f>
        <v>33.333333333333336</v>
      </c>
    </row>
    <row r="141" spans="5:7" x14ac:dyDescent="0.25">
      <c r="E141" s="1" t="s">
        <v>5</v>
      </c>
      <c r="F141">
        <f>COUNTIF(J2:J67, "Ni de acuerdo ni en desacuerdo")</f>
        <v>16</v>
      </c>
      <c r="G141">
        <f t="shared" si="7"/>
        <v>24.242424242424242</v>
      </c>
    </row>
    <row r="142" spans="5:7" x14ac:dyDescent="0.25">
      <c r="E142" t="s">
        <v>8</v>
      </c>
      <c r="F142">
        <f>COUNTIF(J2:J67, "En desacuerdo")</f>
        <v>4</v>
      </c>
      <c r="G142">
        <f t="shared" si="7"/>
        <v>6.0606060606060606</v>
      </c>
    </row>
    <row r="143" spans="5:7" x14ac:dyDescent="0.25">
      <c r="E143" t="s">
        <v>11</v>
      </c>
      <c r="F143">
        <f>COUNTIF(J2:J67, "Totalmente en desacuerdo")</f>
        <v>0</v>
      </c>
      <c r="G143">
        <f t="shared" si="7"/>
        <v>0</v>
      </c>
    </row>
    <row r="144" spans="5:7" x14ac:dyDescent="0.25">
      <c r="E144" t="s">
        <v>35</v>
      </c>
      <c r="F144">
        <f>SUM(F139:F143)</f>
        <v>66</v>
      </c>
      <c r="G144">
        <f>SUM(G139:G143)</f>
        <v>100</v>
      </c>
    </row>
    <row r="146" spans="5:7" x14ac:dyDescent="0.25">
      <c r="E146" t="s">
        <v>17</v>
      </c>
    </row>
    <row r="147" spans="5:7" x14ac:dyDescent="0.25">
      <c r="E147" t="s">
        <v>38</v>
      </c>
      <c r="F147" t="s">
        <v>33</v>
      </c>
      <c r="G147" t="s">
        <v>34</v>
      </c>
    </row>
    <row r="148" spans="5:7" x14ac:dyDescent="0.25">
      <c r="E148" t="s">
        <v>1</v>
      </c>
      <c r="F148">
        <f>COUNTIF(K2:K67, "Totalmente de acuerdo")</f>
        <v>15</v>
      </c>
      <c r="G148">
        <f>F148*100/66</f>
        <v>22.727272727272727</v>
      </c>
    </row>
    <row r="149" spans="5:7" x14ac:dyDescent="0.25">
      <c r="E149" t="s">
        <v>0</v>
      </c>
      <c r="F149">
        <f>COUNTIF(K2:K67, "De acuerdo")</f>
        <v>24</v>
      </c>
      <c r="G149">
        <f t="shared" ref="G149:G152" si="8">F149*100/66</f>
        <v>36.363636363636367</v>
      </c>
    </row>
    <row r="150" spans="5:7" x14ac:dyDescent="0.25">
      <c r="E150" s="1" t="s">
        <v>5</v>
      </c>
      <c r="F150">
        <f>COUNTIF(K2:K67, "Ni de acuerdo ni en desacuerdo")</f>
        <v>17</v>
      </c>
      <c r="G150">
        <f t="shared" si="8"/>
        <v>25.757575757575758</v>
      </c>
    </row>
    <row r="151" spans="5:7" x14ac:dyDescent="0.25">
      <c r="E151" t="s">
        <v>8</v>
      </c>
      <c r="F151">
        <f>COUNTIF(K2:K67, "En desacuerdo")</f>
        <v>10</v>
      </c>
      <c r="G151">
        <f t="shared" si="8"/>
        <v>15.151515151515152</v>
      </c>
    </row>
    <row r="152" spans="5:7" x14ac:dyDescent="0.25">
      <c r="E152" t="s">
        <v>11</v>
      </c>
      <c r="F152">
        <f>COUNTIF(K2:K67, "Totalmente en desacuerdo")</f>
        <v>0</v>
      </c>
      <c r="G152">
        <f t="shared" si="8"/>
        <v>0</v>
      </c>
    </row>
    <row r="153" spans="5:7" x14ac:dyDescent="0.25">
      <c r="E153" t="s">
        <v>35</v>
      </c>
      <c r="F153">
        <f>SUM(F148:F152)</f>
        <v>66</v>
      </c>
      <c r="G153">
        <f>SUM(G148:G152)</f>
        <v>100</v>
      </c>
    </row>
    <row r="155" spans="5:7" x14ac:dyDescent="0.25">
      <c r="E155" t="s">
        <v>15</v>
      </c>
    </row>
    <row r="156" spans="5:7" x14ac:dyDescent="0.25">
      <c r="E156" t="s">
        <v>38</v>
      </c>
      <c r="F156" t="s">
        <v>33</v>
      </c>
      <c r="G156" t="s">
        <v>34</v>
      </c>
    </row>
    <row r="157" spans="5:7" x14ac:dyDescent="0.25">
      <c r="E157" t="s">
        <v>1</v>
      </c>
      <c r="F157">
        <f>COUNTIF(M2:M67, "Totalmente de acuerdo")</f>
        <v>23</v>
      </c>
      <c r="G157">
        <f>F157*100/66</f>
        <v>34.848484848484851</v>
      </c>
    </row>
    <row r="158" spans="5:7" x14ac:dyDescent="0.25">
      <c r="E158" t="s">
        <v>0</v>
      </c>
      <c r="F158">
        <f>COUNTIF(M2:M67, "De acuerdo")</f>
        <v>28</v>
      </c>
      <c r="G158">
        <f t="shared" ref="G158:G161" si="9">F158*100/66</f>
        <v>42.424242424242422</v>
      </c>
    </row>
    <row r="159" spans="5:7" x14ac:dyDescent="0.25">
      <c r="E159" s="1" t="s">
        <v>5</v>
      </c>
      <c r="F159">
        <f>COUNTIF(M2:M67, "Ni de acuerdo ni en desacuerdo")</f>
        <v>11</v>
      </c>
      <c r="G159">
        <f t="shared" si="9"/>
        <v>16.666666666666668</v>
      </c>
    </row>
    <row r="160" spans="5:7" x14ac:dyDescent="0.25">
      <c r="E160" t="s">
        <v>8</v>
      </c>
      <c r="F160">
        <f>COUNTIF(M2:M67, "En desacuerdo")</f>
        <v>4</v>
      </c>
      <c r="G160">
        <f t="shared" si="9"/>
        <v>6.0606060606060606</v>
      </c>
    </row>
    <row r="161" spans="5:7" x14ac:dyDescent="0.25">
      <c r="E161" t="s">
        <v>11</v>
      </c>
      <c r="F161">
        <f>COUNTIF(M2:M67, "Totalmente en desacuerdo")</f>
        <v>0</v>
      </c>
      <c r="G161">
        <f t="shared" si="9"/>
        <v>0</v>
      </c>
    </row>
    <row r="162" spans="5:7" x14ac:dyDescent="0.25">
      <c r="E162" t="s">
        <v>35</v>
      </c>
      <c r="F162">
        <f>SUM(F157:F161)</f>
        <v>66</v>
      </c>
      <c r="G162">
        <f>SUM(G157:G161)</f>
        <v>100.00000000000001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</dc:creator>
  <cp:lastModifiedBy>*</cp:lastModifiedBy>
  <dcterms:created xsi:type="dcterms:W3CDTF">2017-11-23T04:02:08Z</dcterms:created>
  <dcterms:modified xsi:type="dcterms:W3CDTF">2017-11-23T07:27:27Z</dcterms:modified>
</cp:coreProperties>
</file>