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ien\Pictures\AL\Analysis\"/>
    </mc:Choice>
  </mc:AlternateContent>
  <xr:revisionPtr revIDLastSave="0" documentId="13_ncr:1_{4F04BB1E-721E-4AD3-8647-4732E7657889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Barrage - Frontline Plain" sheetId="1" r:id="rId1"/>
    <sheet name="Barrage - Frontline with Color" sheetId="3" r:id="rId2"/>
    <sheet name="Skill Barrages Plain" sheetId="5" r:id="rId3"/>
    <sheet name="Skill Barrages with Color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6" l="1"/>
  <c r="G106" i="6"/>
  <c r="G104" i="6"/>
  <c r="G103" i="6"/>
  <c r="G102" i="6"/>
  <c r="G101" i="6"/>
  <c r="G95" i="6"/>
  <c r="G94" i="6"/>
  <c r="G93" i="6"/>
  <c r="G92" i="6"/>
  <c r="G91" i="6"/>
  <c r="G69" i="6"/>
  <c r="G68" i="6"/>
  <c r="G67" i="6"/>
  <c r="G66" i="6"/>
  <c r="G65" i="6"/>
  <c r="G64" i="6"/>
  <c r="G63" i="6"/>
  <c r="G59" i="6"/>
  <c r="G58" i="6"/>
  <c r="G53" i="6"/>
  <c r="G35" i="6"/>
  <c r="G34" i="6"/>
  <c r="G33" i="6"/>
  <c r="G19" i="6"/>
  <c r="G18" i="6"/>
  <c r="G17" i="6"/>
  <c r="G65" i="5"/>
  <c r="G66" i="5"/>
  <c r="G63" i="5"/>
  <c r="G64" i="5"/>
  <c r="G62" i="5"/>
  <c r="G61" i="5"/>
  <c r="G60" i="5"/>
  <c r="G117" i="3"/>
  <c r="G108" i="3"/>
  <c r="G107" i="3"/>
  <c r="G106" i="3"/>
  <c r="G79" i="3"/>
  <c r="G78" i="3"/>
  <c r="G77" i="3"/>
  <c r="G76" i="3"/>
  <c r="G75" i="3"/>
  <c r="G74" i="3"/>
  <c r="G73" i="3"/>
  <c r="G72" i="3"/>
  <c r="G71" i="3"/>
  <c r="G56" i="3"/>
  <c r="G46" i="3"/>
  <c r="G31" i="5"/>
  <c r="G32" i="5"/>
  <c r="G30" i="5"/>
  <c r="G16" i="5"/>
  <c r="G56" i="5"/>
  <c r="G55" i="5"/>
  <c r="G98" i="5" l="1"/>
  <c r="G114" i="1" l="1"/>
  <c r="G104" i="1"/>
  <c r="G105" i="1"/>
  <c r="G103" i="1"/>
  <c r="G92" i="5" l="1"/>
  <c r="G90" i="5"/>
  <c r="G91" i="5"/>
  <c r="G89" i="5"/>
  <c r="G101" i="5" l="1"/>
  <c r="G104" i="5"/>
  <c r="G103" i="5"/>
  <c r="G68" i="1" l="1"/>
  <c r="G69" i="1"/>
  <c r="G70" i="1"/>
  <c r="G71" i="1"/>
  <c r="G72" i="1"/>
  <c r="G73" i="1"/>
  <c r="G74" i="1"/>
  <c r="G75" i="1"/>
  <c r="G76" i="1"/>
  <c r="G14" i="5" l="1"/>
  <c r="G15" i="5"/>
  <c r="G53" i="1"/>
  <c r="G43" i="1"/>
  <c r="G100" i="5" l="1"/>
  <c r="G99" i="5"/>
  <c r="G88" i="5"/>
  <c r="G50" i="5" l="1"/>
</calcChain>
</file>

<file path=xl/sharedStrings.xml><?xml version="1.0" encoding="utf-8"?>
<sst xmlns="http://schemas.openxmlformats.org/spreadsheetml/2006/main" count="1946" uniqueCount="411">
  <si>
    <t>Barrage Name (Skill Level 2)</t>
  </si>
  <si>
    <t>B-Class Barrage</t>
  </si>
  <si>
    <t>DD</t>
  </si>
  <si>
    <t>Ships With Barrage</t>
  </si>
  <si>
    <t>Base Damage</t>
  </si>
  <si>
    <t>Total Rounds</t>
  </si>
  <si>
    <t>Coefficient</t>
  </si>
  <si>
    <t>Total Damage</t>
  </si>
  <si>
    <t>Round Type</t>
  </si>
  <si>
    <t>Normal</t>
  </si>
  <si>
    <t>Light Armor</t>
  </si>
  <si>
    <t>Medium Armor</t>
  </si>
  <si>
    <t>Heavy Armor</t>
  </si>
  <si>
    <t>Mahan-Class Barrage</t>
  </si>
  <si>
    <t>Cassin, Downes</t>
  </si>
  <si>
    <t>Fletcher-Class Barrage</t>
  </si>
  <si>
    <t>Aulick, Bush, Charles Ausburne, Fletcher, Foote, Hazelwood, Jenkins, Nicholas, Radford, Spence, Thatcher</t>
  </si>
  <si>
    <t>C-Class Barrage</t>
  </si>
  <si>
    <t>Comet, Crescent, Cygnet</t>
  </si>
  <si>
    <t>1936-Class Barrage</t>
  </si>
  <si>
    <t>Kagerou-Class Barrage</t>
  </si>
  <si>
    <t>Hamakaze, Isokaze, Kagerou, Kuroshio, Nowaki, Oyashio, Shiranui, Tanikaze, Urakaze</t>
  </si>
  <si>
    <t>Gridley-Class Barrage</t>
  </si>
  <si>
    <t>Craven, Gridley, Maury, McCall</t>
  </si>
  <si>
    <t>F-Class Barrage</t>
  </si>
  <si>
    <t>Glowworm</t>
  </si>
  <si>
    <t>Shiratsuyu-Class Barrage</t>
  </si>
  <si>
    <t>Javelin</t>
  </si>
  <si>
    <t>AP</t>
  </si>
  <si>
    <t>Burn %</t>
  </si>
  <si>
    <t>Burn Priority</t>
  </si>
  <si>
    <t>AP Pen</t>
  </si>
  <si>
    <t>Vampire</t>
  </si>
  <si>
    <t>Laffey</t>
  </si>
  <si>
    <t>HE</t>
  </si>
  <si>
    <t>Z1</t>
  </si>
  <si>
    <t>Z23</t>
  </si>
  <si>
    <t>A-Class Barrage</t>
  </si>
  <si>
    <t>Akatsuki-Class Barrage</t>
  </si>
  <si>
    <t>Akatsuki, Ikazuchi, Inazuma</t>
  </si>
  <si>
    <t>J-Class Barrage</t>
  </si>
  <si>
    <t>Juno, Jupiter</t>
  </si>
  <si>
    <t>Sims-Class Barrage</t>
  </si>
  <si>
    <t>Hammann, Sims</t>
  </si>
  <si>
    <t>Benson-Class Barrage</t>
  </si>
  <si>
    <t>Mutsuki-Class Barrage</t>
  </si>
  <si>
    <t>Hatsuharu-Class Barrage</t>
  </si>
  <si>
    <t>Ariake, Hatsuharu, Hatsushimo, Wakaba, Yuugure</t>
  </si>
  <si>
    <t>Kamikaze-Class Barrage</t>
  </si>
  <si>
    <t>Hatakaze, Kamikaze, Matsukaze</t>
  </si>
  <si>
    <t>Yuudachi</t>
  </si>
  <si>
    <t>Torpedo</t>
  </si>
  <si>
    <t>Extra</t>
  </si>
  <si>
    <t>80% Torpedo Stat</t>
  </si>
  <si>
    <t>Z46</t>
  </si>
  <si>
    <t>Affected by skill</t>
  </si>
  <si>
    <t>Eldridge</t>
  </si>
  <si>
    <t>Ayanami</t>
  </si>
  <si>
    <t>Harutsuki, Niizuki, Yoizuki</t>
  </si>
  <si>
    <t>MGM+1</t>
  </si>
  <si>
    <t>Fubuki</t>
  </si>
  <si>
    <t>Anshan-Class Barrage</t>
  </si>
  <si>
    <t>Anshan, Chang Chun, Fu Shun, Tai Yuan</t>
  </si>
  <si>
    <t>M-Class Barrage</t>
  </si>
  <si>
    <t>Matchless, Musketeer</t>
  </si>
  <si>
    <t>Yukikaze</t>
  </si>
  <si>
    <t>Asashio-Class Barrage</t>
  </si>
  <si>
    <t>Arashio, Asashio, Michishio, Ooshio</t>
  </si>
  <si>
    <t>Kawakaze</t>
  </si>
  <si>
    <t>Z25</t>
  </si>
  <si>
    <t>Z35</t>
  </si>
  <si>
    <t>1936A-Class Barrage</t>
  </si>
  <si>
    <t>1936B-Class Barrage</t>
  </si>
  <si>
    <t>Normal (White)</t>
  </si>
  <si>
    <t>Normal (Blue)</t>
  </si>
  <si>
    <t>Normal (Red)</t>
  </si>
  <si>
    <t>Le Triomphant</t>
  </si>
  <si>
    <t>L'Adroit-Class Barrage</t>
  </si>
  <si>
    <t>Forbin, Le Mars</t>
  </si>
  <si>
    <t>Le Temeraire</t>
  </si>
  <si>
    <t>Yuugumo-Class Barrage</t>
  </si>
  <si>
    <t>Makinami</t>
  </si>
  <si>
    <t>CL</t>
  </si>
  <si>
    <t>Akizuki-Class Barrage</t>
  </si>
  <si>
    <t>Omaha-Class Barrage</t>
  </si>
  <si>
    <t>Concord, Memphis, Omaha, Raleigh, Richmond</t>
  </si>
  <si>
    <t>Königsberg-Class Barrage</t>
  </si>
  <si>
    <t>Leander-Class Barrage</t>
  </si>
  <si>
    <t>Achilles, Ajax, Leander</t>
  </si>
  <si>
    <t>Abukuma, Isuzu, Nagara</t>
  </si>
  <si>
    <t>Nagara-Class Barrage</t>
  </si>
  <si>
    <t>St. Louis-Class Barrage</t>
  </si>
  <si>
    <t>Ning Hai-Class Barrage</t>
  </si>
  <si>
    <t>22-Exclusive Barrage</t>
  </si>
  <si>
    <t>33-Exclusive Barrage</t>
  </si>
  <si>
    <t>Ping Hai, Ning hai</t>
  </si>
  <si>
    <t>Edinburgh-Class Barrage</t>
  </si>
  <si>
    <t>Yuubari</t>
  </si>
  <si>
    <t>Cleveland-Class Barrage</t>
  </si>
  <si>
    <t>Cleveland, Columbia, Denver, Montpelier</t>
  </si>
  <si>
    <t>Arethusa-Class Barrage</t>
  </si>
  <si>
    <t>Arethusa, Aurora, Galatea</t>
  </si>
  <si>
    <t>Atlanta-Class Barrage</t>
  </si>
  <si>
    <t>Atlanta, Juneau, San Diego</t>
  </si>
  <si>
    <t>Leipzig</t>
  </si>
  <si>
    <t>Belfast</t>
  </si>
  <si>
    <t>Avrora</t>
  </si>
  <si>
    <t>Yat Sen</t>
  </si>
  <si>
    <t>Sendai-Class Barrage</t>
  </si>
  <si>
    <t>Fiji-Class Barrage</t>
  </si>
  <si>
    <t>Fiji, Jamaica</t>
  </si>
  <si>
    <t>Sheffield</t>
  </si>
  <si>
    <t>Agano-Class Barrage</t>
  </si>
  <si>
    <t>Agano</t>
  </si>
  <si>
    <t>Mogami-Class Barrage</t>
  </si>
  <si>
    <t>Neptune</t>
  </si>
  <si>
    <t>Emile Bertin-Exclusive Barrage</t>
  </si>
  <si>
    <t>Emile Bertin</t>
  </si>
  <si>
    <t>San Diego Kai-Exclusive Barrage</t>
  </si>
  <si>
    <t>San Diego Kai</t>
  </si>
  <si>
    <t>Neptune-Exclusive Barrage</t>
  </si>
  <si>
    <t>Sheffield-Exclusive Barrage</t>
  </si>
  <si>
    <t>Avrora-Exclusive Barrage</t>
  </si>
  <si>
    <t>Belfast-Exclusive Barrage</t>
  </si>
  <si>
    <t>Leipzig-Exclusive Barrage</t>
  </si>
  <si>
    <t>Yuubari-Exclusive Barrage</t>
  </si>
  <si>
    <t>Le Temeraire-Exclusive Barrage</t>
  </si>
  <si>
    <t>Le Triomphant-Exclusive Barrage</t>
  </si>
  <si>
    <t>Kawakaze-Exclusive Barrage</t>
  </si>
  <si>
    <t>Yukikaze-Exclusive Barrage</t>
  </si>
  <si>
    <t>Fubuki-Exclusive Barrage</t>
  </si>
  <si>
    <t>Ayanami-Exclusive Barrage</t>
  </si>
  <si>
    <t>Eldridge-Exclusive Barrage</t>
  </si>
  <si>
    <t>Z46-Exclusive Barrage</t>
  </si>
  <si>
    <t>Yuudachi-Exclusive Barrage</t>
  </si>
  <si>
    <t>Z23-Exclusive Barrage</t>
  </si>
  <si>
    <t>Z1-Exclusive Barrage</t>
  </si>
  <si>
    <t>Laffey-Exclusive Barrage</t>
  </si>
  <si>
    <t>Vampire-Exclusive Barrage</t>
  </si>
  <si>
    <t>Javelin-Exclusive Barrage</t>
  </si>
  <si>
    <t>Glowworm-Exclusive Barrage</t>
  </si>
  <si>
    <t>CA</t>
  </si>
  <si>
    <t>Furutaka-Class Barrage</t>
  </si>
  <si>
    <t>Yat Sen-Exclusive Barrage</t>
  </si>
  <si>
    <t>Furutaka, Kako</t>
  </si>
  <si>
    <t>Aoba-Class Barrage</t>
  </si>
  <si>
    <t>Aoba, Kinugasa</t>
  </si>
  <si>
    <t>Pensacola-Class Barrage</t>
  </si>
  <si>
    <t>Pensacola, Salt Lake City</t>
  </si>
  <si>
    <t>York-Class Barrage</t>
  </si>
  <si>
    <t>Exeter, York</t>
  </si>
  <si>
    <t>Northampton-Class Barrage</t>
  </si>
  <si>
    <t>Chicago, Houston, Northampton</t>
  </si>
  <si>
    <t>Admiral Hipper-Class Barrage</t>
  </si>
  <si>
    <t>Admiral Hipper, Prinz Eugen</t>
  </si>
  <si>
    <t>Portland-Class Barrage</t>
  </si>
  <si>
    <t>Indianapolis, Portland</t>
  </si>
  <si>
    <t>Deutschland-Class Barrage</t>
  </si>
  <si>
    <t>Admiral Graf Spee, Deutschland</t>
  </si>
  <si>
    <t>Wichita-Exclusive Barrage</t>
  </si>
  <si>
    <t>Wichita</t>
  </si>
  <si>
    <t>Norfolk-Class Barrage</t>
  </si>
  <si>
    <t>Dorsetshire, Norfolk</t>
  </si>
  <si>
    <t>London-Class Barrage</t>
  </si>
  <si>
    <t>London, Shropshire, Sussex</t>
  </si>
  <si>
    <t>Kent-Class Barrage</t>
  </si>
  <si>
    <t>Kent, Suffolk</t>
  </si>
  <si>
    <t>Myoukou-Class Barrage</t>
  </si>
  <si>
    <t>Ashigara, Myoukou, Nachi</t>
  </si>
  <si>
    <t>Takao-Class Barrage</t>
  </si>
  <si>
    <t>Atago, Choukai, Maya, Takao</t>
  </si>
  <si>
    <t>Mogami-Exclusive Barrage</t>
  </si>
  <si>
    <t>Mogami Kai</t>
  </si>
  <si>
    <t>Saint Louis-Exclusive Barrage</t>
  </si>
  <si>
    <t>Saint Louis</t>
  </si>
  <si>
    <t>Ibuki-Exclusive Barrage</t>
  </si>
  <si>
    <t>Ibuki</t>
  </si>
  <si>
    <t>Roon-Exclusive Barrage</t>
  </si>
  <si>
    <t>Roon</t>
  </si>
  <si>
    <t>New Orleans-Class Barrage</t>
  </si>
  <si>
    <t>Astoria, Minneapolis, Quincy, Vincennes</t>
  </si>
  <si>
    <t>MGM+1 | Affected by skill</t>
  </si>
  <si>
    <t>SS</t>
  </si>
  <si>
    <t>Full Barrage-Class</t>
  </si>
  <si>
    <t>I-19-Exclusive Barrage</t>
  </si>
  <si>
    <t>I-26 and I-58</t>
  </si>
  <si>
    <t>I-19</t>
  </si>
  <si>
    <t>U-81</t>
  </si>
  <si>
    <t>Dace</t>
  </si>
  <si>
    <t>U-557</t>
  </si>
  <si>
    <t>U-47</t>
  </si>
  <si>
    <t>Surcouf</t>
  </si>
  <si>
    <t>Albacore</t>
  </si>
  <si>
    <t>U-81-Exclusive Barrage</t>
  </si>
  <si>
    <t>Gato-Class Barrage</t>
  </si>
  <si>
    <t>VIIC-Class Barrage</t>
  </si>
  <si>
    <t xml:space="preserve"> U-47-Exclusive Barrage</t>
  </si>
  <si>
    <t>Surcouf-Exclusive Barrage</t>
  </si>
  <si>
    <t>Albacore-Exclusive Barrage</t>
  </si>
  <si>
    <t>Type</t>
  </si>
  <si>
    <t>Acasta, Amazon, Ardent</t>
  </si>
  <si>
    <t>Bailey, Benson</t>
  </si>
  <si>
    <t>Shigure, Shiratsuyu</t>
  </si>
  <si>
    <t>Fortune, Foxhound</t>
  </si>
  <si>
    <t>Beagle, Bulldog</t>
  </si>
  <si>
    <t>Karlsruhe, Koln, Konigsberg,</t>
  </si>
  <si>
    <t>Brooklyn, Helena, Honolulu, Phoenix, St. Louis</t>
  </si>
  <si>
    <t>Mikuma, Mogami</t>
  </si>
  <si>
    <t>Jintsuu, Naka, Sendai,</t>
  </si>
  <si>
    <t>Z19, Z20, Z21</t>
  </si>
  <si>
    <t>This sheet highlights how good a barrage is relative to other barrages in the same ship type. The more green it is, the better it is in total damage than other barrages.</t>
  </si>
  <si>
    <t>Skill Name (Max Level)</t>
  </si>
  <si>
    <t>Ship</t>
  </si>
  <si>
    <t>Ayanami Kai</t>
  </si>
  <si>
    <t>Demon Dance</t>
  </si>
  <si>
    <t>Javelin Kai</t>
  </si>
  <si>
    <t>Laffey Kai</t>
  </si>
  <si>
    <t>Attack Mode - EX</t>
  </si>
  <si>
    <t>Termination Mode</t>
  </si>
  <si>
    <t>Destruction Mode</t>
  </si>
  <si>
    <t>Z23 Kai</t>
  </si>
  <si>
    <t>Vampire's Kiss</t>
  </si>
  <si>
    <t>White Heart</t>
  </si>
  <si>
    <t>Getter Ravine</t>
  </si>
  <si>
    <t>Nekone</t>
  </si>
  <si>
    <t>Evening Star</t>
  </si>
  <si>
    <t>100% Firepower</t>
  </si>
  <si>
    <t>Purple Heart</t>
  </si>
  <si>
    <t>Victory Slash</t>
  </si>
  <si>
    <t>Blaze Break</t>
  </si>
  <si>
    <t>Song of the Stars</t>
  </si>
  <si>
    <t>Homing Effect</t>
  </si>
  <si>
    <t>Rurutie</t>
  </si>
  <si>
    <t>Lily Root I</t>
  </si>
  <si>
    <t>Lily Root II</t>
  </si>
  <si>
    <t>Lily Root III</t>
  </si>
  <si>
    <t>Lily Root IV</t>
  </si>
  <si>
    <t>100% Torpedo Stat</t>
  </si>
  <si>
    <t>120% Torpedo Stat</t>
  </si>
  <si>
    <t>Lace Dance</t>
  </si>
  <si>
    <t>Black Heart</t>
  </si>
  <si>
    <t>Flash of Lightning</t>
  </si>
  <si>
    <t>Kuon</t>
  </si>
  <si>
    <t>Ten Sisters</t>
  </si>
  <si>
    <t>BC</t>
  </si>
  <si>
    <t>Hood</t>
  </si>
  <si>
    <t>Scharnhorst</t>
  </si>
  <si>
    <t>Sniper</t>
  </si>
  <si>
    <t>Glory of the Royal Navy</t>
  </si>
  <si>
    <t>Torpedo Launch</t>
  </si>
  <si>
    <t>Scharnhorst, Gneisenau</t>
  </si>
  <si>
    <t>Kirishima</t>
  </si>
  <si>
    <t>Blaze of Glory</t>
  </si>
  <si>
    <t>Sanshikidan</t>
  </si>
  <si>
    <t>150% Firepower Stat</t>
  </si>
  <si>
    <t>Dunkerque</t>
  </si>
  <si>
    <t>Frontal Barrage</t>
  </si>
  <si>
    <t>Amagi</t>
  </si>
  <si>
    <t>True Strike</t>
  </si>
  <si>
    <t>Kaga (BB)</t>
  </si>
  <si>
    <t>Fight to Win!</t>
  </si>
  <si>
    <t>Conquer to Seize!</t>
  </si>
  <si>
    <t>BB</t>
  </si>
  <si>
    <t>Big Seven</t>
  </si>
  <si>
    <t>Colorado, Maryland, Nelson, Rodney, West Virginia</t>
  </si>
  <si>
    <t>Pennsylvania</t>
  </si>
  <si>
    <t>Big Sis Penn!</t>
  </si>
  <si>
    <t>Tirpitz</t>
  </si>
  <si>
    <t>150% Torpedo Stat</t>
  </si>
  <si>
    <t>Magnetic Torpedo</t>
  </si>
  <si>
    <t>Warspite</t>
  </si>
  <si>
    <t>Divine Marksman</t>
  </si>
  <si>
    <t>80% Firepower in PvP</t>
  </si>
  <si>
    <t>Duke of York</t>
  </si>
  <si>
    <t>Washington</t>
  </si>
  <si>
    <t>Concerto of Blood</t>
  </si>
  <si>
    <t>Courageous Shelling</t>
  </si>
  <si>
    <t>Izumo</t>
  </si>
  <si>
    <t>120% Firepower Stat</t>
  </si>
  <si>
    <t xml:space="preserve"> A Legend's Inheritance</t>
  </si>
  <si>
    <t>Monarch</t>
  </si>
  <si>
    <t>Monarch's Coercion</t>
  </si>
  <si>
    <t>Mutsu, Nagato</t>
  </si>
  <si>
    <t>Big Seven - Sakura</t>
  </si>
  <si>
    <t>Infinite Darkness</t>
  </si>
  <si>
    <t>Erebus, Terror</t>
  </si>
  <si>
    <t>BM</t>
  </si>
  <si>
    <t>Abercrombie</t>
  </si>
  <si>
    <t>Artillery Volley</t>
  </si>
  <si>
    <t>CV</t>
  </si>
  <si>
    <t>Green Heart</t>
  </si>
  <si>
    <t>Rainy Ratnapura</t>
  </si>
  <si>
    <t>Bomb</t>
  </si>
  <si>
    <t>Hornet</t>
  </si>
  <si>
    <t>Doolittle Raid</t>
  </si>
  <si>
    <t>Yorktown</t>
  </si>
  <si>
    <t>Vengeful Strike (2000lb)</t>
  </si>
  <si>
    <t>Vengeful Strike (100lb)</t>
  </si>
  <si>
    <t>80% Airpower Stat</t>
  </si>
  <si>
    <t>Wasp</t>
  </si>
  <si>
    <t>Wasp's Double Sting</t>
  </si>
  <si>
    <t>Ark Royal</t>
  </si>
  <si>
    <t>Swordfish, Take Off!</t>
  </si>
  <si>
    <t>Torpedo (CV)</t>
  </si>
  <si>
    <t>120% Airpower Stat</t>
  </si>
  <si>
    <t>Lexington, Saratoga</t>
  </si>
  <si>
    <t>Supporting Fire</t>
  </si>
  <si>
    <t>Saratoga Kai</t>
  </si>
  <si>
    <t>Magical Girl's Prank (2000lb)</t>
  </si>
  <si>
    <t>Magical Girl's Prank (100lb)</t>
  </si>
  <si>
    <t>Magical Girl's Prank (CV Torpedo)</t>
  </si>
  <si>
    <t>Flood (Torpedo)</t>
  </si>
  <si>
    <t>120% Airpower Stat | 0.1 Burn Coeff</t>
  </si>
  <si>
    <t>120% Airpower Stat | 0.2 Flood Coeff</t>
  </si>
  <si>
    <t>Taihou</t>
  </si>
  <si>
    <t>Dice of Destiny</t>
  </si>
  <si>
    <t>HE Bomb</t>
  </si>
  <si>
    <t>100% Airpower Stat</t>
  </si>
  <si>
    <t>Torpedo Sakura</t>
  </si>
  <si>
    <t>Essex</t>
  </si>
  <si>
    <t>0.3 Flood Coeff</t>
  </si>
  <si>
    <t>Warrior Vessel</t>
  </si>
  <si>
    <t>Fumiruiru</t>
  </si>
  <si>
    <t>Honey Moon</t>
  </si>
  <si>
    <t>Laser</t>
  </si>
  <si>
    <t>Infinite</t>
  </si>
  <si>
    <t>Hiryuu Kai</t>
  </si>
  <si>
    <t>Deck of Aces (5 - 7%, 3 - 12%, 2 - 51%, 1 - 30%)</t>
  </si>
  <si>
    <t>Souryuu Kai</t>
  </si>
  <si>
    <t>Deck of Aces (5 - 7%, 3 - 12%, 2 - 51%, 1 - 30%) (500lb)</t>
  </si>
  <si>
    <t>Deck of Aces (5 - 7%, 3 - 12%, 2 - 51%, 1 - 30%) (100lb)</t>
  </si>
  <si>
    <t>Centaur</t>
  </si>
  <si>
    <t>Hiyou, Junyou</t>
  </si>
  <si>
    <t>Eagle's Defiance</t>
  </si>
  <si>
    <t>Swordfishes, Strike!</t>
  </si>
  <si>
    <t>Twin Shadow Musou</t>
  </si>
  <si>
    <t>Saraana &amp; Uruuru</t>
  </si>
  <si>
    <t>Hyuuga Kai</t>
  </si>
  <si>
    <t>Melee Artillery</t>
  </si>
  <si>
    <t>Ise Kai</t>
  </si>
  <si>
    <t>Aviation Battleship Fleet (1000lb)</t>
  </si>
  <si>
    <t>Aviation Battleship Fleet (100lb)</t>
  </si>
  <si>
    <t>Curtain Call</t>
  </si>
  <si>
    <t>Fatal Penetration</t>
  </si>
  <si>
    <t>Surprise Gift</t>
  </si>
  <si>
    <t>I-58</t>
  </si>
  <si>
    <t>AP Torpedo</t>
  </si>
  <si>
    <t>HE Torpedo</t>
  </si>
  <si>
    <t>120% Torpedo Coeff</t>
  </si>
  <si>
    <t>CVL</t>
  </si>
  <si>
    <t>BBV</t>
  </si>
  <si>
    <t>Edinburgh, Belchan</t>
  </si>
  <si>
    <t>Curacoa, Curlew</t>
  </si>
  <si>
    <t>Sirius-Exclusive Barrage</t>
  </si>
  <si>
    <t>Sirius</t>
  </si>
  <si>
    <t>816 Squadron</t>
  </si>
  <si>
    <t>Chaser</t>
  </si>
  <si>
    <t>Ryuujou</t>
  </si>
  <si>
    <t>Air Strike Signal (1000lb)</t>
  </si>
  <si>
    <t>Air Strike Signal (100lb)</t>
  </si>
  <si>
    <t>Divine Marksman +</t>
  </si>
  <si>
    <t>Warspite Kai</t>
  </si>
  <si>
    <t>80% Firepower, 100% Crit Rate</t>
  </si>
  <si>
    <t>Doolittle Raid Kai</t>
  </si>
  <si>
    <t>Shangri-La</t>
  </si>
  <si>
    <t>Knight of the Sky</t>
  </si>
  <si>
    <t>Independence</t>
  </si>
  <si>
    <t>Knight of the Sky 2</t>
  </si>
  <si>
    <t>Fumizuki, Kisaragi, Mikazuki, Minazuki, Mutsuki, Nagatsuki, Uzuki</t>
  </si>
  <si>
    <t>G-Class Barrage</t>
  </si>
  <si>
    <t>Grenville</t>
  </si>
  <si>
    <t>1934-Class Barrage</t>
  </si>
  <si>
    <t>Z2</t>
  </si>
  <si>
    <t>H-Class Barrage</t>
  </si>
  <si>
    <t>Hardy, Hunter</t>
  </si>
  <si>
    <t>Star of the Fjords</t>
  </si>
  <si>
    <t>Hardy</t>
  </si>
  <si>
    <t>Air Reserve</t>
  </si>
  <si>
    <t>Fusou, Yamashiro</t>
  </si>
  <si>
    <t>Bunker Hill</t>
  </si>
  <si>
    <t>Do Your Duty - Torpedo Bomber</t>
  </si>
  <si>
    <t>Do Your Duty - Bomber (2000lb)</t>
  </si>
  <si>
    <t>Do Your Duty - Bomber (100lb)</t>
  </si>
  <si>
    <t>Do Your Duty - Fighter (100lb)</t>
  </si>
  <si>
    <t>Suzuya</t>
  </si>
  <si>
    <t>Suyuza-Exclusive Barrage</t>
  </si>
  <si>
    <t>Suyuza-Exclusive Barrage (Enhanced)</t>
  </si>
  <si>
    <t>Skill-Related</t>
  </si>
  <si>
    <t>I-13-Exclussive Barrage</t>
  </si>
  <si>
    <t>I-13</t>
  </si>
  <si>
    <t>Ceres-Class Cruiser Barrage</t>
  </si>
  <si>
    <t xml:space="preserve"> A Legend's Inheritance EX</t>
  </si>
  <si>
    <t>120% Firepower Stat | Small AoE</t>
  </si>
  <si>
    <t>Kitakaze-Exclusive Barrage</t>
  </si>
  <si>
    <t>Kitakaze</t>
  </si>
  <si>
    <t>Seattle-Exclusive Barrage</t>
  </si>
  <si>
    <t>Seattle</t>
  </si>
  <si>
    <t>Ryu-style Six Lotus Torpedoes</t>
  </si>
  <si>
    <t>CB</t>
  </si>
  <si>
    <t>Special Cannon Training</t>
  </si>
  <si>
    <t>Azuma</t>
  </si>
  <si>
    <t>Special Cannon Training Enhanced</t>
  </si>
  <si>
    <t>Heavy Barrel Blaster</t>
  </si>
  <si>
    <t>Georgia</t>
  </si>
  <si>
    <t>100% Crit</t>
  </si>
  <si>
    <t>Accurate Operations Protocol</t>
  </si>
  <si>
    <t>Gascogne</t>
  </si>
  <si>
    <t>Chaotic Sonata</t>
  </si>
  <si>
    <t>Friedrich der Grosse</t>
  </si>
  <si>
    <t>Special Cannon Training  Enhanced</t>
  </si>
  <si>
    <t>HE Arching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</si>
</sst>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9" fontId="6" fillId="0" borderId="0" xfId="0" applyNumberFormat="1" applyFont="1"/>
    <xf numFmtId="9" fontId="6" fillId="0" borderId="0" xfId="0" applyNumberFormat="1" applyFont="1" applyAlignment="1">
      <alignment wrapText="1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2" fillId="0" borderId="0" xfId="0" applyNumberFormat="1" applyFont="1"/>
    <xf numFmtId="0" fontId="4" fillId="0" borderId="0" xfId="0" applyFont="1" applyAlignment="1">
      <alignment wrapText="1"/>
    </xf>
    <xf numFmtId="9" fontId="7" fillId="0" borderId="0" xfId="0" applyNumberFormat="1" applyFont="1"/>
    <xf numFmtId="1" fontId="8" fillId="0" borderId="0" xfId="0" applyNumberFormat="1" applyFont="1"/>
    <xf numFmtId="9" fontId="9" fillId="0" borderId="0" xfId="0" applyNumberFormat="1" applyFont="1"/>
    <xf numFmtId="1" fontId="10" fillId="0" borderId="0" xfId="0" applyNumberFormat="1" applyFont="1"/>
    <xf numFmtId="0" fontId="10" fillId="0" borderId="0" xfId="0" applyFont="1"/>
    <xf numFmtId="9" fontId="11" fillId="0" borderId="0" xfId="0" applyNumberFormat="1" applyFont="1"/>
    <xf numFmtId="1" fontId="12" fillId="0" borderId="0" xfId="0" applyNumberFormat="1" applyFont="1"/>
  </cellXfs>
  <cellStyles count="1">
    <cellStyle name="Normal" xfId="0" builtinId="0"/>
  </cellStyles>
  <dxfs count="32"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298F29"/>
      <color rgb="FF00B8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rrage" displayName="Barrage" ref="A1:O114" totalsRowShown="0" headerRowDxfId="31">
  <autoFilter ref="A1:O114" xr:uid="{00000000-0009-0000-0100-000001000000}"/>
  <tableColumns count="15">
    <tableColumn id="1" xr3:uid="{00000000-0010-0000-0000-000001000000}" name="Type"/>
    <tableColumn id="2" xr3:uid="{00000000-0010-0000-0000-000002000000}" name="Barrage Name (Skill Level 2)"/>
    <tableColumn id="3" xr3:uid="{00000000-0010-0000-0000-000003000000}" name="Ships With Barrage"/>
    <tableColumn id="4" xr3:uid="{00000000-0010-0000-0000-000004000000}" name="Base Damage"/>
    <tableColumn id="5" xr3:uid="{00000000-0010-0000-0000-000005000000}" name="Total Rounds"/>
    <tableColumn id="6" xr3:uid="{00000000-0010-0000-0000-000006000000}" name="Coefficient" dataDxfId="30"/>
    <tableColumn id="7" xr3:uid="{00000000-0010-0000-0000-000007000000}" name="Total Damage" dataDxfId="29"/>
    <tableColumn id="8" xr3:uid="{00000000-0010-0000-0000-000008000000}" name="Round Type"/>
    <tableColumn id="9" xr3:uid="{00000000-0010-0000-0000-000009000000}" name="Light Armor"/>
    <tableColumn id="10" xr3:uid="{00000000-0010-0000-0000-00000A000000}" name="Medium Armor" dataDxfId="28"/>
    <tableColumn id="11" xr3:uid="{00000000-0010-0000-0000-00000B000000}" name="Heavy Armor" dataDxfId="27"/>
    <tableColumn id="12" xr3:uid="{00000000-0010-0000-0000-00000C000000}" name="Burn %" dataDxfId="26"/>
    <tableColumn id="13" xr3:uid="{00000000-0010-0000-0000-00000D000000}" name="Burn Priority" dataDxfId="25"/>
    <tableColumn id="14" xr3:uid="{00000000-0010-0000-0000-00000E000000}" name="AP Pen" dataDxfId="24"/>
    <tableColumn id="15" xr3:uid="{00000000-0010-0000-0000-00000F000000}" name="Extra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EDFF17-98E8-4428-95BF-3178764D9D4B}" name="Barrage6" displayName="Barrage6" ref="A4:O117" totalsRowShown="0" headerRowDxfId="15">
  <autoFilter ref="A4:O117" xr:uid="{FEBEE2A6-2439-405A-A8BC-C4328F17AD18}"/>
  <tableColumns count="15">
    <tableColumn id="1" xr3:uid="{9E0674C7-BF77-4A88-B18C-4329EDBEEDA4}" name="Type"/>
    <tableColumn id="2" xr3:uid="{01291E5E-A2FA-4C13-A8B9-E85B113A4A83}" name="Barrage Name (Skill Level 2)"/>
    <tableColumn id="3" xr3:uid="{E1381FD6-B14C-428E-AA2B-B4DCEA026F8E}" name="Ships With Barrage"/>
    <tableColumn id="4" xr3:uid="{477BCCA1-57F8-400E-B35B-C6FBF099E047}" name="Base Damage"/>
    <tableColumn id="5" xr3:uid="{F23F469E-6B65-403C-B49C-E04088BB3B7C}" name="Total Rounds"/>
    <tableColumn id="6" xr3:uid="{C229AD87-7BF6-4BB4-8EE8-5DAF474B73BB}" name="Coefficient" dataDxfId="14"/>
    <tableColumn id="7" xr3:uid="{29CAEE16-274D-4FBE-B967-EE6CEA1FD18A}" name="Total Damage" dataDxfId="13"/>
    <tableColumn id="8" xr3:uid="{5DCB797A-1979-4271-AFC3-064C81069794}" name="Round Type"/>
    <tableColumn id="9" xr3:uid="{EB1BEA54-9DA2-430F-9248-01D731208323}" name="Light Armor"/>
    <tableColumn id="10" xr3:uid="{8E99C8D4-B977-4BB7-8A3B-5535A68C05E0}" name="Medium Armor" dataDxfId="12"/>
    <tableColumn id="11" xr3:uid="{DA5D4863-E054-4335-BAFD-DF1497822DC1}" name="Heavy Armor" dataDxfId="11"/>
    <tableColumn id="12" xr3:uid="{67E4412C-CC9C-46AB-A076-934225EC5725}" name="Burn %" dataDxfId="10"/>
    <tableColumn id="13" xr3:uid="{9AE1B5B1-9DB3-4204-AAED-235A370110EB}" name="Burn Priority" dataDxfId="9"/>
    <tableColumn id="14" xr3:uid="{E17A5A18-58EA-41DD-9C4B-8E0365B3BA81}" name="AP Pen" dataDxfId="8"/>
    <tableColumn id="15" xr3:uid="{6B80BA1B-AB4E-4904-B260-E182722E3CB6}" name="Extra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arrage4" displayName="Barrage4" ref="A1:O107" totalsRowShown="0" headerRowDxfId="23">
  <autoFilter ref="A1:O107" xr:uid="{00000000-0009-0000-0100-000003000000}"/>
  <tableColumns count="15">
    <tableColumn id="1" xr3:uid="{00000000-0010-0000-0200-000001000000}" name="Type"/>
    <tableColumn id="2" xr3:uid="{00000000-0010-0000-0200-000002000000}" name="Skill Name (Max Level)"/>
    <tableColumn id="3" xr3:uid="{00000000-0010-0000-0200-000003000000}" name="Ship"/>
    <tableColumn id="4" xr3:uid="{00000000-0010-0000-0200-000004000000}" name="Base Damage"/>
    <tableColumn id="5" xr3:uid="{00000000-0010-0000-0200-000005000000}" name="Total Rounds"/>
    <tableColumn id="6" xr3:uid="{00000000-0010-0000-0200-000006000000}" name="Coefficient" dataDxfId="22"/>
    <tableColumn id="7" xr3:uid="{00000000-0010-0000-0200-000007000000}" name="Total Damage" dataDxfId="21"/>
    <tableColumn id="8" xr3:uid="{00000000-0010-0000-0200-000008000000}" name="Round Type"/>
    <tableColumn id="9" xr3:uid="{00000000-0010-0000-0200-000009000000}" name="Light Armor"/>
    <tableColumn id="10" xr3:uid="{00000000-0010-0000-0200-00000A000000}" name="Medium Armor" dataDxfId="20"/>
    <tableColumn id="11" xr3:uid="{00000000-0010-0000-0200-00000B000000}" name="Heavy Armor" dataDxfId="19"/>
    <tableColumn id="12" xr3:uid="{00000000-0010-0000-0200-00000C000000}" name="Burn %" dataDxfId="18"/>
    <tableColumn id="13" xr3:uid="{00000000-0010-0000-0200-00000D000000}" name="Burn Priority" dataDxfId="17"/>
    <tableColumn id="14" xr3:uid="{00000000-0010-0000-0200-00000E000000}" name="AP Pen" dataDxfId="16"/>
    <tableColumn id="15" xr3:uid="{00000000-0010-0000-0200-00000F000000}" name="Extra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757A4B-4450-487B-8EE2-7B100F476FA4}" name="Barrage47" displayName="Barrage47" ref="A4:O110" totalsRowShown="0" headerRowDxfId="7">
  <autoFilter ref="A4:O110" xr:uid="{C31F068C-D7C2-4786-805E-BCF2EE34F464}"/>
  <tableColumns count="15">
    <tableColumn id="1" xr3:uid="{2A93B8D5-4E85-43A8-8BFD-0450F947C0B4}" name="Type"/>
    <tableColumn id="2" xr3:uid="{A431AA7D-BA6D-440A-8FCB-DEC9D58D530D}" name="Skill Name (Max Level)"/>
    <tableColumn id="3" xr3:uid="{E6157A39-ACA7-4134-8E5F-CEA4C5ABBEBE}" name="Ship"/>
    <tableColumn id="4" xr3:uid="{5EBA4766-1CE6-4844-860C-30C668992EF6}" name="Base Damage"/>
    <tableColumn id="5" xr3:uid="{A933D24B-F663-4FC3-AEAC-AC06D6D41105}" name="Total Rounds"/>
    <tableColumn id="6" xr3:uid="{BCAAEA94-AE02-48DA-A596-E2516434DAAD}" name="Coefficient" dataDxfId="6"/>
    <tableColumn id="7" xr3:uid="{3B3E7E57-38B4-466F-B557-14E9013DB410}" name="Total Damage" dataDxfId="5"/>
    <tableColumn id="8" xr3:uid="{9C41B80C-7890-48BF-892A-AE50C032098C}" name="Round Type"/>
    <tableColumn id="9" xr3:uid="{FD46D350-ACC9-429A-9A14-2DABC101AF26}" name="Light Armor"/>
    <tableColumn id="10" xr3:uid="{35A80C10-88F5-4CEE-93A6-51FF947C35DC}" name="Medium Armor" dataDxfId="4"/>
    <tableColumn id="11" xr3:uid="{0F495EF4-23C5-469E-B747-9160E52BEDF3}" name="Heavy Armor" dataDxfId="3"/>
    <tableColumn id="12" xr3:uid="{73D5C7A0-3991-451D-BAE2-AA2B4E531C37}" name="Burn %" dataDxfId="2"/>
    <tableColumn id="13" xr3:uid="{6F5CB5AF-B9B0-4F4D-B77B-324C55D1C845}" name="Burn Priority" dataDxfId="1"/>
    <tableColumn id="14" xr3:uid="{F979CF3F-AE36-4193-9C25-746770482128}" name="AP Pen" dataDxfId="0"/>
    <tableColumn id="15" xr3:uid="{D1D1EA6F-38AC-42F7-BADC-8FE64D57E767}" name="Extr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4"/>
  <sheetViews>
    <sheetView topLeftCell="A66" workbookViewId="0">
      <selection activeCell="G68" sqref="G68"/>
    </sheetView>
  </sheetViews>
  <sheetFormatPr defaultRowHeight="14.4" x14ac:dyDescent="0.3"/>
  <cols>
    <col min="1" max="1" width="7" customWidth="1"/>
    <col min="2" max="2" width="30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5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9" customWidth="1"/>
    <col min="14" max="14" width="8.88671875" style="8" customWidth="1"/>
    <col min="15" max="15" width="24.77734375" customWidth="1"/>
  </cols>
  <sheetData>
    <row r="1" spans="1:15" ht="16.05" customHeight="1" x14ac:dyDescent="0.3">
      <c r="A1" t="s">
        <v>199</v>
      </c>
      <c r="B1" s="1" t="s">
        <v>0</v>
      </c>
      <c r="C1" t="s">
        <v>3</v>
      </c>
      <c r="D1" t="s">
        <v>4</v>
      </c>
      <c r="E1" t="s">
        <v>5</v>
      </c>
      <c r="F1" s="2" t="s">
        <v>6</v>
      </c>
      <c r="G1" s="5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29</v>
      </c>
      <c r="M1" s="21" t="s">
        <v>30</v>
      </c>
      <c r="N1" s="8" t="s">
        <v>31</v>
      </c>
      <c r="O1" s="2" t="s">
        <v>52</v>
      </c>
    </row>
    <row r="2" spans="1:15" x14ac:dyDescent="0.3">
      <c r="A2" t="s">
        <v>2</v>
      </c>
      <c r="B2" t="s">
        <v>1</v>
      </c>
      <c r="C2" t="s">
        <v>204</v>
      </c>
      <c r="D2">
        <v>10</v>
      </c>
      <c r="E2">
        <v>16</v>
      </c>
      <c r="F2" s="2">
        <v>1.25</v>
      </c>
      <c r="G2" s="5">
        <v>200</v>
      </c>
      <c r="H2" t="s">
        <v>9</v>
      </c>
      <c r="I2" s="2">
        <v>1</v>
      </c>
      <c r="J2" s="2">
        <v>1</v>
      </c>
      <c r="K2" s="2">
        <v>1</v>
      </c>
      <c r="L2" s="17"/>
    </row>
    <row r="3" spans="1:15" x14ac:dyDescent="0.3">
      <c r="A3" t="s">
        <v>2</v>
      </c>
      <c r="B3" t="s">
        <v>13</v>
      </c>
      <c r="C3" t="s">
        <v>14</v>
      </c>
      <c r="D3">
        <v>10</v>
      </c>
      <c r="E3">
        <v>10</v>
      </c>
      <c r="F3" s="2">
        <v>1.25</v>
      </c>
      <c r="G3" s="5">
        <v>125</v>
      </c>
      <c r="H3" t="s">
        <v>9</v>
      </c>
      <c r="I3" s="2">
        <v>1</v>
      </c>
      <c r="J3" s="2">
        <v>0.75</v>
      </c>
      <c r="K3" s="2">
        <v>0.4</v>
      </c>
      <c r="L3" s="17"/>
    </row>
    <row r="4" spans="1:15" ht="43.95" customHeight="1" x14ac:dyDescent="0.3">
      <c r="A4" s="1" t="s">
        <v>2</v>
      </c>
      <c r="B4" s="1" t="s">
        <v>15</v>
      </c>
      <c r="C4" s="3" t="s">
        <v>16</v>
      </c>
      <c r="D4">
        <v>10</v>
      </c>
      <c r="E4">
        <v>20</v>
      </c>
      <c r="F4" s="2">
        <v>1.25</v>
      </c>
      <c r="G4" s="5">
        <v>250</v>
      </c>
      <c r="H4" t="s">
        <v>9</v>
      </c>
      <c r="I4" s="2">
        <v>1</v>
      </c>
      <c r="J4" s="2">
        <v>0.75</v>
      </c>
      <c r="K4" s="2">
        <v>0.4</v>
      </c>
      <c r="L4" s="17"/>
    </row>
    <row r="5" spans="1:15" x14ac:dyDescent="0.3">
      <c r="A5" t="s">
        <v>2</v>
      </c>
      <c r="B5" t="s">
        <v>17</v>
      </c>
      <c r="C5" t="s">
        <v>18</v>
      </c>
      <c r="D5">
        <v>10</v>
      </c>
      <c r="E5">
        <v>12</v>
      </c>
      <c r="F5" s="2">
        <v>1.25</v>
      </c>
      <c r="G5" s="5">
        <v>150</v>
      </c>
      <c r="H5" t="s">
        <v>9</v>
      </c>
      <c r="I5" s="2">
        <v>1</v>
      </c>
      <c r="J5" s="2">
        <v>0.75</v>
      </c>
      <c r="K5" s="2">
        <v>0.4</v>
      </c>
      <c r="L5" s="17"/>
    </row>
    <row r="6" spans="1:15" x14ac:dyDescent="0.3">
      <c r="A6" t="s">
        <v>2</v>
      </c>
      <c r="B6" t="s">
        <v>19</v>
      </c>
      <c r="C6" t="s">
        <v>209</v>
      </c>
      <c r="D6">
        <v>10</v>
      </c>
      <c r="E6">
        <v>12</v>
      </c>
      <c r="F6" s="2">
        <v>1.25</v>
      </c>
      <c r="G6" s="5">
        <v>150</v>
      </c>
      <c r="H6" t="s">
        <v>9</v>
      </c>
      <c r="I6" s="2">
        <v>1</v>
      </c>
      <c r="J6" s="2">
        <v>0.5</v>
      </c>
      <c r="K6" s="2">
        <v>0.2</v>
      </c>
      <c r="L6" s="17"/>
    </row>
    <row r="7" spans="1:15" ht="43.95" customHeight="1" x14ac:dyDescent="0.3">
      <c r="A7" t="s">
        <v>2</v>
      </c>
      <c r="B7" s="1" t="s">
        <v>20</v>
      </c>
      <c r="C7" s="3" t="s">
        <v>21</v>
      </c>
      <c r="D7">
        <v>10</v>
      </c>
      <c r="E7">
        <v>10</v>
      </c>
      <c r="F7" s="2">
        <v>1.25</v>
      </c>
      <c r="G7" s="5">
        <v>125</v>
      </c>
      <c r="H7" t="s">
        <v>9</v>
      </c>
      <c r="I7" s="2">
        <v>1</v>
      </c>
      <c r="J7" s="2">
        <v>0.8</v>
      </c>
      <c r="K7" s="2">
        <v>0.6</v>
      </c>
      <c r="L7" s="17"/>
    </row>
    <row r="8" spans="1:15" x14ac:dyDescent="0.3">
      <c r="A8" t="s">
        <v>2</v>
      </c>
      <c r="B8" t="s">
        <v>22</v>
      </c>
      <c r="C8" t="s">
        <v>23</v>
      </c>
      <c r="D8">
        <v>10</v>
      </c>
      <c r="E8">
        <v>12</v>
      </c>
      <c r="F8" s="2">
        <v>1.25</v>
      </c>
      <c r="G8" s="5">
        <v>150</v>
      </c>
      <c r="H8" t="s">
        <v>9</v>
      </c>
      <c r="I8" s="2">
        <v>1</v>
      </c>
      <c r="J8" s="2">
        <v>0.75</v>
      </c>
      <c r="K8" s="2">
        <v>0.4</v>
      </c>
      <c r="L8" s="17"/>
    </row>
    <row r="9" spans="1:15" x14ac:dyDescent="0.3">
      <c r="A9" t="s">
        <v>2</v>
      </c>
      <c r="B9" t="s">
        <v>24</v>
      </c>
      <c r="C9" t="s">
        <v>203</v>
      </c>
      <c r="D9">
        <v>10</v>
      </c>
      <c r="E9">
        <v>20</v>
      </c>
      <c r="F9" s="2">
        <v>1.25</v>
      </c>
      <c r="G9" s="5">
        <v>250</v>
      </c>
      <c r="H9" t="s">
        <v>9</v>
      </c>
      <c r="I9" s="2">
        <v>1</v>
      </c>
      <c r="J9" s="2">
        <v>0.75</v>
      </c>
      <c r="K9" s="2">
        <v>0.4</v>
      </c>
      <c r="L9" s="17"/>
    </row>
    <row r="10" spans="1:15" x14ac:dyDescent="0.3">
      <c r="A10" t="s">
        <v>2</v>
      </c>
      <c r="B10" t="s">
        <v>140</v>
      </c>
      <c r="C10" t="s">
        <v>25</v>
      </c>
      <c r="D10">
        <v>12</v>
      </c>
      <c r="E10">
        <v>12</v>
      </c>
      <c r="F10" s="2">
        <v>1.25</v>
      </c>
      <c r="G10" s="5">
        <v>180</v>
      </c>
      <c r="H10" t="s">
        <v>9</v>
      </c>
      <c r="I10" s="2">
        <v>1</v>
      </c>
      <c r="J10" s="2">
        <v>1</v>
      </c>
      <c r="K10" s="2">
        <v>1</v>
      </c>
      <c r="L10" s="17"/>
    </row>
    <row r="11" spans="1:15" x14ac:dyDescent="0.3">
      <c r="A11" t="s">
        <v>2</v>
      </c>
      <c r="B11" t="s">
        <v>369</v>
      </c>
      <c r="C11" t="s">
        <v>370</v>
      </c>
      <c r="D11">
        <v>12</v>
      </c>
      <c r="E11">
        <v>12</v>
      </c>
      <c r="F11" s="2">
        <v>1.25</v>
      </c>
      <c r="G11" s="5">
        <v>180</v>
      </c>
      <c r="H11" t="s">
        <v>9</v>
      </c>
      <c r="I11" s="2">
        <v>1</v>
      </c>
      <c r="J11" s="2">
        <v>1</v>
      </c>
      <c r="K11" s="2">
        <v>1</v>
      </c>
      <c r="L11" s="17"/>
    </row>
    <row r="12" spans="1:15" x14ac:dyDescent="0.3">
      <c r="A12" t="s">
        <v>2</v>
      </c>
      <c r="B12" t="s">
        <v>26</v>
      </c>
      <c r="C12" t="s">
        <v>202</v>
      </c>
      <c r="D12">
        <v>10</v>
      </c>
      <c r="E12">
        <v>20</v>
      </c>
      <c r="F12" s="2">
        <v>1.25</v>
      </c>
      <c r="G12" s="5">
        <v>250</v>
      </c>
      <c r="H12" t="s">
        <v>9</v>
      </c>
      <c r="I12" s="2">
        <v>1</v>
      </c>
      <c r="J12" s="2">
        <v>0.75</v>
      </c>
      <c r="K12" s="2">
        <v>0.4</v>
      </c>
      <c r="L12" s="17"/>
    </row>
    <row r="13" spans="1:15" x14ac:dyDescent="0.3">
      <c r="A13" t="s">
        <v>2</v>
      </c>
      <c r="B13" t="s">
        <v>139</v>
      </c>
      <c r="C13" t="s">
        <v>27</v>
      </c>
      <c r="D13">
        <v>12</v>
      </c>
      <c r="E13">
        <v>24</v>
      </c>
      <c r="F13" s="2">
        <v>1.25</v>
      </c>
      <c r="G13" s="5">
        <v>360</v>
      </c>
      <c r="H13" s="12" t="s">
        <v>28</v>
      </c>
      <c r="I13" s="2">
        <v>0.9</v>
      </c>
      <c r="J13" s="2">
        <v>0.7</v>
      </c>
      <c r="K13" s="2">
        <v>0.4</v>
      </c>
      <c r="L13" s="17"/>
      <c r="N13" s="8">
        <v>1</v>
      </c>
    </row>
    <row r="14" spans="1:15" x14ac:dyDescent="0.3">
      <c r="A14" t="s">
        <v>2</v>
      </c>
      <c r="B14" t="s">
        <v>138</v>
      </c>
      <c r="C14" t="s">
        <v>32</v>
      </c>
      <c r="D14">
        <v>12</v>
      </c>
      <c r="E14">
        <v>18</v>
      </c>
      <c r="F14" s="2">
        <v>1.25</v>
      </c>
      <c r="G14" s="5">
        <v>270</v>
      </c>
      <c r="H14" t="s">
        <v>9</v>
      </c>
      <c r="I14" s="2">
        <v>1</v>
      </c>
      <c r="J14" s="2">
        <v>0.75</v>
      </c>
      <c r="K14" s="2">
        <v>0.4</v>
      </c>
      <c r="L14" s="17"/>
    </row>
    <row r="15" spans="1:15" x14ac:dyDescent="0.3">
      <c r="A15" t="s">
        <v>2</v>
      </c>
      <c r="B15" t="s">
        <v>137</v>
      </c>
      <c r="C15" t="s">
        <v>33</v>
      </c>
      <c r="D15">
        <v>12</v>
      </c>
      <c r="E15">
        <v>28</v>
      </c>
      <c r="F15" s="2">
        <v>1.25</v>
      </c>
      <c r="G15" s="5">
        <v>420</v>
      </c>
      <c r="H15" s="15" t="s">
        <v>34</v>
      </c>
      <c r="I15" s="2">
        <v>1.2</v>
      </c>
      <c r="J15" s="2">
        <v>0.6</v>
      </c>
      <c r="K15" s="2">
        <v>0.6</v>
      </c>
      <c r="L15" s="17">
        <v>0.01</v>
      </c>
      <c r="M15" s="19">
        <v>1</v>
      </c>
    </row>
    <row r="16" spans="1:15" x14ac:dyDescent="0.3">
      <c r="A16" t="s">
        <v>2</v>
      </c>
      <c r="B16" t="s">
        <v>136</v>
      </c>
      <c r="C16" t="s">
        <v>35</v>
      </c>
      <c r="D16">
        <v>12</v>
      </c>
      <c r="E16">
        <v>24</v>
      </c>
      <c r="F16" s="2">
        <v>1.25</v>
      </c>
      <c r="G16" s="5">
        <v>360</v>
      </c>
      <c r="H16" t="s">
        <v>9</v>
      </c>
      <c r="I16" s="2">
        <v>1</v>
      </c>
      <c r="J16" s="2">
        <v>0.5</v>
      </c>
      <c r="K16" s="2">
        <v>0.2</v>
      </c>
      <c r="L16" s="17"/>
    </row>
    <row r="17" spans="1:15" x14ac:dyDescent="0.3">
      <c r="A17" t="s">
        <v>2</v>
      </c>
      <c r="B17" t="s">
        <v>135</v>
      </c>
      <c r="C17" t="s">
        <v>36</v>
      </c>
      <c r="D17">
        <v>12</v>
      </c>
      <c r="E17">
        <v>20</v>
      </c>
      <c r="F17" s="2">
        <v>1.25</v>
      </c>
      <c r="G17" s="5">
        <v>300</v>
      </c>
      <c r="H17" s="12" t="s">
        <v>28</v>
      </c>
      <c r="I17" s="2">
        <v>1</v>
      </c>
      <c r="J17" s="2">
        <v>0.8</v>
      </c>
      <c r="K17" s="2">
        <v>0.6</v>
      </c>
      <c r="L17" s="17"/>
      <c r="N17" s="8">
        <v>1</v>
      </c>
    </row>
    <row r="18" spans="1:15" x14ac:dyDescent="0.3">
      <c r="A18" t="s">
        <v>2</v>
      </c>
      <c r="B18" t="s">
        <v>37</v>
      </c>
      <c r="C18" t="s">
        <v>200</v>
      </c>
      <c r="D18">
        <v>10</v>
      </c>
      <c r="E18">
        <v>10</v>
      </c>
      <c r="F18" s="2">
        <v>1.25</v>
      </c>
      <c r="G18" s="5">
        <v>125</v>
      </c>
      <c r="H18" t="s">
        <v>9</v>
      </c>
      <c r="I18" s="2">
        <v>1</v>
      </c>
      <c r="J18" s="2">
        <v>0.8</v>
      </c>
      <c r="K18" s="2">
        <v>0.6</v>
      </c>
      <c r="L18" s="17"/>
    </row>
    <row r="19" spans="1:15" x14ac:dyDescent="0.3">
      <c r="A19" t="s">
        <v>2</v>
      </c>
      <c r="B19" t="s">
        <v>38</v>
      </c>
      <c r="C19" t="s">
        <v>39</v>
      </c>
      <c r="D19">
        <v>10</v>
      </c>
      <c r="E19">
        <v>17</v>
      </c>
      <c r="F19" s="2">
        <v>1.25</v>
      </c>
      <c r="G19" s="5">
        <v>212.5</v>
      </c>
      <c r="H19" t="s">
        <v>9</v>
      </c>
      <c r="I19" s="2">
        <v>1</v>
      </c>
      <c r="J19" s="2">
        <v>0.9</v>
      </c>
      <c r="K19" s="2">
        <v>0.5</v>
      </c>
      <c r="L19" s="17"/>
    </row>
    <row r="20" spans="1:15" x14ac:dyDescent="0.3">
      <c r="A20" t="s">
        <v>2</v>
      </c>
      <c r="B20" t="s">
        <v>40</v>
      </c>
      <c r="C20" t="s">
        <v>41</v>
      </c>
      <c r="D20">
        <v>10</v>
      </c>
      <c r="E20">
        <v>24</v>
      </c>
      <c r="F20" s="2">
        <v>1.25</v>
      </c>
      <c r="G20" s="5">
        <v>300</v>
      </c>
      <c r="H20" t="s">
        <v>9</v>
      </c>
      <c r="I20" s="2">
        <v>1</v>
      </c>
      <c r="J20" s="2">
        <v>0.75</v>
      </c>
      <c r="K20" s="2">
        <v>0.4</v>
      </c>
      <c r="L20" s="17"/>
    </row>
    <row r="21" spans="1:15" x14ac:dyDescent="0.3">
      <c r="A21" t="s">
        <v>2</v>
      </c>
      <c r="B21" t="s">
        <v>42</v>
      </c>
      <c r="C21" t="s">
        <v>43</v>
      </c>
      <c r="D21">
        <v>10</v>
      </c>
      <c r="E21">
        <v>24</v>
      </c>
      <c r="F21" s="2">
        <v>1.25</v>
      </c>
      <c r="G21" s="5">
        <v>300</v>
      </c>
      <c r="H21" t="s">
        <v>9</v>
      </c>
      <c r="I21" s="2">
        <v>1</v>
      </c>
      <c r="J21" s="2">
        <v>0.75</v>
      </c>
      <c r="K21" s="2">
        <v>0.4</v>
      </c>
      <c r="L21" s="17"/>
    </row>
    <row r="22" spans="1:15" x14ac:dyDescent="0.3">
      <c r="A22" t="s">
        <v>2</v>
      </c>
      <c r="B22" t="s">
        <v>44</v>
      </c>
      <c r="C22" t="s">
        <v>201</v>
      </c>
      <c r="D22">
        <v>10</v>
      </c>
      <c r="E22">
        <v>15</v>
      </c>
      <c r="F22" s="2">
        <v>1.25</v>
      </c>
      <c r="G22" s="5">
        <v>187.5</v>
      </c>
      <c r="H22" t="s">
        <v>9</v>
      </c>
      <c r="I22" s="2">
        <v>1</v>
      </c>
      <c r="J22" s="2">
        <v>1</v>
      </c>
      <c r="K22" s="2">
        <v>1</v>
      </c>
      <c r="L22" s="17"/>
    </row>
    <row r="23" spans="1:15" ht="31.95" customHeight="1" x14ac:dyDescent="0.3">
      <c r="A23" t="s">
        <v>2</v>
      </c>
      <c r="B23" s="1" t="s">
        <v>46</v>
      </c>
      <c r="C23" s="3" t="s">
        <v>47</v>
      </c>
      <c r="D23">
        <v>10</v>
      </c>
      <c r="E23">
        <v>12</v>
      </c>
      <c r="F23" s="2">
        <v>1.25</v>
      </c>
      <c r="G23" s="5">
        <v>150</v>
      </c>
      <c r="H23" t="s">
        <v>9</v>
      </c>
      <c r="I23" s="2">
        <v>1</v>
      </c>
      <c r="J23" s="2">
        <v>0.5</v>
      </c>
      <c r="K23" s="2">
        <v>0.2</v>
      </c>
      <c r="L23" s="17"/>
    </row>
    <row r="24" spans="1:15" s="3" customFormat="1" ht="31.95" customHeight="1" x14ac:dyDescent="0.3">
      <c r="A24" s="3" t="s">
        <v>2</v>
      </c>
      <c r="B24" s="4" t="s">
        <v>45</v>
      </c>
      <c r="C24" s="3" t="s">
        <v>368</v>
      </c>
      <c r="D24" s="3">
        <v>10</v>
      </c>
      <c r="E24" s="3">
        <v>27</v>
      </c>
      <c r="F24" s="6">
        <v>1.25</v>
      </c>
      <c r="G24" s="7">
        <v>337.5</v>
      </c>
      <c r="H24" s="16" t="s">
        <v>34</v>
      </c>
      <c r="I24" s="6">
        <v>1.2</v>
      </c>
      <c r="J24" s="6">
        <v>0.6</v>
      </c>
      <c r="K24" s="6">
        <v>0.6</v>
      </c>
      <c r="L24" s="18">
        <v>0.01</v>
      </c>
      <c r="M24" s="20">
        <v>1</v>
      </c>
      <c r="N24" s="9"/>
    </row>
    <row r="25" spans="1:15" x14ac:dyDescent="0.3">
      <c r="A25" t="s">
        <v>2</v>
      </c>
      <c r="B25" t="s">
        <v>48</v>
      </c>
      <c r="C25" t="s">
        <v>49</v>
      </c>
      <c r="D25">
        <v>10</v>
      </c>
      <c r="E25">
        <v>26</v>
      </c>
      <c r="F25" s="2">
        <v>1.25</v>
      </c>
      <c r="G25" s="5">
        <v>325</v>
      </c>
      <c r="H25" s="15" t="s">
        <v>34</v>
      </c>
      <c r="I25" s="2">
        <v>1.2</v>
      </c>
      <c r="J25" s="2">
        <v>0.6</v>
      </c>
      <c r="K25" s="2">
        <v>0.6</v>
      </c>
      <c r="L25" s="17">
        <v>0.01</v>
      </c>
      <c r="M25" s="19">
        <v>1</v>
      </c>
    </row>
    <row r="26" spans="1:15" x14ac:dyDescent="0.3">
      <c r="A26" t="s">
        <v>2</v>
      </c>
      <c r="B26" t="s">
        <v>134</v>
      </c>
      <c r="C26" t="s">
        <v>50</v>
      </c>
      <c r="D26">
        <v>12</v>
      </c>
      <c r="E26">
        <v>30</v>
      </c>
      <c r="F26" s="2">
        <v>1.25</v>
      </c>
      <c r="G26" s="5">
        <v>450</v>
      </c>
      <c r="H26" s="15" t="s">
        <v>34</v>
      </c>
      <c r="I26" s="2">
        <v>1.2</v>
      </c>
      <c r="J26" s="2">
        <v>1</v>
      </c>
      <c r="K26" s="2">
        <v>0.9</v>
      </c>
      <c r="L26" s="17">
        <v>0.01</v>
      </c>
      <c r="M26" s="19">
        <v>1</v>
      </c>
    </row>
    <row r="27" spans="1:15" x14ac:dyDescent="0.3">
      <c r="A27" t="s">
        <v>2</v>
      </c>
      <c r="B27" t="s">
        <v>134</v>
      </c>
      <c r="C27" t="s">
        <v>50</v>
      </c>
      <c r="D27">
        <v>45</v>
      </c>
      <c r="E27">
        <v>4</v>
      </c>
      <c r="F27" s="2">
        <v>1</v>
      </c>
      <c r="G27" s="5">
        <v>180</v>
      </c>
      <c r="H27" t="s">
        <v>51</v>
      </c>
      <c r="I27" s="2">
        <v>0.7</v>
      </c>
      <c r="J27" s="2">
        <v>0.9</v>
      </c>
      <c r="K27" s="2">
        <v>1.2</v>
      </c>
      <c r="L27" s="17"/>
      <c r="O27" t="s">
        <v>53</v>
      </c>
    </row>
    <row r="28" spans="1:15" x14ac:dyDescent="0.3">
      <c r="A28" t="s">
        <v>2</v>
      </c>
      <c r="B28" t="s">
        <v>133</v>
      </c>
      <c r="C28" t="s">
        <v>54</v>
      </c>
      <c r="D28">
        <v>12</v>
      </c>
      <c r="E28">
        <v>48</v>
      </c>
      <c r="F28" s="2">
        <v>1.25</v>
      </c>
      <c r="G28" s="5">
        <v>720</v>
      </c>
      <c r="H28" s="12" t="s">
        <v>28</v>
      </c>
      <c r="I28" s="2">
        <v>0.9</v>
      </c>
      <c r="J28" s="2">
        <v>0.7</v>
      </c>
      <c r="K28" s="2">
        <v>0.4</v>
      </c>
      <c r="L28" s="17"/>
      <c r="N28" s="8">
        <v>0</v>
      </c>
      <c r="O28" t="s">
        <v>55</v>
      </c>
    </row>
    <row r="29" spans="1:15" x14ac:dyDescent="0.3">
      <c r="A29" t="s">
        <v>2</v>
      </c>
      <c r="B29" t="s">
        <v>133</v>
      </c>
      <c r="C29" t="s">
        <v>54</v>
      </c>
      <c r="D29">
        <v>40</v>
      </c>
      <c r="E29">
        <v>4</v>
      </c>
      <c r="F29" s="2">
        <v>1</v>
      </c>
      <c r="G29" s="5">
        <v>160</v>
      </c>
      <c r="H29" t="s">
        <v>51</v>
      </c>
      <c r="I29" s="2">
        <v>0.7</v>
      </c>
      <c r="J29" s="2">
        <v>0.9</v>
      </c>
      <c r="K29" s="2">
        <v>1.2</v>
      </c>
      <c r="L29" s="17"/>
    </row>
    <row r="30" spans="1:15" x14ac:dyDescent="0.3">
      <c r="A30" t="s">
        <v>2</v>
      </c>
      <c r="B30" t="s">
        <v>132</v>
      </c>
      <c r="C30" t="s">
        <v>56</v>
      </c>
      <c r="D30">
        <v>12</v>
      </c>
      <c r="E30">
        <v>36</v>
      </c>
      <c r="F30" s="2">
        <v>1</v>
      </c>
      <c r="G30" s="5">
        <v>432</v>
      </c>
      <c r="H30" s="12" t="s">
        <v>28</v>
      </c>
      <c r="I30" s="2">
        <v>1.2</v>
      </c>
      <c r="J30" s="2">
        <v>1.2</v>
      </c>
      <c r="K30" s="2">
        <v>1.2</v>
      </c>
      <c r="L30" s="17"/>
      <c r="N30" s="8">
        <v>1</v>
      </c>
    </row>
    <row r="31" spans="1:15" x14ac:dyDescent="0.3">
      <c r="A31" t="s">
        <v>2</v>
      </c>
      <c r="B31" t="s">
        <v>131</v>
      </c>
      <c r="C31" t="s">
        <v>57</v>
      </c>
      <c r="D31">
        <v>12</v>
      </c>
      <c r="E31">
        <v>36</v>
      </c>
      <c r="F31" s="2">
        <v>1.25</v>
      </c>
      <c r="G31" s="5">
        <v>540</v>
      </c>
      <c r="H31" s="15" t="s">
        <v>34</v>
      </c>
      <c r="I31" s="2">
        <v>1.2</v>
      </c>
      <c r="J31" s="2">
        <v>0.6</v>
      </c>
      <c r="K31" s="2">
        <v>0.6</v>
      </c>
      <c r="L31" s="17">
        <v>0.01</v>
      </c>
      <c r="M31" s="19">
        <v>1</v>
      </c>
    </row>
    <row r="32" spans="1:15" x14ac:dyDescent="0.3">
      <c r="A32" t="s">
        <v>2</v>
      </c>
      <c r="B32" t="s">
        <v>83</v>
      </c>
      <c r="C32" t="s">
        <v>58</v>
      </c>
      <c r="D32">
        <v>10</v>
      </c>
      <c r="E32">
        <v>16</v>
      </c>
      <c r="F32" s="2">
        <v>1.25</v>
      </c>
      <c r="G32" s="5">
        <v>200</v>
      </c>
      <c r="H32" s="15" t="s">
        <v>34</v>
      </c>
      <c r="I32" s="2">
        <v>1.4</v>
      </c>
      <c r="J32" s="2">
        <v>0.9</v>
      </c>
      <c r="K32" s="2">
        <v>0.7</v>
      </c>
      <c r="L32" s="17">
        <v>0.03</v>
      </c>
      <c r="M32" s="19">
        <v>2</v>
      </c>
      <c r="O32" t="s">
        <v>59</v>
      </c>
    </row>
    <row r="33" spans="1:15" x14ac:dyDescent="0.3">
      <c r="A33" t="s">
        <v>2</v>
      </c>
      <c r="B33" t="s">
        <v>130</v>
      </c>
      <c r="C33" t="s">
        <v>60</v>
      </c>
      <c r="D33">
        <v>10</v>
      </c>
      <c r="E33">
        <v>16</v>
      </c>
      <c r="F33" s="2">
        <v>1.25</v>
      </c>
      <c r="G33" s="5">
        <v>200</v>
      </c>
      <c r="H33" t="s">
        <v>9</v>
      </c>
      <c r="I33" s="2">
        <v>1</v>
      </c>
      <c r="J33" s="2">
        <v>0.9</v>
      </c>
      <c r="K33" s="2">
        <v>0.5</v>
      </c>
      <c r="L33" s="17"/>
    </row>
    <row r="34" spans="1:15" x14ac:dyDescent="0.3">
      <c r="A34" t="s">
        <v>2</v>
      </c>
      <c r="B34" t="s">
        <v>61</v>
      </c>
      <c r="C34" t="s">
        <v>62</v>
      </c>
      <c r="D34">
        <v>12</v>
      </c>
      <c r="E34">
        <v>20</v>
      </c>
      <c r="F34" s="2">
        <v>1.25</v>
      </c>
      <c r="G34" s="5">
        <v>300</v>
      </c>
      <c r="H34" t="s">
        <v>9</v>
      </c>
      <c r="I34" s="2">
        <v>1.3</v>
      </c>
      <c r="J34" s="2">
        <v>0.9</v>
      </c>
      <c r="K34" s="2">
        <v>0.6</v>
      </c>
      <c r="L34" s="17"/>
    </row>
    <row r="35" spans="1:15" x14ac:dyDescent="0.3">
      <c r="A35" t="s">
        <v>2</v>
      </c>
      <c r="B35" t="s">
        <v>63</v>
      </c>
      <c r="C35" t="s">
        <v>64</v>
      </c>
      <c r="D35">
        <v>10</v>
      </c>
      <c r="E35">
        <v>26</v>
      </c>
      <c r="F35" s="2">
        <v>1.25</v>
      </c>
      <c r="G35" s="5">
        <v>325</v>
      </c>
      <c r="H35" t="s">
        <v>9</v>
      </c>
      <c r="I35" s="2">
        <v>1</v>
      </c>
      <c r="J35" s="2">
        <v>0.75</v>
      </c>
      <c r="K35" s="2">
        <v>0.4</v>
      </c>
      <c r="L35" s="17"/>
    </row>
    <row r="36" spans="1:15" x14ac:dyDescent="0.3">
      <c r="A36" t="s">
        <v>2</v>
      </c>
      <c r="B36" t="s">
        <v>129</v>
      </c>
      <c r="C36" t="s">
        <v>65</v>
      </c>
      <c r="D36">
        <v>12</v>
      </c>
      <c r="E36">
        <v>18</v>
      </c>
      <c r="F36" s="2">
        <v>1.25</v>
      </c>
      <c r="G36" s="5">
        <v>270</v>
      </c>
      <c r="H36" s="15" t="s">
        <v>34</v>
      </c>
      <c r="I36" s="2">
        <v>1.2</v>
      </c>
      <c r="J36" s="2">
        <v>0.6</v>
      </c>
      <c r="K36" s="2">
        <v>0.6</v>
      </c>
      <c r="L36" s="17">
        <v>0.01</v>
      </c>
      <c r="M36" s="19">
        <v>1</v>
      </c>
    </row>
    <row r="37" spans="1:15" x14ac:dyDescent="0.3">
      <c r="A37" t="s">
        <v>2</v>
      </c>
      <c r="B37" t="s">
        <v>129</v>
      </c>
      <c r="C37" t="s">
        <v>65</v>
      </c>
      <c r="D37">
        <v>60</v>
      </c>
      <c r="E37">
        <v>4</v>
      </c>
      <c r="F37" s="2">
        <v>1</v>
      </c>
      <c r="G37" s="5">
        <v>240</v>
      </c>
      <c r="H37" t="s">
        <v>51</v>
      </c>
      <c r="I37" s="2">
        <v>0.8</v>
      </c>
      <c r="J37" s="2">
        <v>1</v>
      </c>
      <c r="K37" s="2">
        <v>1.3</v>
      </c>
      <c r="L37" s="17"/>
    </row>
    <row r="38" spans="1:15" x14ac:dyDescent="0.3">
      <c r="A38" t="s">
        <v>2</v>
      </c>
      <c r="B38" t="s">
        <v>66</v>
      </c>
      <c r="C38" t="s">
        <v>67</v>
      </c>
      <c r="D38">
        <v>10</v>
      </c>
      <c r="E38">
        <v>18</v>
      </c>
      <c r="F38" s="2">
        <v>1.25</v>
      </c>
      <c r="G38" s="5">
        <v>225</v>
      </c>
      <c r="H38" s="15" t="s">
        <v>34</v>
      </c>
      <c r="I38" s="2">
        <v>1</v>
      </c>
      <c r="J38" s="2">
        <v>0.8</v>
      </c>
      <c r="K38" s="2">
        <v>0.6</v>
      </c>
      <c r="L38" s="17">
        <v>0.01</v>
      </c>
      <c r="M38" s="19">
        <v>1</v>
      </c>
    </row>
    <row r="39" spans="1:15" x14ac:dyDescent="0.3">
      <c r="A39" t="s">
        <v>2</v>
      </c>
      <c r="B39" t="s">
        <v>128</v>
      </c>
      <c r="C39" t="s">
        <v>68</v>
      </c>
      <c r="D39">
        <v>12</v>
      </c>
      <c r="E39">
        <v>30</v>
      </c>
      <c r="F39" s="2">
        <v>1.25</v>
      </c>
      <c r="G39" s="5">
        <v>450</v>
      </c>
      <c r="H39" t="s">
        <v>9</v>
      </c>
      <c r="I39" s="2">
        <v>1.05</v>
      </c>
      <c r="J39" s="2">
        <v>0.9</v>
      </c>
      <c r="K39" s="2">
        <v>0.85</v>
      </c>
      <c r="L39" s="17"/>
    </row>
    <row r="40" spans="1:15" x14ac:dyDescent="0.3">
      <c r="A40" t="s">
        <v>2</v>
      </c>
      <c r="B40" t="s">
        <v>128</v>
      </c>
      <c r="C40" t="s">
        <v>68</v>
      </c>
      <c r="D40">
        <v>45</v>
      </c>
      <c r="E40">
        <v>4</v>
      </c>
      <c r="F40" s="2">
        <v>1</v>
      </c>
      <c r="G40" s="5">
        <v>180</v>
      </c>
      <c r="H40" t="s">
        <v>51</v>
      </c>
      <c r="I40" s="2">
        <v>0.7</v>
      </c>
      <c r="J40" s="2">
        <v>0.9</v>
      </c>
      <c r="K40" s="2">
        <v>1.25</v>
      </c>
      <c r="L40" s="17"/>
      <c r="O40" t="s">
        <v>53</v>
      </c>
    </row>
    <row r="41" spans="1:15" x14ac:dyDescent="0.3">
      <c r="A41" t="s">
        <v>2</v>
      </c>
      <c r="B41" t="s">
        <v>71</v>
      </c>
      <c r="C41" t="s">
        <v>69</v>
      </c>
      <c r="D41">
        <v>12</v>
      </c>
      <c r="E41">
        <v>18</v>
      </c>
      <c r="F41" s="2">
        <v>1.25</v>
      </c>
      <c r="G41" s="5">
        <v>270</v>
      </c>
      <c r="H41" s="12" t="s">
        <v>28</v>
      </c>
      <c r="I41" s="2">
        <v>1.1000000000000001</v>
      </c>
      <c r="J41" s="2">
        <v>0.9</v>
      </c>
      <c r="K41" s="2">
        <v>0.7</v>
      </c>
      <c r="L41" s="17"/>
      <c r="N41" s="8">
        <v>1</v>
      </c>
    </row>
    <row r="42" spans="1:15" x14ac:dyDescent="0.3">
      <c r="A42" t="s">
        <v>2</v>
      </c>
      <c r="B42" t="s">
        <v>72</v>
      </c>
      <c r="C42" t="s">
        <v>70</v>
      </c>
      <c r="D42">
        <v>10</v>
      </c>
      <c r="E42">
        <v>24</v>
      </c>
      <c r="F42" s="2">
        <v>1.25</v>
      </c>
      <c r="G42" s="5">
        <v>300</v>
      </c>
      <c r="H42" s="15" t="s">
        <v>34</v>
      </c>
      <c r="I42" s="2">
        <v>1.2</v>
      </c>
      <c r="J42" s="2">
        <v>0.6</v>
      </c>
      <c r="K42" s="2">
        <v>0.6</v>
      </c>
      <c r="L42" s="17"/>
    </row>
    <row r="43" spans="1:15" x14ac:dyDescent="0.3">
      <c r="A43" t="s">
        <v>2</v>
      </c>
      <c r="B43" t="s">
        <v>371</v>
      </c>
      <c r="C43" t="s">
        <v>372</v>
      </c>
      <c r="D43">
        <v>10</v>
      </c>
      <c r="E43">
        <v>16</v>
      </c>
      <c r="F43" s="2">
        <v>1.25</v>
      </c>
      <c r="G43" s="5">
        <f>10*1.25*16</f>
        <v>200</v>
      </c>
      <c r="H43" s="12" t="s">
        <v>28</v>
      </c>
      <c r="I43" s="2">
        <v>0.9</v>
      </c>
      <c r="J43" s="2">
        <v>0.7</v>
      </c>
      <c r="K43" s="2">
        <v>0.4</v>
      </c>
      <c r="L43" s="17"/>
      <c r="N43" s="8">
        <v>0</v>
      </c>
    </row>
    <row r="44" spans="1:15" x14ac:dyDescent="0.3">
      <c r="A44" t="s">
        <v>2</v>
      </c>
      <c r="B44" t="s">
        <v>93</v>
      </c>
      <c r="C44" s="10">
        <v>22</v>
      </c>
      <c r="D44">
        <v>10</v>
      </c>
      <c r="E44">
        <v>32</v>
      </c>
      <c r="F44" s="2">
        <v>1</v>
      </c>
      <c r="G44" s="5">
        <v>320</v>
      </c>
      <c r="H44" t="s">
        <v>9</v>
      </c>
      <c r="I44" s="2">
        <v>1</v>
      </c>
      <c r="J44" s="2">
        <v>0.8</v>
      </c>
      <c r="K44" s="2">
        <v>0.6</v>
      </c>
      <c r="L44" s="17"/>
    </row>
    <row r="45" spans="1:15" x14ac:dyDescent="0.3">
      <c r="A45" t="s">
        <v>2</v>
      </c>
      <c r="B45" t="s">
        <v>94</v>
      </c>
      <c r="C45" s="10">
        <v>33</v>
      </c>
      <c r="D45">
        <v>10</v>
      </c>
      <c r="E45">
        <v>32</v>
      </c>
      <c r="F45" s="2">
        <v>1</v>
      </c>
      <c r="G45" s="5">
        <v>321</v>
      </c>
      <c r="H45" t="s">
        <v>9</v>
      </c>
      <c r="I45" s="2">
        <v>1</v>
      </c>
      <c r="J45" s="2">
        <v>0.8</v>
      </c>
      <c r="K45" s="2">
        <v>0.6</v>
      </c>
      <c r="L45" s="17"/>
    </row>
    <row r="46" spans="1:15" x14ac:dyDescent="0.3">
      <c r="A46" t="s">
        <v>2</v>
      </c>
      <c r="B46" t="s">
        <v>127</v>
      </c>
      <c r="C46" t="s">
        <v>76</v>
      </c>
      <c r="D46">
        <v>12</v>
      </c>
      <c r="E46">
        <v>12</v>
      </c>
      <c r="F46" s="2">
        <v>1.25</v>
      </c>
      <c r="G46" s="5">
        <v>180</v>
      </c>
      <c r="H46" t="s">
        <v>73</v>
      </c>
      <c r="I46" s="2">
        <v>1</v>
      </c>
      <c r="J46" s="2">
        <v>0.75</v>
      </c>
      <c r="K46" s="2">
        <v>0.4</v>
      </c>
      <c r="L46" s="17"/>
    </row>
    <row r="47" spans="1:15" x14ac:dyDescent="0.3">
      <c r="A47" t="s">
        <v>2</v>
      </c>
      <c r="B47" t="s">
        <v>127</v>
      </c>
      <c r="C47" t="s">
        <v>76</v>
      </c>
      <c r="D47">
        <v>12</v>
      </c>
      <c r="E47">
        <v>12</v>
      </c>
      <c r="F47" s="2">
        <v>1.25</v>
      </c>
      <c r="G47" s="5">
        <v>180</v>
      </c>
      <c r="H47" t="s">
        <v>74</v>
      </c>
      <c r="I47" s="2">
        <v>1</v>
      </c>
      <c r="J47" s="2">
        <v>0.8</v>
      </c>
      <c r="K47" s="2">
        <v>0.6</v>
      </c>
      <c r="L47" s="17"/>
    </row>
    <row r="48" spans="1:15" x14ac:dyDescent="0.3">
      <c r="A48" t="s">
        <v>2</v>
      </c>
      <c r="B48" t="s">
        <v>127</v>
      </c>
      <c r="C48" t="s">
        <v>76</v>
      </c>
      <c r="D48">
        <v>12</v>
      </c>
      <c r="E48">
        <v>12</v>
      </c>
      <c r="F48" s="2">
        <v>1.25</v>
      </c>
      <c r="G48" s="5">
        <v>180</v>
      </c>
      <c r="H48" t="s">
        <v>75</v>
      </c>
      <c r="I48" s="2">
        <v>1.2</v>
      </c>
      <c r="J48" s="2">
        <v>0.6</v>
      </c>
      <c r="K48" s="2">
        <v>0.6</v>
      </c>
      <c r="L48" s="17"/>
    </row>
    <row r="49" spans="1:15" x14ac:dyDescent="0.3">
      <c r="A49" t="s">
        <v>2</v>
      </c>
      <c r="B49" t="s">
        <v>127</v>
      </c>
      <c r="C49" t="s">
        <v>76</v>
      </c>
      <c r="D49">
        <v>45</v>
      </c>
      <c r="E49">
        <v>3</v>
      </c>
      <c r="F49" s="2">
        <v>1</v>
      </c>
      <c r="G49" s="5">
        <v>135</v>
      </c>
      <c r="H49" t="s">
        <v>51</v>
      </c>
      <c r="I49" s="2">
        <v>0.7</v>
      </c>
      <c r="J49" s="2">
        <v>0.9</v>
      </c>
      <c r="K49" s="2">
        <v>1.25</v>
      </c>
      <c r="L49" s="17"/>
    </row>
    <row r="50" spans="1:15" x14ac:dyDescent="0.3">
      <c r="A50" t="s">
        <v>2</v>
      </c>
      <c r="B50" t="s">
        <v>77</v>
      </c>
      <c r="C50" t="s">
        <v>78</v>
      </c>
      <c r="D50">
        <v>10</v>
      </c>
      <c r="E50">
        <v>24</v>
      </c>
      <c r="F50" s="2">
        <v>1.25</v>
      </c>
      <c r="G50" s="5">
        <v>300</v>
      </c>
      <c r="H50" s="15" t="s">
        <v>34</v>
      </c>
      <c r="I50" s="2">
        <v>1.2</v>
      </c>
      <c r="J50" s="2">
        <v>0.6</v>
      </c>
      <c r="K50" s="2">
        <v>0.6</v>
      </c>
      <c r="L50" s="17"/>
    </row>
    <row r="51" spans="1:15" x14ac:dyDescent="0.3">
      <c r="A51" t="s">
        <v>2</v>
      </c>
      <c r="B51" t="s">
        <v>126</v>
      </c>
      <c r="C51" t="s">
        <v>79</v>
      </c>
      <c r="D51">
        <v>12</v>
      </c>
      <c r="E51">
        <v>18</v>
      </c>
      <c r="F51" s="2">
        <v>1.25</v>
      </c>
      <c r="G51" s="5">
        <v>270</v>
      </c>
      <c r="H51" t="s">
        <v>9</v>
      </c>
      <c r="I51" s="2">
        <v>1</v>
      </c>
      <c r="J51" s="2">
        <v>0.75</v>
      </c>
      <c r="K51" s="2">
        <v>0.4</v>
      </c>
      <c r="L51" s="17"/>
    </row>
    <row r="52" spans="1:15" x14ac:dyDescent="0.3">
      <c r="A52" t="s">
        <v>2</v>
      </c>
      <c r="B52" t="s">
        <v>80</v>
      </c>
      <c r="C52" t="s">
        <v>81</v>
      </c>
      <c r="D52">
        <v>10</v>
      </c>
      <c r="E52">
        <v>12</v>
      </c>
      <c r="F52" s="2">
        <v>1.25</v>
      </c>
      <c r="G52" s="5">
        <v>150</v>
      </c>
      <c r="H52" t="s">
        <v>9</v>
      </c>
      <c r="I52" s="2">
        <v>1</v>
      </c>
      <c r="J52" s="2">
        <v>0.8</v>
      </c>
      <c r="K52" s="2">
        <v>0.6</v>
      </c>
      <c r="L52" s="17"/>
    </row>
    <row r="53" spans="1:15" x14ac:dyDescent="0.3">
      <c r="A53" t="s">
        <v>2</v>
      </c>
      <c r="B53" t="s">
        <v>373</v>
      </c>
      <c r="C53" t="s">
        <v>374</v>
      </c>
      <c r="D53">
        <v>10</v>
      </c>
      <c r="E53">
        <v>14</v>
      </c>
      <c r="F53" s="2">
        <v>1.25</v>
      </c>
      <c r="G53" s="5">
        <f>1.25*10*14</f>
        <v>175</v>
      </c>
      <c r="H53" t="s">
        <v>9</v>
      </c>
      <c r="I53" s="2">
        <v>1</v>
      </c>
      <c r="J53" s="2">
        <v>0.8</v>
      </c>
      <c r="K53" s="2">
        <v>0.6</v>
      </c>
      <c r="L53" s="17"/>
    </row>
    <row r="54" spans="1:15" x14ac:dyDescent="0.3">
      <c r="A54" t="s">
        <v>2</v>
      </c>
      <c r="B54" t="s">
        <v>393</v>
      </c>
      <c r="C54" t="s">
        <v>394</v>
      </c>
      <c r="D54">
        <v>12</v>
      </c>
      <c r="E54">
        <v>32</v>
      </c>
      <c r="F54" s="2">
        <v>1</v>
      </c>
      <c r="G54" s="5">
        <v>384</v>
      </c>
      <c r="H54" s="15" t="s">
        <v>34</v>
      </c>
      <c r="I54" s="2">
        <v>1.1000000000000001</v>
      </c>
      <c r="J54" s="2">
        <v>0.6</v>
      </c>
      <c r="K54" s="2">
        <v>0.3</v>
      </c>
      <c r="L54" s="17">
        <v>0.01</v>
      </c>
      <c r="M54" s="19">
        <v>1</v>
      </c>
    </row>
    <row r="55" spans="1:15" x14ac:dyDescent="0.3">
      <c r="A55" t="s">
        <v>2</v>
      </c>
      <c r="B55" t="s">
        <v>393</v>
      </c>
      <c r="C55" t="s">
        <v>394</v>
      </c>
      <c r="D55">
        <v>78</v>
      </c>
      <c r="E55">
        <v>6</v>
      </c>
      <c r="F55" s="2">
        <v>1</v>
      </c>
      <c r="G55" s="5">
        <v>468</v>
      </c>
      <c r="H55" s="11" t="s">
        <v>51</v>
      </c>
      <c r="I55" s="2">
        <v>0.8</v>
      </c>
      <c r="J55" s="2">
        <v>1</v>
      </c>
      <c r="K55" s="2">
        <v>1.3</v>
      </c>
      <c r="L55" s="17"/>
      <c r="O55" t="s">
        <v>53</v>
      </c>
    </row>
    <row r="56" spans="1:15" s="3" customFormat="1" ht="31.95" customHeight="1" x14ac:dyDescent="0.3">
      <c r="A56" s="3" t="s">
        <v>82</v>
      </c>
      <c r="B56" s="3" t="s">
        <v>84</v>
      </c>
      <c r="C56" s="3" t="s">
        <v>85</v>
      </c>
      <c r="D56" s="3">
        <v>20</v>
      </c>
      <c r="E56" s="3">
        <v>14</v>
      </c>
      <c r="F56" s="6">
        <v>1.25</v>
      </c>
      <c r="G56" s="7">
        <v>350</v>
      </c>
      <c r="H56" s="3" t="s">
        <v>9</v>
      </c>
      <c r="I56" s="6">
        <v>1</v>
      </c>
      <c r="J56" s="6">
        <v>0.75</v>
      </c>
      <c r="K56" s="6">
        <v>0.4</v>
      </c>
      <c r="L56" s="18"/>
      <c r="M56" s="20"/>
      <c r="N56" s="9"/>
    </row>
    <row r="57" spans="1:15" x14ac:dyDescent="0.3">
      <c r="A57" t="s">
        <v>82</v>
      </c>
      <c r="B57" t="s">
        <v>86</v>
      </c>
      <c r="C57" t="s">
        <v>205</v>
      </c>
      <c r="D57">
        <v>20</v>
      </c>
      <c r="E57">
        <v>10</v>
      </c>
      <c r="F57" s="2">
        <v>1.25</v>
      </c>
      <c r="G57" s="5">
        <v>250</v>
      </c>
      <c r="H57" t="s">
        <v>9</v>
      </c>
      <c r="I57" s="2">
        <v>1</v>
      </c>
      <c r="J57" s="2">
        <v>0.8</v>
      </c>
      <c r="K57" s="2">
        <v>0.6</v>
      </c>
      <c r="L57" s="17"/>
    </row>
    <row r="58" spans="1:15" x14ac:dyDescent="0.3">
      <c r="A58" t="s">
        <v>82</v>
      </c>
      <c r="B58" t="s">
        <v>87</v>
      </c>
      <c r="C58" t="s">
        <v>88</v>
      </c>
      <c r="D58">
        <v>22</v>
      </c>
      <c r="E58">
        <v>20</v>
      </c>
      <c r="F58" s="2">
        <v>1.25</v>
      </c>
      <c r="G58" s="5">
        <v>550</v>
      </c>
      <c r="H58" t="s">
        <v>9</v>
      </c>
      <c r="I58" s="2">
        <v>1</v>
      </c>
      <c r="J58" s="2">
        <v>0.75</v>
      </c>
      <c r="K58" s="2">
        <v>0.4</v>
      </c>
      <c r="L58" s="17"/>
    </row>
    <row r="59" spans="1:15" x14ac:dyDescent="0.3">
      <c r="A59" t="s">
        <v>82</v>
      </c>
      <c r="B59" t="s">
        <v>90</v>
      </c>
      <c r="C59" t="s">
        <v>89</v>
      </c>
      <c r="D59">
        <v>10</v>
      </c>
      <c r="E59">
        <v>15</v>
      </c>
      <c r="F59" s="2">
        <v>1.25</v>
      </c>
      <c r="G59" s="5">
        <v>187.5</v>
      </c>
      <c r="H59" t="s">
        <v>9</v>
      </c>
      <c r="I59" s="2">
        <v>1</v>
      </c>
      <c r="J59" s="2">
        <v>0.75</v>
      </c>
      <c r="K59" s="2">
        <v>0.4</v>
      </c>
      <c r="L59" s="17"/>
    </row>
    <row r="60" spans="1:15" s="3" customFormat="1" ht="31.95" customHeight="1" x14ac:dyDescent="0.3">
      <c r="A60" s="3" t="s">
        <v>82</v>
      </c>
      <c r="B60" s="3" t="s">
        <v>91</v>
      </c>
      <c r="C60" s="3" t="s">
        <v>206</v>
      </c>
      <c r="D60" s="3">
        <v>20</v>
      </c>
      <c r="E60" s="3">
        <v>15</v>
      </c>
      <c r="F60" s="6">
        <v>1.25</v>
      </c>
      <c r="G60" s="7">
        <v>375</v>
      </c>
      <c r="H60" s="3" t="s">
        <v>9</v>
      </c>
      <c r="I60" s="6">
        <v>1</v>
      </c>
      <c r="J60" s="6">
        <v>0.75</v>
      </c>
      <c r="K60" s="6">
        <v>0.4</v>
      </c>
      <c r="L60" s="18"/>
      <c r="M60" s="20"/>
      <c r="N60" s="9"/>
      <c r="O60" s="3" t="s">
        <v>59</v>
      </c>
    </row>
    <row r="61" spans="1:15" x14ac:dyDescent="0.3">
      <c r="A61" t="s">
        <v>82</v>
      </c>
      <c r="B61" t="s">
        <v>92</v>
      </c>
      <c r="C61" t="s">
        <v>95</v>
      </c>
      <c r="D61">
        <v>18</v>
      </c>
      <c r="E61">
        <v>10</v>
      </c>
      <c r="F61" s="2">
        <v>1.25</v>
      </c>
      <c r="G61" s="5">
        <v>225</v>
      </c>
      <c r="H61" t="s">
        <v>9</v>
      </c>
      <c r="I61" s="2">
        <v>1</v>
      </c>
      <c r="J61" s="2">
        <v>0.8</v>
      </c>
      <c r="K61" s="2">
        <v>0.6</v>
      </c>
      <c r="L61" s="17"/>
    </row>
    <row r="62" spans="1:15" x14ac:dyDescent="0.3">
      <c r="A62" t="s">
        <v>82</v>
      </c>
      <c r="B62" t="s">
        <v>96</v>
      </c>
      <c r="C62" t="s">
        <v>351</v>
      </c>
      <c r="D62">
        <v>22</v>
      </c>
      <c r="E62">
        <v>16</v>
      </c>
      <c r="F62" s="2">
        <v>1.25</v>
      </c>
      <c r="G62" s="5">
        <v>440</v>
      </c>
      <c r="H62" t="s">
        <v>9</v>
      </c>
      <c r="I62" s="2">
        <v>1</v>
      </c>
      <c r="J62" s="2">
        <v>0.75</v>
      </c>
      <c r="K62" s="2">
        <v>0.4</v>
      </c>
      <c r="L62" s="17"/>
    </row>
    <row r="63" spans="1:15" x14ac:dyDescent="0.3">
      <c r="A63" t="s">
        <v>82</v>
      </c>
      <c r="B63" t="s">
        <v>125</v>
      </c>
      <c r="C63" t="s">
        <v>97</v>
      </c>
      <c r="D63">
        <v>20</v>
      </c>
      <c r="E63">
        <v>20</v>
      </c>
      <c r="F63" s="2">
        <v>1.25</v>
      </c>
      <c r="G63" s="5">
        <v>500</v>
      </c>
      <c r="H63" t="s">
        <v>9</v>
      </c>
      <c r="I63" s="2">
        <v>1</v>
      </c>
      <c r="J63" s="2">
        <v>0.9</v>
      </c>
      <c r="K63" s="2">
        <v>0.5</v>
      </c>
      <c r="L63" s="17"/>
    </row>
    <row r="64" spans="1:15" s="3" customFormat="1" ht="31.95" customHeight="1" x14ac:dyDescent="0.3">
      <c r="A64" s="3" t="s">
        <v>82</v>
      </c>
      <c r="B64" s="3" t="s">
        <v>98</v>
      </c>
      <c r="C64" s="3" t="s">
        <v>99</v>
      </c>
      <c r="D64" s="3">
        <v>20</v>
      </c>
      <c r="E64" s="3">
        <v>24</v>
      </c>
      <c r="F64" s="6">
        <v>1.25</v>
      </c>
      <c r="G64" s="7">
        <v>600</v>
      </c>
      <c r="H64" s="3" t="s">
        <v>9</v>
      </c>
      <c r="I64" s="6">
        <v>1</v>
      </c>
      <c r="J64" s="6">
        <v>0.75</v>
      </c>
      <c r="K64" s="6">
        <v>0.4</v>
      </c>
      <c r="L64" s="18"/>
      <c r="M64" s="20"/>
      <c r="N64" s="9"/>
      <c r="O64" s="3" t="s">
        <v>59</v>
      </c>
    </row>
    <row r="65" spans="1:15" x14ac:dyDescent="0.3">
      <c r="A65" t="s">
        <v>82</v>
      </c>
      <c r="B65" t="s">
        <v>100</v>
      </c>
      <c r="C65" t="s">
        <v>101</v>
      </c>
      <c r="D65">
        <v>22</v>
      </c>
      <c r="E65">
        <v>14</v>
      </c>
      <c r="F65" s="2">
        <v>1.25</v>
      </c>
      <c r="G65" s="5">
        <v>385</v>
      </c>
      <c r="H65" t="s">
        <v>9</v>
      </c>
      <c r="I65" s="6">
        <v>1</v>
      </c>
      <c r="J65" s="6">
        <v>0.75</v>
      </c>
      <c r="K65" s="6">
        <v>0.4</v>
      </c>
      <c r="L65" s="17"/>
    </row>
    <row r="66" spans="1:15" x14ac:dyDescent="0.3">
      <c r="A66" t="s">
        <v>82</v>
      </c>
      <c r="B66" t="s">
        <v>102</v>
      </c>
      <c r="C66" t="s">
        <v>103</v>
      </c>
      <c r="D66">
        <v>20</v>
      </c>
      <c r="E66">
        <v>20</v>
      </c>
      <c r="F66" s="2">
        <v>1.25</v>
      </c>
      <c r="G66" s="5">
        <v>500</v>
      </c>
      <c r="H66" t="s">
        <v>9</v>
      </c>
      <c r="I66" s="6">
        <v>1</v>
      </c>
      <c r="J66" s="6">
        <v>0.75</v>
      </c>
      <c r="K66" s="6">
        <v>0.4</v>
      </c>
      <c r="L66" s="17"/>
    </row>
    <row r="67" spans="1:15" x14ac:dyDescent="0.3">
      <c r="A67" t="s">
        <v>82</v>
      </c>
      <c r="B67" t="s">
        <v>124</v>
      </c>
      <c r="C67" t="s">
        <v>104</v>
      </c>
      <c r="D67">
        <v>20</v>
      </c>
      <c r="E67">
        <v>10</v>
      </c>
      <c r="F67" s="2">
        <v>1.25</v>
      </c>
      <c r="G67" s="5">
        <v>250</v>
      </c>
      <c r="H67" t="s">
        <v>9</v>
      </c>
      <c r="I67" s="2">
        <v>1</v>
      </c>
      <c r="J67" s="2">
        <v>0.8</v>
      </c>
      <c r="K67" s="2">
        <v>0.6</v>
      </c>
      <c r="L67" s="17"/>
    </row>
    <row r="68" spans="1:15" x14ac:dyDescent="0.3">
      <c r="A68" t="s">
        <v>82</v>
      </c>
      <c r="B68" t="s">
        <v>123</v>
      </c>
      <c r="C68" t="s">
        <v>105</v>
      </c>
      <c r="D68">
        <v>26</v>
      </c>
      <c r="E68">
        <v>24</v>
      </c>
      <c r="F68" s="2">
        <v>1.25</v>
      </c>
      <c r="G68" s="5">
        <f>Barrage[[#This Row],[Coefficient]]*Barrage[[#This Row],[Total Rounds]]*Barrage[[#This Row],[Base Damage]]</f>
        <v>780</v>
      </c>
      <c r="H68" t="s">
        <v>9</v>
      </c>
      <c r="I68" s="2">
        <v>1</v>
      </c>
      <c r="J68" s="2">
        <v>0.75</v>
      </c>
      <c r="K68" s="2">
        <v>0.4</v>
      </c>
      <c r="L68" s="17"/>
    </row>
    <row r="69" spans="1:15" x14ac:dyDescent="0.3">
      <c r="A69" t="s">
        <v>82</v>
      </c>
      <c r="B69" t="s">
        <v>122</v>
      </c>
      <c r="C69" t="s">
        <v>106</v>
      </c>
      <c r="D69">
        <v>30</v>
      </c>
      <c r="E69">
        <v>10</v>
      </c>
      <c r="F69" s="2">
        <v>1.25</v>
      </c>
      <c r="G69" s="5">
        <f>Barrage[[#This Row],[Coefficient]]*Barrage[[#This Row],[Total Rounds]]*Barrage[[#This Row],[Base Damage]]</f>
        <v>375</v>
      </c>
      <c r="H69" t="s">
        <v>9</v>
      </c>
      <c r="I69" s="2">
        <v>1</v>
      </c>
      <c r="J69" s="2">
        <v>0.8</v>
      </c>
      <c r="K69" s="2">
        <v>0.6</v>
      </c>
      <c r="L69" s="17"/>
      <c r="O69" t="s">
        <v>59</v>
      </c>
    </row>
    <row r="70" spans="1:15" x14ac:dyDescent="0.3">
      <c r="A70" t="s">
        <v>82</v>
      </c>
      <c r="B70" t="s">
        <v>143</v>
      </c>
      <c r="C70" t="s">
        <v>107</v>
      </c>
      <c r="D70">
        <v>18</v>
      </c>
      <c r="E70">
        <v>22</v>
      </c>
      <c r="F70" s="2">
        <v>1.25</v>
      </c>
      <c r="G70" s="5">
        <f>Barrage[[#This Row],[Coefficient]]*Barrage[[#This Row],[Total Rounds]]*Barrage[[#This Row],[Base Damage]]</f>
        <v>495</v>
      </c>
      <c r="H70" s="15" t="s">
        <v>34</v>
      </c>
      <c r="I70" s="2">
        <v>1.4</v>
      </c>
      <c r="J70" s="2">
        <v>0.9</v>
      </c>
      <c r="K70" s="2">
        <v>0.7</v>
      </c>
      <c r="L70" s="17">
        <v>0.03</v>
      </c>
      <c r="M70" s="19">
        <v>2</v>
      </c>
      <c r="O70" t="s">
        <v>59</v>
      </c>
    </row>
    <row r="71" spans="1:15" x14ac:dyDescent="0.3">
      <c r="A71" t="s">
        <v>82</v>
      </c>
      <c r="B71" t="s">
        <v>108</v>
      </c>
      <c r="C71" t="s">
        <v>208</v>
      </c>
      <c r="D71">
        <v>20</v>
      </c>
      <c r="E71">
        <v>36</v>
      </c>
      <c r="F71" s="2">
        <v>1.25</v>
      </c>
      <c r="G71" s="5">
        <f>Barrage[[#This Row],[Coefficient]]*Barrage[[#This Row],[Total Rounds]]*Barrage[[#This Row],[Base Damage]]</f>
        <v>900</v>
      </c>
      <c r="H71" t="s">
        <v>9</v>
      </c>
      <c r="I71" s="2">
        <v>1</v>
      </c>
      <c r="J71" s="2">
        <v>0.5</v>
      </c>
      <c r="K71" s="2">
        <v>0.2</v>
      </c>
      <c r="L71" s="17"/>
    </row>
    <row r="72" spans="1:15" x14ac:dyDescent="0.3">
      <c r="A72" t="s">
        <v>82</v>
      </c>
      <c r="B72" t="s">
        <v>109</v>
      </c>
      <c r="C72" t="s">
        <v>110</v>
      </c>
      <c r="D72">
        <v>22</v>
      </c>
      <c r="E72">
        <v>27</v>
      </c>
      <c r="F72" s="2">
        <v>1.25</v>
      </c>
      <c r="G72" s="5">
        <f>Barrage[[#This Row],[Coefficient]]*Barrage[[#This Row],[Total Rounds]]*Barrage[[#This Row],[Base Damage]]</f>
        <v>742.5</v>
      </c>
      <c r="H72" t="s">
        <v>9</v>
      </c>
      <c r="I72" s="2">
        <v>1.05</v>
      </c>
      <c r="J72" s="2">
        <v>0.8</v>
      </c>
      <c r="K72" s="2">
        <v>0.45</v>
      </c>
      <c r="L72" s="17"/>
    </row>
    <row r="73" spans="1:15" x14ac:dyDescent="0.3">
      <c r="A73" t="s">
        <v>82</v>
      </c>
      <c r="B73" t="s">
        <v>121</v>
      </c>
      <c r="C73" t="s">
        <v>111</v>
      </c>
      <c r="D73">
        <v>22</v>
      </c>
      <c r="E73">
        <v>24</v>
      </c>
      <c r="F73" s="2">
        <v>1.25</v>
      </c>
      <c r="G73" s="5">
        <f>Barrage[[#This Row],[Coefficient]]*Barrage[[#This Row],[Total Rounds]]*Barrage[[#This Row],[Base Damage]]</f>
        <v>660</v>
      </c>
      <c r="H73" t="s">
        <v>9</v>
      </c>
      <c r="I73" s="2">
        <v>1.1000000000000001</v>
      </c>
      <c r="J73" s="2">
        <v>0.85</v>
      </c>
      <c r="K73" s="2">
        <v>0.5</v>
      </c>
      <c r="L73" s="17"/>
    </row>
    <row r="74" spans="1:15" x14ac:dyDescent="0.3">
      <c r="A74" t="s">
        <v>82</v>
      </c>
      <c r="B74" t="s">
        <v>112</v>
      </c>
      <c r="C74" t="s">
        <v>113</v>
      </c>
      <c r="D74">
        <v>20</v>
      </c>
      <c r="E74">
        <v>24</v>
      </c>
      <c r="F74" s="2">
        <v>1.25</v>
      </c>
      <c r="G74" s="5">
        <f>Barrage[[#This Row],[Coefficient]]*Barrage[[#This Row],[Total Rounds]]*Barrage[[#This Row],[Base Damage]]</f>
        <v>600</v>
      </c>
      <c r="H74" s="15" t="s">
        <v>34</v>
      </c>
      <c r="I74" s="2">
        <v>1</v>
      </c>
      <c r="J74" s="2">
        <v>0.9</v>
      </c>
      <c r="K74" s="2">
        <v>0.7</v>
      </c>
      <c r="L74" s="17">
        <v>0.03</v>
      </c>
      <c r="M74" s="19">
        <v>2</v>
      </c>
    </row>
    <row r="75" spans="1:15" x14ac:dyDescent="0.3">
      <c r="A75" t="s">
        <v>82</v>
      </c>
      <c r="B75" t="s">
        <v>114</v>
      </c>
      <c r="C75" t="s">
        <v>207</v>
      </c>
      <c r="D75">
        <v>18</v>
      </c>
      <c r="E75">
        <v>15</v>
      </c>
      <c r="F75" s="2">
        <v>1</v>
      </c>
      <c r="G75" s="5">
        <f>Barrage[[#This Row],[Coefficient]]*Barrage[[#This Row],[Total Rounds]]*Barrage[[#This Row],[Base Damage]]</f>
        <v>270</v>
      </c>
      <c r="H75" s="15" t="s">
        <v>34</v>
      </c>
      <c r="I75" s="2">
        <v>1.2</v>
      </c>
      <c r="J75" s="2">
        <v>0.8</v>
      </c>
      <c r="K75" s="2">
        <v>0.6</v>
      </c>
      <c r="L75" s="17">
        <v>0.03</v>
      </c>
      <c r="M75" s="19">
        <v>2</v>
      </c>
    </row>
    <row r="76" spans="1:15" x14ac:dyDescent="0.3">
      <c r="A76" t="s">
        <v>82</v>
      </c>
      <c r="B76" t="s">
        <v>120</v>
      </c>
      <c r="C76" t="s">
        <v>115</v>
      </c>
      <c r="D76">
        <v>20</v>
      </c>
      <c r="E76">
        <v>64</v>
      </c>
      <c r="F76" s="2">
        <v>1.1000000000000001</v>
      </c>
      <c r="G76" s="5">
        <f>Barrage[[#This Row],[Coefficient]]*Barrage[[#This Row],[Total Rounds]]*Barrage[[#This Row],[Base Damage]]</f>
        <v>1408</v>
      </c>
      <c r="H76" s="12" t="s">
        <v>28</v>
      </c>
      <c r="I76" s="2">
        <v>1</v>
      </c>
      <c r="J76" s="2">
        <v>0.8</v>
      </c>
      <c r="K76" s="2">
        <v>0.6</v>
      </c>
      <c r="L76" s="17"/>
      <c r="N76" s="8">
        <v>0</v>
      </c>
      <c r="O76" t="s">
        <v>55</v>
      </c>
    </row>
    <row r="77" spans="1:15" x14ac:dyDescent="0.3">
      <c r="A77" t="s">
        <v>82</v>
      </c>
      <c r="B77" t="s">
        <v>116</v>
      </c>
      <c r="C77" t="s">
        <v>117</v>
      </c>
      <c r="D77">
        <v>18</v>
      </c>
      <c r="E77">
        <v>20</v>
      </c>
      <c r="F77" s="2">
        <v>1.25</v>
      </c>
      <c r="G77" s="5">
        <v>450</v>
      </c>
      <c r="H77" t="s">
        <v>9</v>
      </c>
      <c r="I77" s="2">
        <v>1</v>
      </c>
      <c r="J77" s="2">
        <v>0.8</v>
      </c>
      <c r="K77" s="2">
        <v>0.6</v>
      </c>
      <c r="L77" s="17"/>
    </row>
    <row r="78" spans="1:15" x14ac:dyDescent="0.3">
      <c r="A78" t="s">
        <v>82</v>
      </c>
      <c r="B78" t="s">
        <v>118</v>
      </c>
      <c r="C78" t="s">
        <v>119</v>
      </c>
      <c r="D78">
        <v>22</v>
      </c>
      <c r="E78">
        <v>20</v>
      </c>
      <c r="F78" s="2">
        <v>1.25</v>
      </c>
      <c r="G78" s="5">
        <v>550</v>
      </c>
      <c r="H78" t="s">
        <v>9</v>
      </c>
      <c r="I78" s="2">
        <v>1</v>
      </c>
      <c r="J78" s="2">
        <v>0.75</v>
      </c>
      <c r="K78" s="2">
        <v>0.4</v>
      </c>
      <c r="L78" s="17"/>
      <c r="O78" t="s">
        <v>59</v>
      </c>
    </row>
    <row r="79" spans="1:15" x14ac:dyDescent="0.3">
      <c r="A79" t="s">
        <v>82</v>
      </c>
      <c r="B79" t="s">
        <v>390</v>
      </c>
      <c r="C79" t="s">
        <v>352</v>
      </c>
      <c r="D79">
        <v>22</v>
      </c>
      <c r="E79">
        <v>15</v>
      </c>
      <c r="F79" s="2">
        <v>1.25</v>
      </c>
      <c r="G79" s="5">
        <v>412.5</v>
      </c>
      <c r="H79" t="s">
        <v>9</v>
      </c>
      <c r="I79" s="2">
        <v>1</v>
      </c>
      <c r="J79" s="2">
        <v>1</v>
      </c>
      <c r="K79" s="2">
        <v>1</v>
      </c>
      <c r="L79" s="17"/>
    </row>
    <row r="80" spans="1:15" x14ac:dyDescent="0.3">
      <c r="A80" t="s">
        <v>82</v>
      </c>
      <c r="B80" t="s">
        <v>353</v>
      </c>
      <c r="C80" t="s">
        <v>354</v>
      </c>
      <c r="D80">
        <v>34</v>
      </c>
      <c r="E80">
        <v>20</v>
      </c>
      <c r="F80" s="2">
        <v>1.25</v>
      </c>
      <c r="G80" s="5">
        <v>850</v>
      </c>
      <c r="H80" t="s">
        <v>9</v>
      </c>
      <c r="I80" s="2">
        <v>1</v>
      </c>
      <c r="J80" s="2">
        <v>0.8</v>
      </c>
      <c r="K80" s="2">
        <v>0.6</v>
      </c>
      <c r="L80" s="17"/>
    </row>
    <row r="81" spans="1:15" x14ac:dyDescent="0.3">
      <c r="A81" t="s">
        <v>82</v>
      </c>
      <c r="B81" t="s">
        <v>395</v>
      </c>
      <c r="C81" t="s">
        <v>396</v>
      </c>
      <c r="D81">
        <v>20</v>
      </c>
      <c r="E81">
        <v>36</v>
      </c>
      <c r="F81" s="2">
        <v>1</v>
      </c>
      <c r="G81" s="5">
        <v>720</v>
      </c>
      <c r="H81" s="15" t="s">
        <v>34</v>
      </c>
      <c r="I81" s="2">
        <v>1.1000000000000001</v>
      </c>
      <c r="J81" s="2">
        <v>0.9</v>
      </c>
      <c r="K81" s="2">
        <v>0.7</v>
      </c>
      <c r="L81" s="28"/>
      <c r="M81" s="29"/>
    </row>
    <row r="82" spans="1:15" x14ac:dyDescent="0.3">
      <c r="A82" t="s">
        <v>141</v>
      </c>
      <c r="B82" t="s">
        <v>142</v>
      </c>
      <c r="C82" t="s">
        <v>144</v>
      </c>
      <c r="D82">
        <v>38</v>
      </c>
      <c r="E82">
        <v>6</v>
      </c>
      <c r="F82" s="2">
        <v>1</v>
      </c>
      <c r="G82" s="5">
        <v>228</v>
      </c>
      <c r="H82" s="15" t="s">
        <v>34</v>
      </c>
      <c r="I82" s="2">
        <v>1</v>
      </c>
      <c r="J82" s="2">
        <v>0.8</v>
      </c>
      <c r="K82" s="2">
        <v>0.6</v>
      </c>
      <c r="L82" s="17">
        <v>0.3</v>
      </c>
      <c r="M82" s="19">
        <v>1</v>
      </c>
    </row>
    <row r="83" spans="1:15" x14ac:dyDescent="0.3">
      <c r="A83" t="s">
        <v>141</v>
      </c>
      <c r="B83" t="s">
        <v>145</v>
      </c>
      <c r="C83" t="s">
        <v>146</v>
      </c>
      <c r="D83">
        <v>38</v>
      </c>
      <c r="E83">
        <v>6</v>
      </c>
      <c r="F83" s="2">
        <v>1</v>
      </c>
      <c r="G83" s="5">
        <v>229</v>
      </c>
      <c r="H83" s="15" t="s">
        <v>34</v>
      </c>
      <c r="I83" s="2">
        <v>1</v>
      </c>
      <c r="J83" s="2">
        <v>0.8</v>
      </c>
      <c r="K83" s="2">
        <v>0.6</v>
      </c>
      <c r="L83" s="17">
        <v>0.3</v>
      </c>
      <c r="M83" s="19">
        <v>2</v>
      </c>
    </row>
    <row r="84" spans="1:15" x14ac:dyDescent="0.3">
      <c r="A84" t="s">
        <v>141</v>
      </c>
      <c r="B84" t="s">
        <v>147</v>
      </c>
      <c r="C84" t="s">
        <v>148</v>
      </c>
      <c r="D84">
        <v>40</v>
      </c>
      <c r="E84">
        <v>8</v>
      </c>
      <c r="F84" s="2">
        <v>1</v>
      </c>
      <c r="G84" s="5">
        <v>320</v>
      </c>
      <c r="H84" t="s">
        <v>9</v>
      </c>
      <c r="I84" s="2">
        <v>1</v>
      </c>
      <c r="J84" s="2">
        <v>1</v>
      </c>
      <c r="K84" s="2">
        <v>1</v>
      </c>
      <c r="L84" s="17"/>
      <c r="O84" t="s">
        <v>59</v>
      </c>
    </row>
    <row r="85" spans="1:15" x14ac:dyDescent="0.3">
      <c r="A85" t="s">
        <v>141</v>
      </c>
      <c r="B85" t="s">
        <v>149</v>
      </c>
      <c r="C85" t="s">
        <v>150</v>
      </c>
      <c r="D85">
        <v>38</v>
      </c>
      <c r="E85">
        <v>8</v>
      </c>
      <c r="F85" s="2">
        <v>1</v>
      </c>
      <c r="G85" s="5">
        <v>304</v>
      </c>
      <c r="H85" t="s">
        <v>9</v>
      </c>
      <c r="I85" s="2">
        <v>1</v>
      </c>
      <c r="J85" s="2">
        <v>0.8</v>
      </c>
      <c r="K85" s="2">
        <v>0.6</v>
      </c>
      <c r="L85" s="17"/>
    </row>
    <row r="86" spans="1:15" x14ac:dyDescent="0.3">
      <c r="A86" t="s">
        <v>141</v>
      </c>
      <c r="B86" t="s">
        <v>151</v>
      </c>
      <c r="C86" t="s">
        <v>152</v>
      </c>
      <c r="D86">
        <v>40</v>
      </c>
      <c r="E86">
        <v>6</v>
      </c>
      <c r="F86" s="2">
        <v>1</v>
      </c>
      <c r="G86" s="5">
        <v>240</v>
      </c>
      <c r="H86" s="15" t="s">
        <v>34</v>
      </c>
      <c r="I86" s="2">
        <v>1</v>
      </c>
      <c r="J86" s="2">
        <v>0.8</v>
      </c>
      <c r="K86" s="2">
        <v>0.6</v>
      </c>
      <c r="L86" s="17">
        <v>0.3</v>
      </c>
      <c r="M86" s="19">
        <v>1</v>
      </c>
      <c r="O86" t="s">
        <v>59</v>
      </c>
    </row>
    <row r="87" spans="1:15" x14ac:dyDescent="0.3">
      <c r="A87" t="s">
        <v>141</v>
      </c>
      <c r="B87" t="s">
        <v>153</v>
      </c>
      <c r="C87" t="s">
        <v>154</v>
      </c>
      <c r="D87">
        <v>40</v>
      </c>
      <c r="E87">
        <v>6</v>
      </c>
      <c r="F87" s="2">
        <v>1</v>
      </c>
      <c r="G87" s="5">
        <v>240</v>
      </c>
      <c r="H87" s="15" t="s">
        <v>34</v>
      </c>
      <c r="I87" s="2">
        <v>1</v>
      </c>
      <c r="J87" s="2">
        <v>0.8</v>
      </c>
      <c r="K87" s="2">
        <v>0.6</v>
      </c>
      <c r="L87" s="17">
        <v>0.3</v>
      </c>
      <c r="M87" s="19">
        <v>2</v>
      </c>
    </row>
    <row r="88" spans="1:15" x14ac:dyDescent="0.3">
      <c r="A88" t="s">
        <v>141</v>
      </c>
      <c r="B88" t="s">
        <v>155</v>
      </c>
      <c r="C88" t="s">
        <v>156</v>
      </c>
      <c r="D88">
        <v>40</v>
      </c>
      <c r="E88">
        <v>6</v>
      </c>
      <c r="F88" s="2">
        <v>1</v>
      </c>
      <c r="G88" s="5">
        <v>240</v>
      </c>
      <c r="H88" s="15" t="s">
        <v>34</v>
      </c>
      <c r="I88" s="2">
        <v>1</v>
      </c>
      <c r="J88" s="2">
        <v>0.8</v>
      </c>
      <c r="K88" s="2">
        <v>0.6</v>
      </c>
      <c r="L88" s="17">
        <v>0.3</v>
      </c>
      <c r="M88" s="19">
        <v>3</v>
      </c>
      <c r="O88" t="s">
        <v>59</v>
      </c>
    </row>
    <row r="89" spans="1:15" x14ac:dyDescent="0.3">
      <c r="A89" t="s">
        <v>141</v>
      </c>
      <c r="B89" t="s">
        <v>157</v>
      </c>
      <c r="C89" t="s">
        <v>158</v>
      </c>
      <c r="D89">
        <v>40</v>
      </c>
      <c r="E89">
        <v>12</v>
      </c>
      <c r="F89" s="2">
        <v>1</v>
      </c>
      <c r="G89" s="5">
        <v>480</v>
      </c>
      <c r="H89" s="12" t="s">
        <v>28</v>
      </c>
      <c r="I89" s="2">
        <v>0.75</v>
      </c>
      <c r="J89" s="2">
        <v>1.1000000000000001</v>
      </c>
      <c r="K89" s="2">
        <v>0.75</v>
      </c>
      <c r="L89" s="17"/>
      <c r="N89" s="8">
        <v>1</v>
      </c>
    </row>
    <row r="90" spans="1:15" x14ac:dyDescent="0.3">
      <c r="A90" t="s">
        <v>141</v>
      </c>
      <c r="B90" t="s">
        <v>157</v>
      </c>
      <c r="C90" t="s">
        <v>158</v>
      </c>
      <c r="D90">
        <v>40</v>
      </c>
      <c r="E90">
        <v>11</v>
      </c>
      <c r="F90" s="2">
        <v>1</v>
      </c>
      <c r="G90" s="5">
        <v>440</v>
      </c>
      <c r="H90" t="s">
        <v>9</v>
      </c>
      <c r="I90" s="2">
        <v>1</v>
      </c>
      <c r="J90" s="2">
        <v>0.8</v>
      </c>
      <c r="K90" s="2">
        <v>0.6</v>
      </c>
      <c r="L90" s="17"/>
    </row>
    <row r="91" spans="1:15" x14ac:dyDescent="0.3">
      <c r="A91" t="s">
        <v>141</v>
      </c>
      <c r="B91" t="s">
        <v>159</v>
      </c>
      <c r="C91" t="s">
        <v>160</v>
      </c>
      <c r="D91">
        <v>40</v>
      </c>
      <c r="E91">
        <v>6</v>
      </c>
      <c r="F91" s="2">
        <v>1</v>
      </c>
      <c r="G91" s="5">
        <v>240</v>
      </c>
      <c r="H91" s="15" t="s">
        <v>34</v>
      </c>
      <c r="I91" s="2">
        <v>1</v>
      </c>
      <c r="J91" s="2">
        <v>0.8</v>
      </c>
      <c r="K91" s="2">
        <v>0.6</v>
      </c>
      <c r="L91" s="17">
        <v>0.3</v>
      </c>
      <c r="M91" s="19">
        <v>1</v>
      </c>
      <c r="O91" t="s">
        <v>59</v>
      </c>
    </row>
    <row r="92" spans="1:15" x14ac:dyDescent="0.3">
      <c r="A92" t="s">
        <v>141</v>
      </c>
      <c r="B92" t="s">
        <v>161</v>
      </c>
      <c r="C92" t="s">
        <v>162</v>
      </c>
      <c r="D92">
        <v>38</v>
      </c>
      <c r="E92">
        <v>6</v>
      </c>
      <c r="F92" s="2">
        <v>1</v>
      </c>
      <c r="G92" s="5">
        <v>228</v>
      </c>
      <c r="H92" t="s">
        <v>9</v>
      </c>
      <c r="I92" s="2">
        <v>1</v>
      </c>
      <c r="J92" s="2">
        <v>0.8</v>
      </c>
      <c r="K92" s="2">
        <v>0.6</v>
      </c>
      <c r="L92" s="17"/>
    </row>
    <row r="93" spans="1:15" x14ac:dyDescent="0.3">
      <c r="A93" t="s">
        <v>141</v>
      </c>
      <c r="B93" t="s">
        <v>163</v>
      </c>
      <c r="C93" t="s">
        <v>164</v>
      </c>
      <c r="D93">
        <v>38</v>
      </c>
      <c r="E93">
        <v>5</v>
      </c>
      <c r="F93" s="2">
        <v>1</v>
      </c>
      <c r="G93" s="5">
        <v>190</v>
      </c>
      <c r="H93" s="15" t="s">
        <v>34</v>
      </c>
      <c r="I93" s="2">
        <v>1</v>
      </c>
      <c r="J93" s="2">
        <v>0.8</v>
      </c>
      <c r="K93" s="2">
        <v>0.6</v>
      </c>
      <c r="L93" s="17">
        <v>0.3</v>
      </c>
      <c r="M93" s="19">
        <v>1</v>
      </c>
    </row>
    <row r="94" spans="1:15" x14ac:dyDescent="0.3">
      <c r="A94" t="s">
        <v>141</v>
      </c>
      <c r="B94" t="s">
        <v>165</v>
      </c>
      <c r="C94" t="s">
        <v>166</v>
      </c>
      <c r="D94">
        <v>38</v>
      </c>
      <c r="E94">
        <v>6</v>
      </c>
      <c r="F94" s="2">
        <v>1</v>
      </c>
      <c r="G94" s="5">
        <v>228</v>
      </c>
      <c r="H94" t="s">
        <v>9</v>
      </c>
      <c r="I94" s="2">
        <v>1</v>
      </c>
      <c r="J94" s="2">
        <v>0.8</v>
      </c>
      <c r="K94" s="2">
        <v>0.6</v>
      </c>
      <c r="L94" s="17"/>
    </row>
    <row r="95" spans="1:15" x14ac:dyDescent="0.3">
      <c r="A95" t="s">
        <v>141</v>
      </c>
      <c r="B95" t="s">
        <v>167</v>
      </c>
      <c r="C95" t="s">
        <v>168</v>
      </c>
      <c r="D95">
        <v>38</v>
      </c>
      <c r="E95">
        <v>6</v>
      </c>
      <c r="F95" s="2">
        <v>1</v>
      </c>
      <c r="G95" s="5">
        <v>228</v>
      </c>
      <c r="H95" s="15" t="s">
        <v>34</v>
      </c>
      <c r="I95" s="2">
        <v>1</v>
      </c>
      <c r="J95" s="2">
        <v>0.8</v>
      </c>
      <c r="K95" s="2">
        <v>0.6</v>
      </c>
      <c r="L95" s="17">
        <v>0.3</v>
      </c>
      <c r="M95" s="19">
        <v>1</v>
      </c>
    </row>
    <row r="96" spans="1:15" x14ac:dyDescent="0.3">
      <c r="A96" t="s">
        <v>141</v>
      </c>
      <c r="B96" t="s">
        <v>169</v>
      </c>
      <c r="C96" t="s">
        <v>170</v>
      </c>
      <c r="D96">
        <v>45</v>
      </c>
      <c r="E96">
        <v>12</v>
      </c>
      <c r="F96" s="2">
        <v>1</v>
      </c>
      <c r="G96" s="5">
        <v>540</v>
      </c>
      <c r="H96" t="s">
        <v>9</v>
      </c>
      <c r="I96" s="2">
        <v>1</v>
      </c>
      <c r="J96" s="2">
        <v>1</v>
      </c>
      <c r="K96" s="2">
        <v>1</v>
      </c>
      <c r="L96" s="17"/>
    </row>
    <row r="97" spans="1:15" x14ac:dyDescent="0.3">
      <c r="A97" t="s">
        <v>141</v>
      </c>
      <c r="B97" t="s">
        <v>171</v>
      </c>
      <c r="C97" t="s">
        <v>172</v>
      </c>
      <c r="D97">
        <v>26</v>
      </c>
      <c r="E97">
        <v>15</v>
      </c>
      <c r="F97" s="2">
        <v>1</v>
      </c>
      <c r="G97" s="5">
        <v>390</v>
      </c>
      <c r="H97" s="15" t="s">
        <v>34</v>
      </c>
      <c r="I97" s="2">
        <v>1.25</v>
      </c>
      <c r="J97" s="2">
        <v>0.85</v>
      </c>
      <c r="K97" s="2">
        <v>0.65</v>
      </c>
      <c r="L97" s="17">
        <v>0.08</v>
      </c>
      <c r="M97" s="19">
        <v>3</v>
      </c>
      <c r="O97" t="s">
        <v>181</v>
      </c>
    </row>
    <row r="98" spans="1:15" x14ac:dyDescent="0.3">
      <c r="A98" t="s">
        <v>141</v>
      </c>
      <c r="B98" t="s">
        <v>173</v>
      </c>
      <c r="C98" t="s">
        <v>174</v>
      </c>
      <c r="D98">
        <v>30</v>
      </c>
      <c r="E98">
        <v>16</v>
      </c>
      <c r="F98" s="2">
        <v>1.1000000000000001</v>
      </c>
      <c r="G98" s="5">
        <v>528</v>
      </c>
      <c r="H98" s="15" t="s">
        <v>34</v>
      </c>
      <c r="I98" s="2">
        <v>1.35</v>
      </c>
      <c r="J98" s="2">
        <v>0.95</v>
      </c>
      <c r="K98" s="2">
        <v>0.7</v>
      </c>
      <c r="L98" s="17">
        <v>0.08</v>
      </c>
      <c r="M98" s="19">
        <v>3</v>
      </c>
      <c r="O98" t="s">
        <v>59</v>
      </c>
    </row>
    <row r="99" spans="1:15" x14ac:dyDescent="0.3">
      <c r="A99" t="s">
        <v>141</v>
      </c>
      <c r="B99" t="s">
        <v>175</v>
      </c>
      <c r="C99" t="s">
        <v>176</v>
      </c>
      <c r="D99">
        <v>38</v>
      </c>
      <c r="E99">
        <v>12</v>
      </c>
      <c r="F99" s="2">
        <v>1.1000000000000001</v>
      </c>
      <c r="G99" s="5">
        <v>501.6</v>
      </c>
      <c r="H99" s="15" t="s">
        <v>34</v>
      </c>
      <c r="I99" s="2">
        <v>1.1499999999999999</v>
      </c>
      <c r="J99" s="2">
        <v>0.8</v>
      </c>
      <c r="K99" s="2">
        <v>0.6</v>
      </c>
      <c r="L99" s="17">
        <v>0.08</v>
      </c>
      <c r="M99" s="19">
        <v>3</v>
      </c>
    </row>
    <row r="100" spans="1:15" x14ac:dyDescent="0.3">
      <c r="A100" t="s">
        <v>141</v>
      </c>
      <c r="B100" t="s">
        <v>177</v>
      </c>
      <c r="C100" t="s">
        <v>178</v>
      </c>
      <c r="D100">
        <v>30</v>
      </c>
      <c r="E100">
        <v>16</v>
      </c>
      <c r="F100" s="2">
        <v>1.1000000000000001</v>
      </c>
      <c r="G100" s="5">
        <v>528</v>
      </c>
      <c r="H100" s="12" t="s">
        <v>28</v>
      </c>
      <c r="I100" s="2">
        <v>0.75</v>
      </c>
      <c r="J100" s="2">
        <v>1.1000000000000001</v>
      </c>
      <c r="K100" s="2">
        <v>0.75</v>
      </c>
      <c r="L100" s="17"/>
      <c r="O100" t="s">
        <v>59</v>
      </c>
    </row>
    <row r="101" spans="1:15" x14ac:dyDescent="0.3">
      <c r="A101" t="s">
        <v>141</v>
      </c>
      <c r="B101" t="s">
        <v>177</v>
      </c>
      <c r="C101" t="s">
        <v>178</v>
      </c>
      <c r="D101">
        <v>30</v>
      </c>
      <c r="E101">
        <v>16</v>
      </c>
      <c r="F101" s="2">
        <v>1.1000000000000001</v>
      </c>
      <c r="G101" s="5">
        <v>528</v>
      </c>
      <c r="H101" s="15" t="s">
        <v>34</v>
      </c>
      <c r="I101" s="2">
        <v>1.35</v>
      </c>
      <c r="J101" s="2">
        <v>0.95</v>
      </c>
      <c r="K101" s="2">
        <v>0.7</v>
      </c>
      <c r="L101" s="17">
        <v>0.08</v>
      </c>
      <c r="M101" s="19">
        <v>3</v>
      </c>
      <c r="O101" t="s">
        <v>59</v>
      </c>
    </row>
    <row r="102" spans="1:15" x14ac:dyDescent="0.3">
      <c r="A102" t="s">
        <v>141</v>
      </c>
      <c r="B102" t="s">
        <v>179</v>
      </c>
      <c r="C102" t="s">
        <v>180</v>
      </c>
      <c r="D102">
        <v>40</v>
      </c>
      <c r="E102">
        <v>6</v>
      </c>
      <c r="F102" s="2">
        <v>1</v>
      </c>
      <c r="G102" s="5">
        <v>240</v>
      </c>
      <c r="H102" s="15" t="s">
        <v>34</v>
      </c>
      <c r="I102" s="2">
        <v>1</v>
      </c>
      <c r="J102" s="2">
        <v>0.8</v>
      </c>
      <c r="K102" s="2">
        <v>0.6</v>
      </c>
      <c r="L102" s="17">
        <v>0.3</v>
      </c>
      <c r="M102" s="19">
        <v>1</v>
      </c>
      <c r="O102" t="s">
        <v>59</v>
      </c>
    </row>
    <row r="103" spans="1:15" x14ac:dyDescent="0.3">
      <c r="A103" t="s">
        <v>141</v>
      </c>
      <c r="B103" t="s">
        <v>385</v>
      </c>
      <c r="C103" t="s">
        <v>384</v>
      </c>
      <c r="D103">
        <v>30</v>
      </c>
      <c r="E103">
        <v>15</v>
      </c>
      <c r="F103" s="2">
        <v>1</v>
      </c>
      <c r="G103" s="5">
        <f>Barrage[[#This Row],[Base Damage]]*Barrage[[#This Row],[Total Rounds]]*Barrage[[#This Row],[Coefficient]]</f>
        <v>450</v>
      </c>
      <c r="H103" s="15" t="s">
        <v>34</v>
      </c>
      <c r="I103" s="2">
        <v>1.25</v>
      </c>
      <c r="J103" s="2">
        <v>0.85</v>
      </c>
      <c r="K103" s="2">
        <v>0.65</v>
      </c>
      <c r="L103" s="25"/>
      <c r="M103" s="26"/>
    </row>
    <row r="104" spans="1:15" x14ac:dyDescent="0.3">
      <c r="A104" t="s">
        <v>141</v>
      </c>
      <c r="B104" t="s">
        <v>386</v>
      </c>
      <c r="C104" t="s">
        <v>384</v>
      </c>
      <c r="D104">
        <v>35</v>
      </c>
      <c r="E104">
        <v>15</v>
      </c>
      <c r="F104" s="2">
        <v>1</v>
      </c>
      <c r="G104" s="5">
        <f>Barrage[[#This Row],[Base Damage]]*Barrage[[#This Row],[Total Rounds]]*Barrage[[#This Row],[Coefficient]]</f>
        <v>525</v>
      </c>
      <c r="H104" s="15" t="s">
        <v>34</v>
      </c>
      <c r="I104" s="2">
        <v>1.25</v>
      </c>
      <c r="J104" s="2">
        <v>1</v>
      </c>
      <c r="K104" s="2">
        <v>0.8</v>
      </c>
      <c r="L104" s="25"/>
      <c r="M104" s="26"/>
    </row>
    <row r="105" spans="1:15" x14ac:dyDescent="0.3">
      <c r="A105" t="s">
        <v>141</v>
      </c>
      <c r="B105" t="s">
        <v>386</v>
      </c>
      <c r="C105" t="s">
        <v>384</v>
      </c>
      <c r="D105">
        <v>30</v>
      </c>
      <c r="E105">
        <v>8</v>
      </c>
      <c r="F105" s="2">
        <v>1</v>
      </c>
      <c r="G105" s="5">
        <f>Barrage[[#This Row],[Base Damage]]*Barrage[[#This Row],[Total Rounds]]*Barrage[[#This Row],[Coefficient]]</f>
        <v>240</v>
      </c>
      <c r="H105" s="12" t="s">
        <v>28</v>
      </c>
      <c r="I105" s="2">
        <v>0.75</v>
      </c>
      <c r="J105" s="2">
        <v>1.1000000000000001</v>
      </c>
      <c r="K105" s="2">
        <v>0.75</v>
      </c>
      <c r="L105" s="25"/>
      <c r="M105" s="26"/>
      <c r="O105" t="s">
        <v>387</v>
      </c>
    </row>
    <row r="106" spans="1:15" x14ac:dyDescent="0.3">
      <c r="A106" t="s">
        <v>182</v>
      </c>
      <c r="B106" t="s">
        <v>183</v>
      </c>
      <c r="C106" t="s">
        <v>185</v>
      </c>
      <c r="D106">
        <v>60</v>
      </c>
      <c r="E106">
        <v>6</v>
      </c>
      <c r="F106" s="2">
        <v>1</v>
      </c>
      <c r="G106" s="5">
        <v>360</v>
      </c>
      <c r="H106" t="s">
        <v>51</v>
      </c>
      <c r="I106" s="2">
        <v>0.8</v>
      </c>
      <c r="J106" s="2">
        <v>1</v>
      </c>
      <c r="K106" s="2">
        <v>1.3</v>
      </c>
      <c r="L106" s="17"/>
      <c r="M106" s="14"/>
    </row>
    <row r="107" spans="1:15" x14ac:dyDescent="0.3">
      <c r="A107" t="s">
        <v>182</v>
      </c>
      <c r="B107" t="s">
        <v>184</v>
      </c>
      <c r="C107" t="s">
        <v>186</v>
      </c>
      <c r="D107">
        <v>60</v>
      </c>
      <c r="E107">
        <v>9</v>
      </c>
      <c r="F107" s="2">
        <v>1</v>
      </c>
      <c r="G107" s="5">
        <v>540</v>
      </c>
      <c r="H107" t="s">
        <v>51</v>
      </c>
      <c r="I107" s="2">
        <v>0.8</v>
      </c>
      <c r="J107" s="2">
        <v>1</v>
      </c>
      <c r="K107" s="2">
        <v>1.3</v>
      </c>
      <c r="L107" s="17"/>
      <c r="M107" s="14"/>
    </row>
    <row r="108" spans="1:15" x14ac:dyDescent="0.3">
      <c r="A108" t="s">
        <v>182</v>
      </c>
      <c r="B108" t="s">
        <v>193</v>
      </c>
      <c r="C108" t="s">
        <v>187</v>
      </c>
      <c r="D108">
        <v>60</v>
      </c>
      <c r="E108">
        <v>9</v>
      </c>
      <c r="F108" s="2">
        <v>1</v>
      </c>
      <c r="G108" s="5">
        <v>540</v>
      </c>
      <c r="H108" t="s">
        <v>51</v>
      </c>
      <c r="I108" s="2">
        <v>0.8</v>
      </c>
      <c r="J108" s="2">
        <v>1</v>
      </c>
      <c r="K108" s="2">
        <v>1.3</v>
      </c>
      <c r="L108" s="17"/>
      <c r="M108" s="14"/>
    </row>
    <row r="109" spans="1:15" x14ac:dyDescent="0.3">
      <c r="A109" t="s">
        <v>182</v>
      </c>
      <c r="B109" t="s">
        <v>194</v>
      </c>
      <c r="C109" t="s">
        <v>188</v>
      </c>
      <c r="D109">
        <v>60</v>
      </c>
      <c r="E109">
        <v>6</v>
      </c>
      <c r="F109" s="2">
        <v>1</v>
      </c>
      <c r="G109" s="5">
        <v>360</v>
      </c>
      <c r="H109" t="s">
        <v>51</v>
      </c>
      <c r="I109" s="2">
        <v>0.8</v>
      </c>
      <c r="J109" s="2">
        <v>1</v>
      </c>
      <c r="K109" s="2">
        <v>1.3</v>
      </c>
      <c r="L109" s="17"/>
      <c r="M109" s="14"/>
    </row>
    <row r="110" spans="1:15" x14ac:dyDescent="0.3">
      <c r="A110" t="s">
        <v>182</v>
      </c>
      <c r="B110" t="s">
        <v>195</v>
      </c>
      <c r="C110" t="s">
        <v>189</v>
      </c>
      <c r="D110">
        <v>60</v>
      </c>
      <c r="E110">
        <v>6</v>
      </c>
      <c r="F110" s="2">
        <v>1</v>
      </c>
      <c r="G110" s="5">
        <v>360</v>
      </c>
      <c r="H110" t="s">
        <v>51</v>
      </c>
      <c r="I110" s="2">
        <v>0.8</v>
      </c>
      <c r="J110" s="2">
        <v>1</v>
      </c>
      <c r="K110" s="2">
        <v>1.3</v>
      </c>
      <c r="L110" s="17"/>
      <c r="M110" s="14"/>
    </row>
    <row r="111" spans="1:15" x14ac:dyDescent="0.3">
      <c r="A111" t="s">
        <v>182</v>
      </c>
      <c r="B111" t="s">
        <v>196</v>
      </c>
      <c r="C111" t="s">
        <v>190</v>
      </c>
      <c r="D111">
        <v>60</v>
      </c>
      <c r="E111">
        <v>9</v>
      </c>
      <c r="F111" s="2">
        <v>1</v>
      </c>
      <c r="G111" s="5">
        <v>540</v>
      </c>
      <c r="H111" t="s">
        <v>51</v>
      </c>
      <c r="I111" s="2">
        <v>0.8</v>
      </c>
      <c r="J111" s="2">
        <v>1</v>
      </c>
      <c r="K111" s="2">
        <v>1.3</v>
      </c>
      <c r="L111" s="17"/>
      <c r="M111" s="14"/>
    </row>
    <row r="112" spans="1:15" x14ac:dyDescent="0.3">
      <c r="A112" t="s">
        <v>182</v>
      </c>
      <c r="B112" t="s">
        <v>197</v>
      </c>
      <c r="C112" t="s">
        <v>191</v>
      </c>
      <c r="D112">
        <v>150</v>
      </c>
      <c r="E112">
        <v>4</v>
      </c>
      <c r="F112" s="2">
        <v>1</v>
      </c>
      <c r="G112" s="5">
        <v>600</v>
      </c>
      <c r="H112" s="15" t="s">
        <v>34</v>
      </c>
      <c r="I112" s="2">
        <v>1.25</v>
      </c>
      <c r="J112" s="2">
        <v>0.85</v>
      </c>
      <c r="K112" s="2">
        <v>0.65</v>
      </c>
      <c r="L112" s="17">
        <v>0.08</v>
      </c>
      <c r="M112" s="14">
        <v>3</v>
      </c>
    </row>
    <row r="113" spans="1:13" x14ac:dyDescent="0.3">
      <c r="A113" t="s">
        <v>182</v>
      </c>
      <c r="B113" t="s">
        <v>198</v>
      </c>
      <c r="C113" t="s">
        <v>192</v>
      </c>
      <c r="D113">
        <v>48</v>
      </c>
      <c r="E113">
        <v>12</v>
      </c>
      <c r="F113" s="2">
        <v>1</v>
      </c>
      <c r="G113" s="5">
        <v>576</v>
      </c>
      <c r="H113" t="s">
        <v>51</v>
      </c>
      <c r="I113" s="2">
        <v>0.8</v>
      </c>
      <c r="J113" s="2">
        <v>1</v>
      </c>
      <c r="K113" s="2">
        <v>1.3</v>
      </c>
      <c r="L113" s="17"/>
      <c r="M113" s="14"/>
    </row>
    <row r="114" spans="1:13" x14ac:dyDescent="0.3">
      <c r="A114" t="s">
        <v>182</v>
      </c>
      <c r="B114" t="s">
        <v>388</v>
      </c>
      <c r="C114" t="s">
        <v>389</v>
      </c>
      <c r="D114">
        <v>55</v>
      </c>
      <c r="E114">
        <v>9</v>
      </c>
      <c r="F114" s="2">
        <v>1</v>
      </c>
      <c r="G114" s="5">
        <f>Barrage[[#This Row],[Base Damage]]*Barrage[[#This Row],[Total Rounds]]*Barrage[[#This Row],[Coefficient]]</f>
        <v>495</v>
      </c>
      <c r="H114" t="s">
        <v>51</v>
      </c>
      <c r="I114" s="2">
        <v>0.8</v>
      </c>
      <c r="J114" s="2">
        <v>1</v>
      </c>
      <c r="K114" s="2">
        <v>1.3</v>
      </c>
      <c r="L114" s="25"/>
      <c r="M114" s="27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O117"/>
  <sheetViews>
    <sheetView topLeftCell="A76" zoomScaleNormal="100" workbookViewId="0">
      <selection activeCell="E105" sqref="E105"/>
    </sheetView>
  </sheetViews>
  <sheetFormatPr defaultRowHeight="14.4" x14ac:dyDescent="0.3"/>
  <cols>
    <col min="1" max="1" width="7" customWidth="1"/>
    <col min="2" max="2" width="27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5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8" customWidth="1"/>
    <col min="14" max="14" width="8.88671875" style="8" customWidth="1"/>
    <col min="15" max="15" width="24.77734375" customWidth="1"/>
  </cols>
  <sheetData>
    <row r="2" spans="1:15" x14ac:dyDescent="0.3">
      <c r="B2" t="s">
        <v>210</v>
      </c>
    </row>
    <row r="4" spans="1:15" ht="16.05" customHeight="1" x14ac:dyDescent="0.3">
      <c r="A4" t="s">
        <v>199</v>
      </c>
      <c r="B4" s="1" t="s">
        <v>0</v>
      </c>
      <c r="C4" t="s">
        <v>3</v>
      </c>
      <c r="D4" t="s">
        <v>4</v>
      </c>
      <c r="E4" t="s">
        <v>5</v>
      </c>
      <c r="F4" s="2" t="s">
        <v>6</v>
      </c>
      <c r="G4" s="5" t="s">
        <v>7</v>
      </c>
      <c r="H4" t="s">
        <v>8</v>
      </c>
      <c r="I4" s="2" t="s">
        <v>10</v>
      </c>
      <c r="J4" s="2" t="s">
        <v>11</v>
      </c>
      <c r="K4" s="2" t="s">
        <v>12</v>
      </c>
      <c r="L4" s="2" t="s">
        <v>29</v>
      </c>
      <c r="M4" s="21" t="s">
        <v>30</v>
      </c>
      <c r="N4" s="8" t="s">
        <v>31</v>
      </c>
      <c r="O4" s="2" t="s">
        <v>52</v>
      </c>
    </row>
    <row r="5" spans="1:15" x14ac:dyDescent="0.3">
      <c r="A5" t="s">
        <v>2</v>
      </c>
      <c r="B5" t="s">
        <v>1</v>
      </c>
      <c r="C5" t="s">
        <v>204</v>
      </c>
      <c r="D5">
        <v>10</v>
      </c>
      <c r="E5">
        <v>16</v>
      </c>
      <c r="F5" s="2">
        <v>1.25</v>
      </c>
      <c r="G5" s="5">
        <v>200</v>
      </c>
      <c r="H5" t="s">
        <v>9</v>
      </c>
      <c r="I5" s="2">
        <v>1</v>
      </c>
      <c r="J5" s="2">
        <v>1</v>
      </c>
      <c r="K5" s="2">
        <v>1</v>
      </c>
      <c r="L5" s="17"/>
      <c r="M5" s="19"/>
    </row>
    <row r="6" spans="1:15" x14ac:dyDescent="0.3">
      <c r="A6" t="s">
        <v>2</v>
      </c>
      <c r="B6" t="s">
        <v>13</v>
      </c>
      <c r="C6" t="s">
        <v>14</v>
      </c>
      <c r="D6">
        <v>10</v>
      </c>
      <c r="E6">
        <v>10</v>
      </c>
      <c r="F6" s="2">
        <v>1.25</v>
      </c>
      <c r="G6" s="5">
        <v>125</v>
      </c>
      <c r="H6" t="s">
        <v>9</v>
      </c>
      <c r="I6" s="2">
        <v>1</v>
      </c>
      <c r="J6" s="2">
        <v>0.75</v>
      </c>
      <c r="K6" s="2">
        <v>0.4</v>
      </c>
      <c r="L6" s="17"/>
      <c r="M6" s="19"/>
    </row>
    <row r="7" spans="1:15" ht="43.95" customHeight="1" x14ac:dyDescent="0.3">
      <c r="A7" s="1" t="s">
        <v>2</v>
      </c>
      <c r="B7" s="1" t="s">
        <v>15</v>
      </c>
      <c r="C7" s="3" t="s">
        <v>16</v>
      </c>
      <c r="D7">
        <v>10</v>
      </c>
      <c r="E7">
        <v>20</v>
      </c>
      <c r="F7" s="2">
        <v>1.25</v>
      </c>
      <c r="G7" s="5">
        <v>250</v>
      </c>
      <c r="H7" t="s">
        <v>9</v>
      </c>
      <c r="I7" s="2">
        <v>1</v>
      </c>
      <c r="J7" s="2">
        <v>0.75</v>
      </c>
      <c r="K7" s="2">
        <v>0.4</v>
      </c>
      <c r="L7" s="17"/>
      <c r="M7" s="19"/>
    </row>
    <row r="8" spans="1:15" x14ac:dyDescent="0.3">
      <c r="A8" t="s">
        <v>2</v>
      </c>
      <c r="B8" t="s">
        <v>17</v>
      </c>
      <c r="C8" t="s">
        <v>18</v>
      </c>
      <c r="D8">
        <v>10</v>
      </c>
      <c r="E8">
        <v>12</v>
      </c>
      <c r="F8" s="2">
        <v>1.25</v>
      </c>
      <c r="G8" s="5">
        <v>150</v>
      </c>
      <c r="H8" t="s">
        <v>9</v>
      </c>
      <c r="I8" s="2">
        <v>1</v>
      </c>
      <c r="J8" s="2">
        <v>0.75</v>
      </c>
      <c r="K8" s="2">
        <v>0.4</v>
      </c>
      <c r="L8" s="17"/>
      <c r="M8" s="19"/>
    </row>
    <row r="9" spans="1:15" x14ac:dyDescent="0.3">
      <c r="A9" t="s">
        <v>2</v>
      </c>
      <c r="B9" t="s">
        <v>19</v>
      </c>
      <c r="C9" t="s">
        <v>209</v>
      </c>
      <c r="D9">
        <v>10</v>
      </c>
      <c r="E9">
        <v>12</v>
      </c>
      <c r="F9" s="2">
        <v>1.25</v>
      </c>
      <c r="G9" s="5">
        <v>150</v>
      </c>
      <c r="H9" t="s">
        <v>9</v>
      </c>
      <c r="I9" s="2">
        <v>1</v>
      </c>
      <c r="J9" s="2">
        <v>0.5</v>
      </c>
      <c r="K9" s="2">
        <v>0.2</v>
      </c>
      <c r="L9" s="17"/>
      <c r="M9" s="19"/>
    </row>
    <row r="10" spans="1:15" ht="43.95" customHeight="1" x14ac:dyDescent="0.3">
      <c r="A10" t="s">
        <v>2</v>
      </c>
      <c r="B10" s="1" t="s">
        <v>20</v>
      </c>
      <c r="C10" s="3" t="s">
        <v>21</v>
      </c>
      <c r="D10">
        <v>10</v>
      </c>
      <c r="E10">
        <v>10</v>
      </c>
      <c r="F10" s="2">
        <v>1.25</v>
      </c>
      <c r="G10" s="5">
        <v>125</v>
      </c>
      <c r="H10" t="s">
        <v>9</v>
      </c>
      <c r="I10" s="2">
        <v>1</v>
      </c>
      <c r="J10" s="2">
        <v>0.8</v>
      </c>
      <c r="K10" s="2">
        <v>0.6</v>
      </c>
      <c r="L10" s="17"/>
      <c r="M10" s="19"/>
    </row>
    <row r="11" spans="1:15" x14ac:dyDescent="0.3">
      <c r="A11" t="s">
        <v>2</v>
      </c>
      <c r="B11" t="s">
        <v>22</v>
      </c>
      <c r="C11" t="s">
        <v>23</v>
      </c>
      <c r="D11">
        <v>10</v>
      </c>
      <c r="E11">
        <v>12</v>
      </c>
      <c r="F11" s="2">
        <v>1.25</v>
      </c>
      <c r="G11" s="5">
        <v>150</v>
      </c>
      <c r="H11" t="s">
        <v>9</v>
      </c>
      <c r="I11" s="2">
        <v>1</v>
      </c>
      <c r="J11" s="2">
        <v>0.75</v>
      </c>
      <c r="K11" s="2">
        <v>0.4</v>
      </c>
      <c r="L11" s="17"/>
      <c r="M11" s="19"/>
    </row>
    <row r="12" spans="1:15" x14ac:dyDescent="0.3">
      <c r="A12" t="s">
        <v>2</v>
      </c>
      <c r="B12" t="s">
        <v>24</v>
      </c>
      <c r="C12" t="s">
        <v>203</v>
      </c>
      <c r="D12">
        <v>10</v>
      </c>
      <c r="E12">
        <v>20</v>
      </c>
      <c r="F12" s="2">
        <v>1.25</v>
      </c>
      <c r="G12" s="5">
        <v>250</v>
      </c>
      <c r="H12" t="s">
        <v>9</v>
      </c>
      <c r="I12" s="2">
        <v>1</v>
      </c>
      <c r="J12" s="2">
        <v>0.75</v>
      </c>
      <c r="K12" s="2">
        <v>0.4</v>
      </c>
      <c r="L12" s="17"/>
      <c r="M12" s="19"/>
    </row>
    <row r="13" spans="1:15" x14ac:dyDescent="0.3">
      <c r="A13" t="s">
        <v>2</v>
      </c>
      <c r="B13" t="s">
        <v>140</v>
      </c>
      <c r="C13" t="s">
        <v>25</v>
      </c>
      <c r="D13">
        <v>12</v>
      </c>
      <c r="E13">
        <v>12</v>
      </c>
      <c r="F13" s="2">
        <v>1.25</v>
      </c>
      <c r="G13" s="5">
        <v>180</v>
      </c>
      <c r="H13" t="s">
        <v>9</v>
      </c>
      <c r="I13" s="2">
        <v>1</v>
      </c>
      <c r="J13" s="2">
        <v>1</v>
      </c>
      <c r="K13" s="2">
        <v>1</v>
      </c>
      <c r="L13" s="17"/>
      <c r="M13" s="19"/>
    </row>
    <row r="14" spans="1:15" x14ac:dyDescent="0.3">
      <c r="A14" t="s">
        <v>2</v>
      </c>
      <c r="B14" t="s">
        <v>369</v>
      </c>
      <c r="C14" t="s">
        <v>370</v>
      </c>
      <c r="D14">
        <v>12</v>
      </c>
      <c r="E14">
        <v>12</v>
      </c>
      <c r="F14" s="2">
        <v>1.25</v>
      </c>
      <c r="G14" s="5">
        <v>180</v>
      </c>
      <c r="H14" t="s">
        <v>9</v>
      </c>
      <c r="I14" s="2">
        <v>1</v>
      </c>
      <c r="J14" s="2">
        <v>1</v>
      </c>
      <c r="K14" s="2">
        <v>1</v>
      </c>
      <c r="L14" s="17"/>
      <c r="M14" s="19"/>
    </row>
    <row r="15" spans="1:15" x14ac:dyDescent="0.3">
      <c r="A15" t="s">
        <v>2</v>
      </c>
      <c r="B15" t="s">
        <v>26</v>
      </c>
      <c r="C15" t="s">
        <v>202</v>
      </c>
      <c r="D15">
        <v>10</v>
      </c>
      <c r="E15">
        <v>20</v>
      </c>
      <c r="F15" s="2">
        <v>1.25</v>
      </c>
      <c r="G15" s="5">
        <v>250</v>
      </c>
      <c r="H15" t="s">
        <v>9</v>
      </c>
      <c r="I15" s="2">
        <v>1</v>
      </c>
      <c r="J15" s="2">
        <v>0.75</v>
      </c>
      <c r="K15" s="2">
        <v>0.4</v>
      </c>
      <c r="L15" s="17"/>
      <c r="M15" s="19"/>
    </row>
    <row r="16" spans="1:15" x14ac:dyDescent="0.3">
      <c r="A16" t="s">
        <v>2</v>
      </c>
      <c r="B16" t="s">
        <v>139</v>
      </c>
      <c r="C16" t="s">
        <v>27</v>
      </c>
      <c r="D16">
        <v>12</v>
      </c>
      <c r="E16">
        <v>24</v>
      </c>
      <c r="F16" s="2">
        <v>1.25</v>
      </c>
      <c r="G16" s="5">
        <v>360</v>
      </c>
      <c r="H16" s="12" t="s">
        <v>28</v>
      </c>
      <c r="I16" s="2">
        <v>0.9</v>
      </c>
      <c r="J16" s="2">
        <v>0.7</v>
      </c>
      <c r="K16" s="2">
        <v>0.4</v>
      </c>
      <c r="L16" s="17"/>
      <c r="M16" s="19"/>
      <c r="N16" s="8">
        <v>1</v>
      </c>
    </row>
    <row r="17" spans="1:15" x14ac:dyDescent="0.3">
      <c r="A17" t="s">
        <v>2</v>
      </c>
      <c r="B17" t="s">
        <v>138</v>
      </c>
      <c r="C17" t="s">
        <v>32</v>
      </c>
      <c r="D17">
        <v>12</v>
      </c>
      <c r="E17">
        <v>18</v>
      </c>
      <c r="F17" s="2">
        <v>1.25</v>
      </c>
      <c r="G17" s="5">
        <v>270</v>
      </c>
      <c r="H17" t="s">
        <v>9</v>
      </c>
      <c r="I17" s="2">
        <v>1</v>
      </c>
      <c r="J17" s="2">
        <v>0.75</v>
      </c>
      <c r="K17" s="2">
        <v>0.4</v>
      </c>
      <c r="L17" s="17"/>
      <c r="M17" s="19"/>
    </row>
    <row r="18" spans="1:15" x14ac:dyDescent="0.3">
      <c r="A18" t="s">
        <v>2</v>
      </c>
      <c r="B18" t="s">
        <v>137</v>
      </c>
      <c r="C18" t="s">
        <v>33</v>
      </c>
      <c r="D18">
        <v>12</v>
      </c>
      <c r="E18">
        <v>28</v>
      </c>
      <c r="F18" s="2">
        <v>1.25</v>
      </c>
      <c r="G18" s="5">
        <v>420</v>
      </c>
      <c r="H18" s="15" t="s">
        <v>34</v>
      </c>
      <c r="I18" s="2">
        <v>1.2</v>
      </c>
      <c r="J18" s="2">
        <v>0.6</v>
      </c>
      <c r="K18" s="2">
        <v>0.6</v>
      </c>
      <c r="L18" s="17">
        <v>0.01</v>
      </c>
      <c r="M18" s="19">
        <v>1</v>
      </c>
    </row>
    <row r="19" spans="1:15" x14ac:dyDescent="0.3">
      <c r="A19" t="s">
        <v>2</v>
      </c>
      <c r="B19" t="s">
        <v>136</v>
      </c>
      <c r="C19" t="s">
        <v>35</v>
      </c>
      <c r="D19">
        <v>12</v>
      </c>
      <c r="E19">
        <v>24</v>
      </c>
      <c r="F19" s="2">
        <v>1.25</v>
      </c>
      <c r="G19" s="5">
        <v>360</v>
      </c>
      <c r="H19" t="s">
        <v>9</v>
      </c>
      <c r="I19" s="2">
        <v>1</v>
      </c>
      <c r="J19" s="2">
        <v>0.5</v>
      </c>
      <c r="K19" s="2">
        <v>0.2</v>
      </c>
      <c r="L19" s="17"/>
      <c r="M19" s="19"/>
    </row>
    <row r="20" spans="1:15" x14ac:dyDescent="0.3">
      <c r="A20" t="s">
        <v>2</v>
      </c>
      <c r="B20" t="s">
        <v>135</v>
      </c>
      <c r="C20" t="s">
        <v>36</v>
      </c>
      <c r="D20">
        <v>12</v>
      </c>
      <c r="E20">
        <v>20</v>
      </c>
      <c r="F20" s="2">
        <v>1.25</v>
      </c>
      <c r="G20" s="5">
        <v>300</v>
      </c>
      <c r="H20" s="12" t="s">
        <v>28</v>
      </c>
      <c r="I20" s="2">
        <v>1</v>
      </c>
      <c r="J20" s="2">
        <v>0.8</v>
      </c>
      <c r="K20" s="2">
        <v>0.6</v>
      </c>
      <c r="L20" s="17"/>
      <c r="M20" s="19"/>
      <c r="N20" s="8">
        <v>1</v>
      </c>
    </row>
    <row r="21" spans="1:15" x14ac:dyDescent="0.3">
      <c r="A21" t="s">
        <v>2</v>
      </c>
      <c r="B21" t="s">
        <v>37</v>
      </c>
      <c r="C21" t="s">
        <v>200</v>
      </c>
      <c r="D21">
        <v>10</v>
      </c>
      <c r="E21">
        <v>10</v>
      </c>
      <c r="F21" s="2">
        <v>1.25</v>
      </c>
      <c r="G21" s="5">
        <v>125</v>
      </c>
      <c r="H21" t="s">
        <v>9</v>
      </c>
      <c r="I21" s="2">
        <v>1</v>
      </c>
      <c r="J21" s="2">
        <v>0.8</v>
      </c>
      <c r="K21" s="2">
        <v>0.6</v>
      </c>
      <c r="L21" s="17"/>
      <c r="M21" s="19"/>
    </row>
    <row r="22" spans="1:15" x14ac:dyDescent="0.3">
      <c r="A22" t="s">
        <v>2</v>
      </c>
      <c r="B22" t="s">
        <v>38</v>
      </c>
      <c r="C22" t="s">
        <v>39</v>
      </c>
      <c r="D22">
        <v>10</v>
      </c>
      <c r="E22">
        <v>17</v>
      </c>
      <c r="F22" s="2">
        <v>1.25</v>
      </c>
      <c r="G22" s="5">
        <v>212.5</v>
      </c>
      <c r="H22" t="s">
        <v>9</v>
      </c>
      <c r="I22" s="2">
        <v>1</v>
      </c>
      <c r="J22" s="2">
        <v>0.9</v>
      </c>
      <c r="K22" s="2">
        <v>0.5</v>
      </c>
      <c r="L22" s="17"/>
      <c r="M22" s="19"/>
    </row>
    <row r="23" spans="1:15" x14ac:dyDescent="0.3">
      <c r="A23" t="s">
        <v>2</v>
      </c>
      <c r="B23" t="s">
        <v>40</v>
      </c>
      <c r="C23" t="s">
        <v>41</v>
      </c>
      <c r="D23">
        <v>10</v>
      </c>
      <c r="E23">
        <v>24</v>
      </c>
      <c r="F23" s="2">
        <v>1.25</v>
      </c>
      <c r="G23" s="5">
        <v>300</v>
      </c>
      <c r="H23" t="s">
        <v>9</v>
      </c>
      <c r="I23" s="2">
        <v>1</v>
      </c>
      <c r="J23" s="2">
        <v>0.75</v>
      </c>
      <c r="K23" s="2">
        <v>0.4</v>
      </c>
      <c r="L23" s="17"/>
      <c r="M23" s="19"/>
    </row>
    <row r="24" spans="1:15" x14ac:dyDescent="0.3">
      <c r="A24" t="s">
        <v>2</v>
      </c>
      <c r="B24" t="s">
        <v>42</v>
      </c>
      <c r="C24" t="s">
        <v>43</v>
      </c>
      <c r="D24">
        <v>10</v>
      </c>
      <c r="E24">
        <v>24</v>
      </c>
      <c r="F24" s="2">
        <v>1.25</v>
      </c>
      <c r="G24" s="5">
        <v>300</v>
      </c>
      <c r="H24" t="s">
        <v>9</v>
      </c>
      <c r="I24" s="2">
        <v>1</v>
      </c>
      <c r="J24" s="2">
        <v>0.75</v>
      </c>
      <c r="K24" s="2">
        <v>0.4</v>
      </c>
      <c r="L24" s="17"/>
      <c r="M24" s="19"/>
    </row>
    <row r="25" spans="1:15" ht="31.95" customHeight="1" x14ac:dyDescent="0.3">
      <c r="A25" t="s">
        <v>2</v>
      </c>
      <c r="B25" t="s">
        <v>44</v>
      </c>
      <c r="C25" t="s">
        <v>201</v>
      </c>
      <c r="D25">
        <v>10</v>
      </c>
      <c r="E25">
        <v>15</v>
      </c>
      <c r="F25" s="2">
        <v>1.25</v>
      </c>
      <c r="G25" s="5">
        <v>187.5</v>
      </c>
      <c r="H25" t="s">
        <v>9</v>
      </c>
      <c r="I25" s="2">
        <v>1</v>
      </c>
      <c r="J25" s="2">
        <v>1</v>
      </c>
      <c r="K25" s="2">
        <v>1</v>
      </c>
      <c r="L25" s="17"/>
      <c r="M25" s="19"/>
    </row>
    <row r="26" spans="1:15" s="3" customFormat="1" ht="31.95" customHeight="1" x14ac:dyDescent="0.3">
      <c r="A26" t="s">
        <v>2</v>
      </c>
      <c r="B26" s="1" t="s">
        <v>46</v>
      </c>
      <c r="C26" s="3" t="s">
        <v>47</v>
      </c>
      <c r="D26">
        <v>10</v>
      </c>
      <c r="E26">
        <v>12</v>
      </c>
      <c r="F26" s="2">
        <v>1.25</v>
      </c>
      <c r="G26" s="5">
        <v>150</v>
      </c>
      <c r="H26" t="s">
        <v>9</v>
      </c>
      <c r="I26" s="2">
        <v>1</v>
      </c>
      <c r="J26" s="2">
        <v>0.5</v>
      </c>
      <c r="K26" s="2">
        <v>0.2</v>
      </c>
      <c r="L26" s="17"/>
      <c r="M26" s="19"/>
      <c r="N26" s="8"/>
      <c r="O26"/>
    </row>
    <row r="27" spans="1:15" ht="28.8" x14ac:dyDescent="0.3">
      <c r="A27" s="3" t="s">
        <v>2</v>
      </c>
      <c r="B27" s="4" t="s">
        <v>45</v>
      </c>
      <c r="C27" s="3" t="s">
        <v>368</v>
      </c>
      <c r="D27" s="3">
        <v>10</v>
      </c>
      <c r="E27" s="3">
        <v>27</v>
      </c>
      <c r="F27" s="6">
        <v>1.25</v>
      </c>
      <c r="G27" s="7">
        <v>337.5</v>
      </c>
      <c r="H27" s="16" t="s">
        <v>34</v>
      </c>
      <c r="I27" s="6">
        <v>1.2</v>
      </c>
      <c r="J27" s="6">
        <v>0.6</v>
      </c>
      <c r="K27" s="6">
        <v>0.6</v>
      </c>
      <c r="L27" s="18">
        <v>0.01</v>
      </c>
      <c r="M27" s="20">
        <v>1</v>
      </c>
      <c r="N27" s="9"/>
      <c r="O27" s="3"/>
    </row>
    <row r="28" spans="1:15" x14ac:dyDescent="0.3">
      <c r="A28" t="s">
        <v>2</v>
      </c>
      <c r="B28" t="s">
        <v>48</v>
      </c>
      <c r="C28" t="s">
        <v>49</v>
      </c>
      <c r="D28">
        <v>10</v>
      </c>
      <c r="E28">
        <v>26</v>
      </c>
      <c r="F28" s="2">
        <v>1.25</v>
      </c>
      <c r="G28" s="5">
        <v>325</v>
      </c>
      <c r="H28" s="15" t="s">
        <v>34</v>
      </c>
      <c r="I28" s="2">
        <v>1.2</v>
      </c>
      <c r="J28" s="2">
        <v>0.6</v>
      </c>
      <c r="K28" s="2">
        <v>0.6</v>
      </c>
      <c r="L28" s="17">
        <v>0.01</v>
      </c>
      <c r="M28" s="19">
        <v>1</v>
      </c>
    </row>
    <row r="29" spans="1:15" x14ac:dyDescent="0.3">
      <c r="A29" t="s">
        <v>2</v>
      </c>
      <c r="B29" t="s">
        <v>134</v>
      </c>
      <c r="C29" t="s">
        <v>50</v>
      </c>
      <c r="D29">
        <v>12</v>
      </c>
      <c r="E29">
        <v>30</v>
      </c>
      <c r="F29" s="2">
        <v>1.25</v>
      </c>
      <c r="G29" s="5">
        <v>450</v>
      </c>
      <c r="H29" s="15" t="s">
        <v>34</v>
      </c>
      <c r="I29" s="2">
        <v>1.2</v>
      </c>
      <c r="J29" s="2">
        <v>1</v>
      </c>
      <c r="K29" s="2">
        <v>0.9</v>
      </c>
      <c r="L29" s="17">
        <v>0.01</v>
      </c>
      <c r="M29" s="19">
        <v>1</v>
      </c>
    </row>
    <row r="30" spans="1:15" x14ac:dyDescent="0.3">
      <c r="A30" t="s">
        <v>2</v>
      </c>
      <c r="B30" t="s">
        <v>134</v>
      </c>
      <c r="C30" t="s">
        <v>50</v>
      </c>
      <c r="D30">
        <v>45</v>
      </c>
      <c r="E30">
        <v>4</v>
      </c>
      <c r="F30" s="2">
        <v>1</v>
      </c>
      <c r="G30" s="5">
        <v>180</v>
      </c>
      <c r="H30" t="s">
        <v>51</v>
      </c>
      <c r="I30" s="2">
        <v>0.7</v>
      </c>
      <c r="J30" s="2">
        <v>0.9</v>
      </c>
      <c r="K30" s="2">
        <v>1.2</v>
      </c>
      <c r="L30" s="17"/>
      <c r="M30" s="19"/>
      <c r="O30" t="s">
        <v>53</v>
      </c>
    </row>
    <row r="31" spans="1:15" x14ac:dyDescent="0.3">
      <c r="A31" t="s">
        <v>2</v>
      </c>
      <c r="B31" t="s">
        <v>133</v>
      </c>
      <c r="C31" t="s">
        <v>54</v>
      </c>
      <c r="D31">
        <v>12</v>
      </c>
      <c r="E31">
        <v>48</v>
      </c>
      <c r="F31" s="2">
        <v>1.25</v>
      </c>
      <c r="G31" s="5">
        <v>720</v>
      </c>
      <c r="H31" s="12" t="s">
        <v>28</v>
      </c>
      <c r="I31" s="2">
        <v>0.9</v>
      </c>
      <c r="J31" s="2">
        <v>0.7</v>
      </c>
      <c r="K31" s="2">
        <v>0.4</v>
      </c>
      <c r="L31" s="17"/>
      <c r="M31" s="19"/>
      <c r="N31" s="8">
        <v>0</v>
      </c>
      <c r="O31" t="s">
        <v>55</v>
      </c>
    </row>
    <row r="32" spans="1:15" x14ac:dyDescent="0.3">
      <c r="A32" t="s">
        <v>2</v>
      </c>
      <c r="B32" t="s">
        <v>133</v>
      </c>
      <c r="C32" t="s">
        <v>54</v>
      </c>
      <c r="D32">
        <v>40</v>
      </c>
      <c r="E32">
        <v>4</v>
      </c>
      <c r="F32" s="2">
        <v>1</v>
      </c>
      <c r="G32" s="5">
        <v>160</v>
      </c>
      <c r="H32" t="s">
        <v>51</v>
      </c>
      <c r="I32" s="2">
        <v>0.7</v>
      </c>
      <c r="J32" s="2">
        <v>0.9</v>
      </c>
      <c r="K32" s="2">
        <v>1.2</v>
      </c>
      <c r="L32" s="17"/>
      <c r="M32" s="19"/>
    </row>
    <row r="33" spans="1:15" x14ac:dyDescent="0.3">
      <c r="A33" t="s">
        <v>2</v>
      </c>
      <c r="B33" t="s">
        <v>132</v>
      </c>
      <c r="C33" t="s">
        <v>56</v>
      </c>
      <c r="D33">
        <v>12</v>
      </c>
      <c r="E33">
        <v>36</v>
      </c>
      <c r="F33" s="2">
        <v>1</v>
      </c>
      <c r="G33" s="5">
        <v>432</v>
      </c>
      <c r="H33" s="12" t="s">
        <v>28</v>
      </c>
      <c r="I33" s="2">
        <v>1.2</v>
      </c>
      <c r="J33" s="2">
        <v>1.2</v>
      </c>
      <c r="K33" s="2">
        <v>1.2</v>
      </c>
      <c r="L33" s="17"/>
      <c r="M33" s="19"/>
      <c r="N33" s="8">
        <v>1</v>
      </c>
    </row>
    <row r="34" spans="1:15" x14ac:dyDescent="0.3">
      <c r="A34" t="s">
        <v>2</v>
      </c>
      <c r="B34" t="s">
        <v>131</v>
      </c>
      <c r="C34" t="s">
        <v>57</v>
      </c>
      <c r="D34">
        <v>12</v>
      </c>
      <c r="E34">
        <v>36</v>
      </c>
      <c r="F34" s="2">
        <v>1.25</v>
      </c>
      <c r="G34" s="5">
        <v>540</v>
      </c>
      <c r="H34" s="15" t="s">
        <v>34</v>
      </c>
      <c r="I34" s="2">
        <v>1.2</v>
      </c>
      <c r="J34" s="2">
        <v>0.6</v>
      </c>
      <c r="K34" s="2">
        <v>0.6</v>
      </c>
      <c r="L34" s="17">
        <v>0.01</v>
      </c>
      <c r="M34" s="19">
        <v>1</v>
      </c>
    </row>
    <row r="35" spans="1:15" x14ac:dyDescent="0.3">
      <c r="A35" t="s">
        <v>2</v>
      </c>
      <c r="B35" t="s">
        <v>83</v>
      </c>
      <c r="C35" t="s">
        <v>58</v>
      </c>
      <c r="D35">
        <v>10</v>
      </c>
      <c r="E35">
        <v>16</v>
      </c>
      <c r="F35" s="2">
        <v>1.25</v>
      </c>
      <c r="G35" s="5">
        <v>200</v>
      </c>
      <c r="H35" s="15" t="s">
        <v>34</v>
      </c>
      <c r="I35" s="2">
        <v>1.4</v>
      </c>
      <c r="J35" s="2">
        <v>0.9</v>
      </c>
      <c r="K35" s="2">
        <v>0.7</v>
      </c>
      <c r="L35" s="17">
        <v>0.03</v>
      </c>
      <c r="M35" s="19">
        <v>2</v>
      </c>
      <c r="O35" t="s">
        <v>59</v>
      </c>
    </row>
    <row r="36" spans="1:15" x14ac:dyDescent="0.3">
      <c r="A36" t="s">
        <v>2</v>
      </c>
      <c r="B36" t="s">
        <v>130</v>
      </c>
      <c r="C36" t="s">
        <v>60</v>
      </c>
      <c r="D36">
        <v>10</v>
      </c>
      <c r="E36">
        <v>16</v>
      </c>
      <c r="F36" s="2">
        <v>1.25</v>
      </c>
      <c r="G36" s="5">
        <v>200</v>
      </c>
      <c r="H36" t="s">
        <v>9</v>
      </c>
      <c r="I36" s="2">
        <v>1</v>
      </c>
      <c r="J36" s="2">
        <v>0.9</v>
      </c>
      <c r="K36" s="2">
        <v>0.5</v>
      </c>
      <c r="L36" s="17"/>
      <c r="M36" s="19"/>
    </row>
    <row r="37" spans="1:15" x14ac:dyDescent="0.3">
      <c r="A37" t="s">
        <v>2</v>
      </c>
      <c r="B37" t="s">
        <v>61</v>
      </c>
      <c r="C37" t="s">
        <v>62</v>
      </c>
      <c r="D37">
        <v>12</v>
      </c>
      <c r="E37">
        <v>20</v>
      </c>
      <c r="F37" s="2">
        <v>1.25</v>
      </c>
      <c r="G37" s="5">
        <v>300</v>
      </c>
      <c r="H37" t="s">
        <v>9</v>
      </c>
      <c r="I37" s="2">
        <v>1.3</v>
      </c>
      <c r="J37" s="2">
        <v>0.9</v>
      </c>
      <c r="K37" s="2">
        <v>0.6</v>
      </c>
      <c r="L37" s="17"/>
      <c r="M37" s="19"/>
    </row>
    <row r="38" spans="1:15" x14ac:dyDescent="0.3">
      <c r="A38" t="s">
        <v>2</v>
      </c>
      <c r="B38" t="s">
        <v>63</v>
      </c>
      <c r="C38" t="s">
        <v>64</v>
      </c>
      <c r="D38">
        <v>10</v>
      </c>
      <c r="E38">
        <v>26</v>
      </c>
      <c r="F38" s="2">
        <v>1.25</v>
      </c>
      <c r="G38" s="5">
        <v>325</v>
      </c>
      <c r="H38" t="s">
        <v>9</v>
      </c>
      <c r="I38" s="2">
        <v>1</v>
      </c>
      <c r="J38" s="2">
        <v>0.75</v>
      </c>
      <c r="K38" s="2">
        <v>0.4</v>
      </c>
      <c r="L38" s="17"/>
      <c r="M38" s="19"/>
    </row>
    <row r="39" spans="1:15" x14ac:dyDescent="0.3">
      <c r="A39" t="s">
        <v>2</v>
      </c>
      <c r="B39" t="s">
        <v>129</v>
      </c>
      <c r="C39" t="s">
        <v>65</v>
      </c>
      <c r="D39">
        <v>12</v>
      </c>
      <c r="E39">
        <v>18</v>
      </c>
      <c r="F39" s="2">
        <v>1.25</v>
      </c>
      <c r="G39" s="5">
        <v>270</v>
      </c>
      <c r="H39" s="15" t="s">
        <v>34</v>
      </c>
      <c r="I39" s="2">
        <v>1.2</v>
      </c>
      <c r="J39" s="2">
        <v>0.6</v>
      </c>
      <c r="K39" s="2">
        <v>0.6</v>
      </c>
      <c r="L39" s="17">
        <v>0.01</v>
      </c>
      <c r="M39" s="19">
        <v>1</v>
      </c>
    </row>
    <row r="40" spans="1:15" x14ac:dyDescent="0.3">
      <c r="A40" t="s">
        <v>2</v>
      </c>
      <c r="B40" t="s">
        <v>129</v>
      </c>
      <c r="C40" t="s">
        <v>65</v>
      </c>
      <c r="D40">
        <v>60</v>
      </c>
      <c r="E40">
        <v>4</v>
      </c>
      <c r="F40" s="2">
        <v>1</v>
      </c>
      <c r="G40" s="5">
        <v>240</v>
      </c>
      <c r="H40" t="s">
        <v>51</v>
      </c>
      <c r="I40" s="2">
        <v>0.8</v>
      </c>
      <c r="J40" s="2">
        <v>1</v>
      </c>
      <c r="K40" s="2">
        <v>1.3</v>
      </c>
      <c r="L40" s="17"/>
      <c r="M40" s="19"/>
    </row>
    <row r="41" spans="1:15" x14ac:dyDescent="0.3">
      <c r="A41" t="s">
        <v>2</v>
      </c>
      <c r="B41" t="s">
        <v>66</v>
      </c>
      <c r="C41" t="s">
        <v>67</v>
      </c>
      <c r="D41">
        <v>10</v>
      </c>
      <c r="E41">
        <v>18</v>
      </c>
      <c r="F41" s="2">
        <v>1.25</v>
      </c>
      <c r="G41" s="5">
        <v>225</v>
      </c>
      <c r="H41" s="15" t="s">
        <v>34</v>
      </c>
      <c r="I41" s="2">
        <v>1</v>
      </c>
      <c r="J41" s="2">
        <v>0.8</v>
      </c>
      <c r="K41" s="2">
        <v>0.6</v>
      </c>
      <c r="L41" s="17">
        <v>0.01</v>
      </c>
      <c r="M41" s="19">
        <v>1</v>
      </c>
    </row>
    <row r="42" spans="1:15" x14ac:dyDescent="0.3">
      <c r="A42" t="s">
        <v>2</v>
      </c>
      <c r="B42" t="s">
        <v>128</v>
      </c>
      <c r="C42" t="s">
        <v>68</v>
      </c>
      <c r="D42">
        <v>12</v>
      </c>
      <c r="E42">
        <v>30</v>
      </c>
      <c r="F42" s="2">
        <v>1.25</v>
      </c>
      <c r="G42" s="5">
        <v>450</v>
      </c>
      <c r="H42" t="s">
        <v>9</v>
      </c>
      <c r="I42" s="2">
        <v>1.05</v>
      </c>
      <c r="J42" s="2">
        <v>0.9</v>
      </c>
      <c r="K42" s="2">
        <v>0.85</v>
      </c>
      <c r="L42" s="17"/>
      <c r="M42" s="19"/>
    </row>
    <row r="43" spans="1:15" x14ac:dyDescent="0.3">
      <c r="A43" t="s">
        <v>2</v>
      </c>
      <c r="B43" t="s">
        <v>128</v>
      </c>
      <c r="C43" t="s">
        <v>68</v>
      </c>
      <c r="D43">
        <v>45</v>
      </c>
      <c r="E43">
        <v>4</v>
      </c>
      <c r="F43" s="2">
        <v>1</v>
      </c>
      <c r="G43" s="5">
        <v>180</v>
      </c>
      <c r="H43" t="s">
        <v>51</v>
      </c>
      <c r="I43" s="2">
        <v>0.7</v>
      </c>
      <c r="J43" s="2">
        <v>0.9</v>
      </c>
      <c r="K43" s="2">
        <v>1.25</v>
      </c>
      <c r="L43" s="17"/>
      <c r="M43" s="19"/>
      <c r="O43" t="s">
        <v>53</v>
      </c>
    </row>
    <row r="44" spans="1:15" x14ac:dyDescent="0.3">
      <c r="A44" t="s">
        <v>2</v>
      </c>
      <c r="B44" t="s">
        <v>71</v>
      </c>
      <c r="C44" t="s">
        <v>69</v>
      </c>
      <c r="D44">
        <v>12</v>
      </c>
      <c r="E44">
        <v>18</v>
      </c>
      <c r="F44" s="2">
        <v>1.25</v>
      </c>
      <c r="G44" s="5">
        <v>270</v>
      </c>
      <c r="H44" s="12" t="s">
        <v>28</v>
      </c>
      <c r="I44" s="2">
        <v>1.1000000000000001</v>
      </c>
      <c r="J44" s="2">
        <v>0.9</v>
      </c>
      <c r="K44" s="2">
        <v>0.7</v>
      </c>
      <c r="L44" s="17"/>
      <c r="M44" s="19"/>
      <c r="N44" s="8">
        <v>1</v>
      </c>
    </row>
    <row r="45" spans="1:15" x14ac:dyDescent="0.3">
      <c r="A45" t="s">
        <v>2</v>
      </c>
      <c r="B45" t="s">
        <v>72</v>
      </c>
      <c r="C45" t="s">
        <v>70</v>
      </c>
      <c r="D45">
        <v>10</v>
      </c>
      <c r="E45">
        <v>24</v>
      </c>
      <c r="F45" s="2">
        <v>1.25</v>
      </c>
      <c r="G45" s="5">
        <v>300</v>
      </c>
      <c r="H45" s="15" t="s">
        <v>34</v>
      </c>
      <c r="I45" s="2">
        <v>1.2</v>
      </c>
      <c r="J45" s="2">
        <v>0.6</v>
      </c>
      <c r="K45" s="2">
        <v>0.6</v>
      </c>
      <c r="L45" s="17"/>
      <c r="M45" s="19"/>
    </row>
    <row r="46" spans="1:15" x14ac:dyDescent="0.3">
      <c r="A46" t="s">
        <v>2</v>
      </c>
      <c r="B46" t="s">
        <v>371</v>
      </c>
      <c r="C46" t="s">
        <v>372</v>
      </c>
      <c r="D46">
        <v>10</v>
      </c>
      <c r="E46">
        <v>16</v>
      </c>
      <c r="F46" s="2">
        <v>1.25</v>
      </c>
      <c r="G46" s="5">
        <f>10*1.25*16</f>
        <v>200</v>
      </c>
      <c r="H46" s="12" t="s">
        <v>28</v>
      </c>
      <c r="I46" s="2">
        <v>0.9</v>
      </c>
      <c r="J46" s="2">
        <v>0.7</v>
      </c>
      <c r="K46" s="2">
        <v>0.4</v>
      </c>
      <c r="L46" s="17"/>
      <c r="M46" s="19"/>
      <c r="N46" s="8">
        <v>0</v>
      </c>
    </row>
    <row r="47" spans="1:15" x14ac:dyDescent="0.3">
      <c r="A47" t="s">
        <v>2</v>
      </c>
      <c r="B47" t="s">
        <v>93</v>
      </c>
      <c r="C47" s="10">
        <v>22</v>
      </c>
      <c r="D47">
        <v>10</v>
      </c>
      <c r="E47">
        <v>32</v>
      </c>
      <c r="F47" s="2">
        <v>1</v>
      </c>
      <c r="G47" s="5">
        <v>320</v>
      </c>
      <c r="H47" t="s">
        <v>9</v>
      </c>
      <c r="I47" s="2">
        <v>1</v>
      </c>
      <c r="J47" s="2">
        <v>0.8</v>
      </c>
      <c r="K47" s="2">
        <v>0.6</v>
      </c>
      <c r="L47" s="17"/>
      <c r="M47" s="19"/>
    </row>
    <row r="48" spans="1:15" x14ac:dyDescent="0.3">
      <c r="A48" t="s">
        <v>2</v>
      </c>
      <c r="B48" t="s">
        <v>94</v>
      </c>
      <c r="C48" s="10">
        <v>33</v>
      </c>
      <c r="D48">
        <v>10</v>
      </c>
      <c r="E48">
        <v>32</v>
      </c>
      <c r="F48" s="2">
        <v>1</v>
      </c>
      <c r="G48" s="5">
        <v>321</v>
      </c>
      <c r="H48" t="s">
        <v>9</v>
      </c>
      <c r="I48" s="2">
        <v>1</v>
      </c>
      <c r="J48" s="2">
        <v>0.8</v>
      </c>
      <c r="K48" s="2">
        <v>0.6</v>
      </c>
      <c r="L48" s="17"/>
      <c r="M48" s="19"/>
    </row>
    <row r="49" spans="1:15" x14ac:dyDescent="0.3">
      <c r="A49" t="s">
        <v>2</v>
      </c>
      <c r="B49" t="s">
        <v>127</v>
      </c>
      <c r="C49" t="s">
        <v>76</v>
      </c>
      <c r="D49">
        <v>12</v>
      </c>
      <c r="E49">
        <v>12</v>
      </c>
      <c r="F49" s="2">
        <v>1.25</v>
      </c>
      <c r="G49" s="5">
        <v>180</v>
      </c>
      <c r="H49" t="s">
        <v>73</v>
      </c>
      <c r="I49" s="2">
        <v>1</v>
      </c>
      <c r="J49" s="2">
        <v>0.75</v>
      </c>
      <c r="K49" s="2">
        <v>0.4</v>
      </c>
      <c r="L49" s="17"/>
      <c r="M49" s="19"/>
    </row>
    <row r="50" spans="1:15" x14ac:dyDescent="0.3">
      <c r="A50" t="s">
        <v>2</v>
      </c>
      <c r="B50" t="s">
        <v>127</v>
      </c>
      <c r="C50" t="s">
        <v>76</v>
      </c>
      <c r="D50">
        <v>12</v>
      </c>
      <c r="E50">
        <v>12</v>
      </c>
      <c r="F50" s="2">
        <v>1.25</v>
      </c>
      <c r="G50" s="5">
        <v>180</v>
      </c>
      <c r="H50" t="s">
        <v>74</v>
      </c>
      <c r="I50" s="2">
        <v>1</v>
      </c>
      <c r="J50" s="2">
        <v>0.8</v>
      </c>
      <c r="K50" s="2">
        <v>0.6</v>
      </c>
      <c r="L50" s="17"/>
      <c r="M50" s="19"/>
    </row>
    <row r="51" spans="1:15" x14ac:dyDescent="0.3">
      <c r="A51" t="s">
        <v>2</v>
      </c>
      <c r="B51" t="s">
        <v>127</v>
      </c>
      <c r="C51" t="s">
        <v>76</v>
      </c>
      <c r="D51">
        <v>12</v>
      </c>
      <c r="E51">
        <v>12</v>
      </c>
      <c r="F51" s="2">
        <v>1.25</v>
      </c>
      <c r="G51" s="5">
        <v>180</v>
      </c>
      <c r="H51" t="s">
        <v>75</v>
      </c>
      <c r="I51" s="2">
        <v>1.2</v>
      </c>
      <c r="J51" s="2">
        <v>0.6</v>
      </c>
      <c r="K51" s="2">
        <v>0.6</v>
      </c>
      <c r="L51" s="17"/>
      <c r="M51" s="19"/>
    </row>
    <row r="52" spans="1:15" x14ac:dyDescent="0.3">
      <c r="A52" t="s">
        <v>2</v>
      </c>
      <c r="B52" t="s">
        <v>127</v>
      </c>
      <c r="C52" t="s">
        <v>76</v>
      </c>
      <c r="D52">
        <v>45</v>
      </c>
      <c r="E52">
        <v>3</v>
      </c>
      <c r="F52" s="2">
        <v>1</v>
      </c>
      <c r="G52" s="5">
        <v>135</v>
      </c>
      <c r="H52" t="s">
        <v>51</v>
      </c>
      <c r="I52" s="2">
        <v>0.7</v>
      </c>
      <c r="J52" s="2">
        <v>0.9</v>
      </c>
      <c r="K52" s="2">
        <v>1.25</v>
      </c>
      <c r="L52" s="17"/>
      <c r="M52" s="19"/>
    </row>
    <row r="53" spans="1:15" x14ac:dyDescent="0.3">
      <c r="A53" t="s">
        <v>2</v>
      </c>
      <c r="B53" t="s">
        <v>77</v>
      </c>
      <c r="C53" t="s">
        <v>78</v>
      </c>
      <c r="D53">
        <v>10</v>
      </c>
      <c r="E53">
        <v>24</v>
      </c>
      <c r="F53" s="2">
        <v>1.25</v>
      </c>
      <c r="G53" s="5">
        <v>300</v>
      </c>
      <c r="H53" s="15" t="s">
        <v>34</v>
      </c>
      <c r="I53" s="2">
        <v>1.2</v>
      </c>
      <c r="J53" s="2">
        <v>0.6</v>
      </c>
      <c r="K53" s="2">
        <v>0.6</v>
      </c>
      <c r="L53" s="17"/>
      <c r="M53" s="19"/>
    </row>
    <row r="54" spans="1:15" x14ac:dyDescent="0.3">
      <c r="A54" t="s">
        <v>2</v>
      </c>
      <c r="B54" t="s">
        <v>126</v>
      </c>
      <c r="C54" t="s">
        <v>79</v>
      </c>
      <c r="D54">
        <v>12</v>
      </c>
      <c r="E54">
        <v>18</v>
      </c>
      <c r="F54" s="2">
        <v>1.25</v>
      </c>
      <c r="G54" s="5">
        <v>270</v>
      </c>
      <c r="H54" t="s">
        <v>9</v>
      </c>
      <c r="I54" s="2">
        <v>1</v>
      </c>
      <c r="J54" s="2">
        <v>0.75</v>
      </c>
      <c r="K54" s="2">
        <v>0.4</v>
      </c>
      <c r="L54" s="17"/>
      <c r="M54" s="19"/>
    </row>
    <row r="55" spans="1:15" s="3" customFormat="1" ht="31.95" customHeight="1" x14ac:dyDescent="0.3">
      <c r="A55" t="s">
        <v>2</v>
      </c>
      <c r="B55" t="s">
        <v>80</v>
      </c>
      <c r="C55" t="s">
        <v>81</v>
      </c>
      <c r="D55">
        <v>10</v>
      </c>
      <c r="E55">
        <v>12</v>
      </c>
      <c r="F55" s="2">
        <v>1.25</v>
      </c>
      <c r="G55" s="5">
        <v>150</v>
      </c>
      <c r="H55" t="s">
        <v>9</v>
      </c>
      <c r="I55" s="2">
        <v>1</v>
      </c>
      <c r="J55" s="2">
        <v>0.8</v>
      </c>
      <c r="K55" s="2">
        <v>0.6</v>
      </c>
      <c r="L55" s="17"/>
      <c r="M55" s="19"/>
      <c r="N55" s="8"/>
      <c r="O55"/>
    </row>
    <row r="56" spans="1:15" x14ac:dyDescent="0.3">
      <c r="A56" t="s">
        <v>2</v>
      </c>
      <c r="B56" t="s">
        <v>373</v>
      </c>
      <c r="C56" t="s">
        <v>374</v>
      </c>
      <c r="D56">
        <v>10</v>
      </c>
      <c r="E56">
        <v>14</v>
      </c>
      <c r="F56" s="2">
        <v>1.25</v>
      </c>
      <c r="G56" s="5">
        <f>1.25*10*14</f>
        <v>175</v>
      </c>
      <c r="H56" t="s">
        <v>9</v>
      </c>
      <c r="I56" s="2">
        <v>1</v>
      </c>
      <c r="J56" s="2">
        <v>0.8</v>
      </c>
      <c r="K56" s="2">
        <v>0.6</v>
      </c>
      <c r="L56" s="17"/>
      <c r="M56" s="19"/>
    </row>
    <row r="57" spans="1:15" x14ac:dyDescent="0.3">
      <c r="A57" t="s">
        <v>2</v>
      </c>
      <c r="B57" t="s">
        <v>393</v>
      </c>
      <c r="C57" t="s">
        <v>394</v>
      </c>
      <c r="D57">
        <v>12</v>
      </c>
      <c r="E57">
        <v>32</v>
      </c>
      <c r="F57" s="2">
        <v>1</v>
      </c>
      <c r="G57" s="5">
        <v>384</v>
      </c>
      <c r="H57" s="15" t="s">
        <v>34</v>
      </c>
      <c r="I57" s="2">
        <v>1.1000000000000001</v>
      </c>
      <c r="J57" s="2">
        <v>0.6</v>
      </c>
      <c r="K57" s="2">
        <v>0.3</v>
      </c>
      <c r="L57" s="17">
        <v>0.01</v>
      </c>
      <c r="M57" s="19">
        <v>1</v>
      </c>
    </row>
    <row r="58" spans="1:15" x14ac:dyDescent="0.3">
      <c r="A58" t="s">
        <v>2</v>
      </c>
      <c r="B58" t="s">
        <v>393</v>
      </c>
      <c r="C58" t="s">
        <v>394</v>
      </c>
      <c r="D58">
        <v>78</v>
      </c>
      <c r="E58">
        <v>6</v>
      </c>
      <c r="F58" s="2">
        <v>1</v>
      </c>
      <c r="G58" s="5">
        <v>468</v>
      </c>
      <c r="H58" s="11" t="s">
        <v>51</v>
      </c>
      <c r="I58" s="2">
        <v>0.8</v>
      </c>
      <c r="J58" s="2">
        <v>1</v>
      </c>
      <c r="K58" s="2">
        <v>1.3</v>
      </c>
      <c r="L58" s="17"/>
      <c r="M58" s="19"/>
      <c r="O58" t="s">
        <v>53</v>
      </c>
    </row>
    <row r="59" spans="1:15" s="3" customFormat="1" ht="31.95" customHeight="1" x14ac:dyDescent="0.3">
      <c r="A59" s="3" t="s">
        <v>82</v>
      </c>
      <c r="B59" s="3" t="s">
        <v>84</v>
      </c>
      <c r="C59" s="3" t="s">
        <v>85</v>
      </c>
      <c r="D59" s="3">
        <v>20</v>
      </c>
      <c r="E59" s="3">
        <v>14</v>
      </c>
      <c r="F59" s="6">
        <v>1.25</v>
      </c>
      <c r="G59" s="7">
        <v>350</v>
      </c>
      <c r="H59" s="3" t="s">
        <v>9</v>
      </c>
      <c r="I59" s="6">
        <v>1</v>
      </c>
      <c r="J59" s="6">
        <v>0.75</v>
      </c>
      <c r="K59" s="6">
        <v>0.4</v>
      </c>
      <c r="L59" s="18"/>
      <c r="M59" s="20"/>
      <c r="N59" s="9"/>
    </row>
    <row r="60" spans="1:15" x14ac:dyDescent="0.3">
      <c r="A60" t="s">
        <v>82</v>
      </c>
      <c r="B60" t="s">
        <v>86</v>
      </c>
      <c r="C60" t="s">
        <v>205</v>
      </c>
      <c r="D60">
        <v>20</v>
      </c>
      <c r="E60">
        <v>10</v>
      </c>
      <c r="F60" s="2">
        <v>1.25</v>
      </c>
      <c r="G60" s="5">
        <v>250</v>
      </c>
      <c r="H60" t="s">
        <v>9</v>
      </c>
      <c r="I60" s="2">
        <v>1</v>
      </c>
      <c r="J60" s="2">
        <v>0.8</v>
      </c>
      <c r="K60" s="2">
        <v>0.6</v>
      </c>
      <c r="L60" s="17"/>
      <c r="M60" s="19"/>
    </row>
    <row r="61" spans="1:15" x14ac:dyDescent="0.3">
      <c r="A61" t="s">
        <v>82</v>
      </c>
      <c r="B61" t="s">
        <v>87</v>
      </c>
      <c r="C61" t="s">
        <v>88</v>
      </c>
      <c r="D61">
        <v>22</v>
      </c>
      <c r="E61">
        <v>20</v>
      </c>
      <c r="F61" s="2">
        <v>1.25</v>
      </c>
      <c r="G61" s="5">
        <v>550</v>
      </c>
      <c r="H61" t="s">
        <v>9</v>
      </c>
      <c r="I61" s="2">
        <v>1</v>
      </c>
      <c r="J61" s="2">
        <v>0.75</v>
      </c>
      <c r="K61" s="2">
        <v>0.4</v>
      </c>
      <c r="L61" s="17"/>
      <c r="M61" s="19"/>
    </row>
    <row r="62" spans="1:15" x14ac:dyDescent="0.3">
      <c r="A62" t="s">
        <v>82</v>
      </c>
      <c r="B62" t="s">
        <v>90</v>
      </c>
      <c r="C62" t="s">
        <v>89</v>
      </c>
      <c r="D62">
        <v>10</v>
      </c>
      <c r="E62">
        <v>15</v>
      </c>
      <c r="F62" s="2">
        <v>1.25</v>
      </c>
      <c r="G62" s="5">
        <v>187.5</v>
      </c>
      <c r="H62" t="s">
        <v>9</v>
      </c>
      <c r="I62" s="2">
        <v>1</v>
      </c>
      <c r="J62" s="2">
        <v>0.75</v>
      </c>
      <c r="K62" s="2">
        <v>0.4</v>
      </c>
      <c r="L62" s="17"/>
      <c r="M62" s="19"/>
    </row>
    <row r="63" spans="1:15" s="3" customFormat="1" ht="31.95" customHeight="1" x14ac:dyDescent="0.3">
      <c r="A63" s="3" t="s">
        <v>82</v>
      </c>
      <c r="B63" s="3" t="s">
        <v>91</v>
      </c>
      <c r="C63" s="3" t="s">
        <v>206</v>
      </c>
      <c r="D63" s="3">
        <v>20</v>
      </c>
      <c r="E63" s="3">
        <v>15</v>
      </c>
      <c r="F63" s="6">
        <v>1.25</v>
      </c>
      <c r="G63" s="7">
        <v>375</v>
      </c>
      <c r="H63" s="3" t="s">
        <v>9</v>
      </c>
      <c r="I63" s="6">
        <v>1</v>
      </c>
      <c r="J63" s="6">
        <v>0.75</v>
      </c>
      <c r="K63" s="6">
        <v>0.4</v>
      </c>
      <c r="L63" s="18"/>
      <c r="M63" s="20"/>
      <c r="N63" s="9"/>
      <c r="O63" s="3" t="s">
        <v>59</v>
      </c>
    </row>
    <row r="64" spans="1:15" x14ac:dyDescent="0.3">
      <c r="A64" t="s">
        <v>82</v>
      </c>
      <c r="B64" t="s">
        <v>92</v>
      </c>
      <c r="C64" t="s">
        <v>95</v>
      </c>
      <c r="D64">
        <v>18</v>
      </c>
      <c r="E64">
        <v>10</v>
      </c>
      <c r="F64" s="2">
        <v>1.25</v>
      </c>
      <c r="G64" s="5">
        <v>225</v>
      </c>
      <c r="H64" t="s">
        <v>9</v>
      </c>
      <c r="I64" s="2">
        <v>1</v>
      </c>
      <c r="J64" s="2">
        <v>0.8</v>
      </c>
      <c r="K64" s="2">
        <v>0.6</v>
      </c>
      <c r="L64" s="17"/>
      <c r="M64" s="19"/>
    </row>
    <row r="65" spans="1:15" x14ac:dyDescent="0.3">
      <c r="A65" t="s">
        <v>82</v>
      </c>
      <c r="B65" t="s">
        <v>96</v>
      </c>
      <c r="C65" t="s">
        <v>351</v>
      </c>
      <c r="D65">
        <v>22</v>
      </c>
      <c r="E65">
        <v>16</v>
      </c>
      <c r="F65" s="2">
        <v>1.25</v>
      </c>
      <c r="G65" s="5">
        <v>440</v>
      </c>
      <c r="H65" t="s">
        <v>9</v>
      </c>
      <c r="I65" s="2">
        <v>1</v>
      </c>
      <c r="J65" s="2">
        <v>0.75</v>
      </c>
      <c r="K65" s="2">
        <v>0.4</v>
      </c>
      <c r="L65" s="17"/>
      <c r="M65" s="19"/>
    </row>
    <row r="66" spans="1:15" x14ac:dyDescent="0.3">
      <c r="A66" t="s">
        <v>82</v>
      </c>
      <c r="B66" t="s">
        <v>125</v>
      </c>
      <c r="C66" t="s">
        <v>97</v>
      </c>
      <c r="D66">
        <v>20</v>
      </c>
      <c r="E66">
        <v>20</v>
      </c>
      <c r="F66" s="2">
        <v>1.25</v>
      </c>
      <c r="G66" s="5">
        <v>500</v>
      </c>
      <c r="H66" t="s">
        <v>9</v>
      </c>
      <c r="I66" s="2">
        <v>1</v>
      </c>
      <c r="J66" s="2">
        <v>0.9</v>
      </c>
      <c r="K66" s="2">
        <v>0.5</v>
      </c>
      <c r="L66" s="17"/>
      <c r="M66" s="19"/>
    </row>
    <row r="67" spans="1:15" ht="28.8" x14ac:dyDescent="0.3">
      <c r="A67" s="3" t="s">
        <v>82</v>
      </c>
      <c r="B67" s="3" t="s">
        <v>98</v>
      </c>
      <c r="C67" s="3" t="s">
        <v>99</v>
      </c>
      <c r="D67" s="3">
        <v>20</v>
      </c>
      <c r="E67" s="3">
        <v>24</v>
      </c>
      <c r="F67" s="6">
        <v>1.25</v>
      </c>
      <c r="G67" s="7">
        <v>600</v>
      </c>
      <c r="H67" s="3" t="s">
        <v>9</v>
      </c>
      <c r="I67" s="6">
        <v>1</v>
      </c>
      <c r="J67" s="6">
        <v>0.75</v>
      </c>
      <c r="K67" s="6">
        <v>0.4</v>
      </c>
      <c r="L67" s="18"/>
      <c r="M67" s="20"/>
      <c r="N67" s="9"/>
      <c r="O67" s="3" t="s">
        <v>59</v>
      </c>
    </row>
    <row r="68" spans="1:15" x14ac:dyDescent="0.3">
      <c r="A68" t="s">
        <v>82</v>
      </c>
      <c r="B68" t="s">
        <v>100</v>
      </c>
      <c r="C68" t="s">
        <v>101</v>
      </c>
      <c r="D68">
        <v>22</v>
      </c>
      <c r="E68">
        <v>14</v>
      </c>
      <c r="F68" s="2">
        <v>1.25</v>
      </c>
      <c r="G68" s="5">
        <v>385</v>
      </c>
      <c r="H68" t="s">
        <v>9</v>
      </c>
      <c r="I68" s="6">
        <v>1</v>
      </c>
      <c r="J68" s="6">
        <v>0.75</v>
      </c>
      <c r="K68" s="6">
        <v>0.4</v>
      </c>
      <c r="L68" s="17"/>
      <c r="M68" s="19"/>
    </row>
    <row r="69" spans="1:15" x14ac:dyDescent="0.3">
      <c r="A69" t="s">
        <v>82</v>
      </c>
      <c r="B69" t="s">
        <v>102</v>
      </c>
      <c r="C69" t="s">
        <v>103</v>
      </c>
      <c r="D69">
        <v>20</v>
      </c>
      <c r="E69">
        <v>20</v>
      </c>
      <c r="F69" s="2">
        <v>1.25</v>
      </c>
      <c r="G69" s="5">
        <v>500</v>
      </c>
      <c r="H69" t="s">
        <v>9</v>
      </c>
      <c r="I69" s="6">
        <v>1</v>
      </c>
      <c r="J69" s="6">
        <v>0.75</v>
      </c>
      <c r="K69" s="6">
        <v>0.4</v>
      </c>
      <c r="L69" s="17"/>
      <c r="M69" s="19"/>
    </row>
    <row r="70" spans="1:15" x14ac:dyDescent="0.3">
      <c r="A70" t="s">
        <v>82</v>
      </c>
      <c r="B70" t="s">
        <v>124</v>
      </c>
      <c r="C70" t="s">
        <v>104</v>
      </c>
      <c r="D70">
        <v>20</v>
      </c>
      <c r="E70">
        <v>10</v>
      </c>
      <c r="F70" s="2">
        <v>1.25</v>
      </c>
      <c r="G70" s="5">
        <v>250</v>
      </c>
      <c r="H70" t="s">
        <v>9</v>
      </c>
      <c r="I70" s="2">
        <v>1</v>
      </c>
      <c r="J70" s="2">
        <v>0.8</v>
      </c>
      <c r="K70" s="2">
        <v>0.6</v>
      </c>
      <c r="L70" s="17"/>
      <c r="M70" s="19"/>
    </row>
    <row r="71" spans="1:15" x14ac:dyDescent="0.3">
      <c r="A71" t="s">
        <v>82</v>
      </c>
      <c r="B71" t="s">
        <v>123</v>
      </c>
      <c r="C71" t="s">
        <v>105</v>
      </c>
      <c r="D71">
        <v>26</v>
      </c>
      <c r="E71">
        <v>24</v>
      </c>
      <c r="F71" s="2">
        <v>1.25</v>
      </c>
      <c r="G71" s="5">
        <f>Barrage6[[#This Row],[Coefficient]]*Barrage6[[#This Row],[Total Rounds]]*Barrage6[[#This Row],[Base Damage]]</f>
        <v>780</v>
      </c>
      <c r="H71" t="s">
        <v>9</v>
      </c>
      <c r="I71" s="2">
        <v>1</v>
      </c>
      <c r="J71" s="2">
        <v>0.75</v>
      </c>
      <c r="K71" s="2">
        <v>0.4</v>
      </c>
      <c r="L71" s="17"/>
      <c r="M71" s="19"/>
    </row>
    <row r="72" spans="1:15" x14ac:dyDescent="0.3">
      <c r="A72" t="s">
        <v>82</v>
      </c>
      <c r="B72" t="s">
        <v>122</v>
      </c>
      <c r="C72" t="s">
        <v>106</v>
      </c>
      <c r="D72">
        <v>30</v>
      </c>
      <c r="E72">
        <v>10</v>
      </c>
      <c r="F72" s="2">
        <v>1.25</v>
      </c>
      <c r="G72" s="5">
        <f>Barrage6[[#This Row],[Coefficient]]*Barrage6[[#This Row],[Total Rounds]]*Barrage6[[#This Row],[Base Damage]]</f>
        <v>375</v>
      </c>
      <c r="H72" t="s">
        <v>9</v>
      </c>
      <c r="I72" s="2">
        <v>1</v>
      </c>
      <c r="J72" s="2">
        <v>0.8</v>
      </c>
      <c r="K72" s="2">
        <v>0.6</v>
      </c>
      <c r="L72" s="17"/>
      <c r="M72" s="19"/>
      <c r="O72" t="s">
        <v>59</v>
      </c>
    </row>
    <row r="73" spans="1:15" x14ac:dyDescent="0.3">
      <c r="A73" t="s">
        <v>82</v>
      </c>
      <c r="B73" t="s">
        <v>143</v>
      </c>
      <c r="C73" t="s">
        <v>107</v>
      </c>
      <c r="D73">
        <v>18</v>
      </c>
      <c r="E73">
        <v>22</v>
      </c>
      <c r="F73" s="2">
        <v>1.25</v>
      </c>
      <c r="G73" s="5">
        <f>Barrage6[[#This Row],[Coefficient]]*Barrage6[[#This Row],[Total Rounds]]*Barrage6[[#This Row],[Base Damage]]</f>
        <v>495</v>
      </c>
      <c r="H73" s="15" t="s">
        <v>34</v>
      </c>
      <c r="I73" s="2">
        <v>1.4</v>
      </c>
      <c r="J73" s="2">
        <v>0.9</v>
      </c>
      <c r="K73" s="2">
        <v>0.7</v>
      </c>
      <c r="L73" s="17">
        <v>0.03</v>
      </c>
      <c r="M73" s="19">
        <v>2</v>
      </c>
      <c r="O73" t="s">
        <v>59</v>
      </c>
    </row>
    <row r="74" spans="1:15" x14ac:dyDescent="0.3">
      <c r="A74" t="s">
        <v>82</v>
      </c>
      <c r="B74" t="s">
        <v>108</v>
      </c>
      <c r="C74" t="s">
        <v>208</v>
      </c>
      <c r="D74">
        <v>20</v>
      </c>
      <c r="E74">
        <v>36</v>
      </c>
      <c r="F74" s="2">
        <v>1.25</v>
      </c>
      <c r="G74" s="5">
        <f>Barrage6[[#This Row],[Coefficient]]*Barrage6[[#This Row],[Total Rounds]]*Barrage6[[#This Row],[Base Damage]]</f>
        <v>900</v>
      </c>
      <c r="H74" t="s">
        <v>9</v>
      </c>
      <c r="I74" s="2">
        <v>1</v>
      </c>
      <c r="J74" s="2">
        <v>0.5</v>
      </c>
      <c r="K74" s="2">
        <v>0.2</v>
      </c>
      <c r="L74" s="17"/>
      <c r="M74" s="19"/>
    </row>
    <row r="75" spans="1:15" x14ac:dyDescent="0.3">
      <c r="A75" t="s">
        <v>82</v>
      </c>
      <c r="B75" t="s">
        <v>109</v>
      </c>
      <c r="C75" t="s">
        <v>110</v>
      </c>
      <c r="D75">
        <v>22</v>
      </c>
      <c r="E75">
        <v>27</v>
      </c>
      <c r="F75" s="2">
        <v>1.25</v>
      </c>
      <c r="G75" s="5">
        <f>Barrage6[[#This Row],[Coefficient]]*Barrage6[[#This Row],[Total Rounds]]*Barrage6[[#This Row],[Base Damage]]</f>
        <v>742.5</v>
      </c>
      <c r="H75" t="s">
        <v>9</v>
      </c>
      <c r="I75" s="2">
        <v>1.05</v>
      </c>
      <c r="J75" s="2">
        <v>0.8</v>
      </c>
      <c r="K75" s="2">
        <v>0.45</v>
      </c>
      <c r="L75" s="17"/>
      <c r="M75" s="19"/>
    </row>
    <row r="76" spans="1:15" x14ac:dyDescent="0.3">
      <c r="A76" t="s">
        <v>82</v>
      </c>
      <c r="B76" t="s">
        <v>121</v>
      </c>
      <c r="C76" t="s">
        <v>111</v>
      </c>
      <c r="D76">
        <v>22</v>
      </c>
      <c r="E76">
        <v>24</v>
      </c>
      <c r="F76" s="2">
        <v>1.25</v>
      </c>
      <c r="G76" s="5">
        <f>Barrage6[[#This Row],[Coefficient]]*Barrage6[[#This Row],[Total Rounds]]*Barrage6[[#This Row],[Base Damage]]</f>
        <v>660</v>
      </c>
      <c r="H76" t="s">
        <v>9</v>
      </c>
      <c r="I76" s="2">
        <v>1.1000000000000001</v>
      </c>
      <c r="J76" s="2">
        <v>0.85</v>
      </c>
      <c r="K76" s="2">
        <v>0.5</v>
      </c>
      <c r="L76" s="17"/>
      <c r="M76" s="19"/>
    </row>
    <row r="77" spans="1:15" x14ac:dyDescent="0.3">
      <c r="A77" t="s">
        <v>82</v>
      </c>
      <c r="B77" t="s">
        <v>112</v>
      </c>
      <c r="C77" t="s">
        <v>113</v>
      </c>
      <c r="D77">
        <v>20</v>
      </c>
      <c r="E77">
        <v>24</v>
      </c>
      <c r="F77" s="2">
        <v>1.25</v>
      </c>
      <c r="G77" s="5">
        <f>Barrage6[[#This Row],[Coefficient]]*Barrage6[[#This Row],[Total Rounds]]*Barrage6[[#This Row],[Base Damage]]</f>
        <v>600</v>
      </c>
      <c r="H77" s="15" t="s">
        <v>34</v>
      </c>
      <c r="I77" s="2">
        <v>1</v>
      </c>
      <c r="J77" s="2">
        <v>0.9</v>
      </c>
      <c r="K77" s="2">
        <v>0.7</v>
      </c>
      <c r="L77" s="17">
        <v>0.03</v>
      </c>
      <c r="M77" s="19">
        <v>2</v>
      </c>
    </row>
    <row r="78" spans="1:15" x14ac:dyDescent="0.3">
      <c r="A78" t="s">
        <v>82</v>
      </c>
      <c r="B78" t="s">
        <v>114</v>
      </c>
      <c r="C78" t="s">
        <v>207</v>
      </c>
      <c r="D78">
        <v>18</v>
      </c>
      <c r="E78">
        <v>15</v>
      </c>
      <c r="F78" s="2">
        <v>1</v>
      </c>
      <c r="G78" s="5">
        <f>Barrage6[[#This Row],[Coefficient]]*Barrage6[[#This Row],[Total Rounds]]*Barrage6[[#This Row],[Base Damage]]</f>
        <v>270</v>
      </c>
      <c r="H78" s="15" t="s">
        <v>34</v>
      </c>
      <c r="I78" s="2">
        <v>1.2</v>
      </c>
      <c r="J78" s="2">
        <v>0.8</v>
      </c>
      <c r="K78" s="2">
        <v>0.6</v>
      </c>
      <c r="L78" s="17">
        <v>0.03</v>
      </c>
      <c r="M78" s="19">
        <v>2</v>
      </c>
    </row>
    <row r="79" spans="1:15" x14ac:dyDescent="0.3">
      <c r="A79" t="s">
        <v>82</v>
      </c>
      <c r="B79" t="s">
        <v>120</v>
      </c>
      <c r="C79" t="s">
        <v>115</v>
      </c>
      <c r="D79">
        <v>20</v>
      </c>
      <c r="E79">
        <v>64</v>
      </c>
      <c r="F79" s="2">
        <v>1.1000000000000001</v>
      </c>
      <c r="G79" s="5">
        <f>Barrage6[[#This Row],[Coefficient]]*Barrage6[[#This Row],[Total Rounds]]*Barrage6[[#This Row],[Base Damage]]</f>
        <v>1408</v>
      </c>
      <c r="H79" s="12" t="s">
        <v>28</v>
      </c>
      <c r="I79" s="2">
        <v>1</v>
      </c>
      <c r="J79" s="2">
        <v>0.8</v>
      </c>
      <c r="K79" s="2">
        <v>0.6</v>
      </c>
      <c r="L79" s="17"/>
      <c r="M79" s="19"/>
      <c r="N79" s="8">
        <v>0</v>
      </c>
      <c r="O79" t="s">
        <v>55</v>
      </c>
    </row>
    <row r="80" spans="1:15" x14ac:dyDescent="0.3">
      <c r="A80" t="s">
        <v>82</v>
      </c>
      <c r="B80" t="s">
        <v>116</v>
      </c>
      <c r="C80" t="s">
        <v>117</v>
      </c>
      <c r="D80">
        <v>18</v>
      </c>
      <c r="E80">
        <v>20</v>
      </c>
      <c r="F80" s="2">
        <v>1.25</v>
      </c>
      <c r="G80" s="5">
        <v>450</v>
      </c>
      <c r="H80" t="s">
        <v>9</v>
      </c>
      <c r="I80" s="2">
        <v>1</v>
      </c>
      <c r="J80" s="2">
        <v>0.8</v>
      </c>
      <c r="K80" s="2">
        <v>0.6</v>
      </c>
      <c r="L80" s="17"/>
      <c r="M80" s="19"/>
    </row>
    <row r="81" spans="1:15" x14ac:dyDescent="0.3">
      <c r="A81" t="s">
        <v>82</v>
      </c>
      <c r="B81" t="s">
        <v>118</v>
      </c>
      <c r="C81" t="s">
        <v>119</v>
      </c>
      <c r="D81">
        <v>22</v>
      </c>
      <c r="E81">
        <v>20</v>
      </c>
      <c r="F81" s="2">
        <v>1.25</v>
      </c>
      <c r="G81" s="5">
        <v>550</v>
      </c>
      <c r="H81" t="s">
        <v>9</v>
      </c>
      <c r="I81" s="2">
        <v>1</v>
      </c>
      <c r="J81" s="2">
        <v>0.75</v>
      </c>
      <c r="K81" s="2">
        <v>0.4</v>
      </c>
      <c r="L81" s="17"/>
      <c r="M81" s="19"/>
      <c r="O81" t="s">
        <v>59</v>
      </c>
    </row>
    <row r="82" spans="1:15" x14ac:dyDescent="0.3">
      <c r="A82" t="s">
        <v>82</v>
      </c>
      <c r="B82" t="s">
        <v>390</v>
      </c>
      <c r="C82" t="s">
        <v>352</v>
      </c>
      <c r="D82">
        <v>22</v>
      </c>
      <c r="E82">
        <v>15</v>
      </c>
      <c r="F82" s="2">
        <v>1.25</v>
      </c>
      <c r="G82" s="5">
        <v>412.5</v>
      </c>
      <c r="H82" t="s">
        <v>9</v>
      </c>
      <c r="I82" s="2">
        <v>1</v>
      </c>
      <c r="J82" s="2">
        <v>1</v>
      </c>
      <c r="K82" s="2">
        <v>1</v>
      </c>
      <c r="L82" s="17"/>
      <c r="M82" s="19"/>
    </row>
    <row r="83" spans="1:15" x14ac:dyDescent="0.3">
      <c r="A83" t="s">
        <v>82</v>
      </c>
      <c r="B83" t="s">
        <v>353</v>
      </c>
      <c r="C83" t="s">
        <v>354</v>
      </c>
      <c r="D83">
        <v>34</v>
      </c>
      <c r="E83">
        <v>20</v>
      </c>
      <c r="F83" s="2">
        <v>1.25</v>
      </c>
      <c r="G83" s="5">
        <v>850</v>
      </c>
      <c r="H83" t="s">
        <v>9</v>
      </c>
      <c r="I83" s="2">
        <v>1</v>
      </c>
      <c r="J83" s="2">
        <v>0.8</v>
      </c>
      <c r="K83" s="2">
        <v>0.6</v>
      </c>
      <c r="L83" s="17"/>
      <c r="M83" s="19"/>
    </row>
    <row r="84" spans="1:15" x14ac:dyDescent="0.3">
      <c r="A84" t="s">
        <v>82</v>
      </c>
      <c r="B84" t="s">
        <v>395</v>
      </c>
      <c r="C84" t="s">
        <v>396</v>
      </c>
      <c r="D84">
        <v>20</v>
      </c>
      <c r="E84">
        <v>36</v>
      </c>
      <c r="F84" s="2">
        <v>1</v>
      </c>
      <c r="G84" s="5">
        <v>720</v>
      </c>
      <c r="H84" s="15" t="s">
        <v>34</v>
      </c>
      <c r="I84" s="2">
        <v>1.1000000000000001</v>
      </c>
      <c r="J84" s="2">
        <v>0.9</v>
      </c>
      <c r="K84" s="2">
        <v>0.7</v>
      </c>
      <c r="L84" s="28"/>
      <c r="M84" s="29"/>
    </row>
    <row r="85" spans="1:15" x14ac:dyDescent="0.3">
      <c r="A85" t="s">
        <v>141</v>
      </c>
      <c r="B85" t="s">
        <v>142</v>
      </c>
      <c r="C85" t="s">
        <v>144</v>
      </c>
      <c r="D85">
        <v>38</v>
      </c>
      <c r="E85">
        <v>6</v>
      </c>
      <c r="F85" s="2">
        <v>1</v>
      </c>
      <c r="G85" s="5">
        <v>228</v>
      </c>
      <c r="H85" s="15" t="s">
        <v>34</v>
      </c>
      <c r="I85" s="2">
        <v>1</v>
      </c>
      <c r="J85" s="2">
        <v>0.8</v>
      </c>
      <c r="K85" s="2">
        <v>0.6</v>
      </c>
      <c r="L85" s="17">
        <v>0.3</v>
      </c>
      <c r="M85" s="19">
        <v>1</v>
      </c>
    </row>
    <row r="86" spans="1:15" x14ac:dyDescent="0.3">
      <c r="A86" t="s">
        <v>141</v>
      </c>
      <c r="B86" t="s">
        <v>145</v>
      </c>
      <c r="C86" t="s">
        <v>146</v>
      </c>
      <c r="D86">
        <v>38</v>
      </c>
      <c r="E86">
        <v>6</v>
      </c>
      <c r="F86" s="2">
        <v>1</v>
      </c>
      <c r="G86" s="5">
        <v>229</v>
      </c>
      <c r="H86" s="15" t="s">
        <v>34</v>
      </c>
      <c r="I86" s="2">
        <v>1</v>
      </c>
      <c r="J86" s="2">
        <v>0.8</v>
      </c>
      <c r="K86" s="2">
        <v>0.6</v>
      </c>
      <c r="L86" s="17">
        <v>0.3</v>
      </c>
      <c r="M86" s="19">
        <v>2</v>
      </c>
    </row>
    <row r="87" spans="1:15" x14ac:dyDescent="0.3">
      <c r="A87" t="s">
        <v>141</v>
      </c>
      <c r="B87" t="s">
        <v>147</v>
      </c>
      <c r="C87" t="s">
        <v>148</v>
      </c>
      <c r="D87">
        <v>40</v>
      </c>
      <c r="E87">
        <v>8</v>
      </c>
      <c r="F87" s="2">
        <v>1</v>
      </c>
      <c r="G87" s="5">
        <v>320</v>
      </c>
      <c r="H87" t="s">
        <v>9</v>
      </c>
      <c r="I87" s="2">
        <v>1</v>
      </c>
      <c r="J87" s="2">
        <v>1</v>
      </c>
      <c r="K87" s="2">
        <v>1</v>
      </c>
      <c r="L87" s="17"/>
      <c r="M87" s="19"/>
      <c r="O87" t="s">
        <v>59</v>
      </c>
    </row>
    <row r="88" spans="1:15" x14ac:dyDescent="0.3">
      <c r="A88" t="s">
        <v>141</v>
      </c>
      <c r="B88" t="s">
        <v>149</v>
      </c>
      <c r="C88" t="s">
        <v>150</v>
      </c>
      <c r="D88">
        <v>38</v>
      </c>
      <c r="E88">
        <v>8</v>
      </c>
      <c r="F88" s="2">
        <v>1</v>
      </c>
      <c r="G88" s="5">
        <v>304</v>
      </c>
      <c r="H88" t="s">
        <v>9</v>
      </c>
      <c r="I88" s="2">
        <v>1</v>
      </c>
      <c r="J88" s="2">
        <v>0.8</v>
      </c>
      <c r="K88" s="2">
        <v>0.6</v>
      </c>
      <c r="L88" s="17"/>
      <c r="M88" s="19"/>
    </row>
    <row r="89" spans="1:15" x14ac:dyDescent="0.3">
      <c r="A89" t="s">
        <v>141</v>
      </c>
      <c r="B89" t="s">
        <v>151</v>
      </c>
      <c r="C89" t="s">
        <v>152</v>
      </c>
      <c r="D89">
        <v>40</v>
      </c>
      <c r="E89">
        <v>6</v>
      </c>
      <c r="F89" s="2">
        <v>1</v>
      </c>
      <c r="G89" s="5">
        <v>240</v>
      </c>
      <c r="H89" s="15" t="s">
        <v>34</v>
      </c>
      <c r="I89" s="2">
        <v>1</v>
      </c>
      <c r="J89" s="2">
        <v>0.8</v>
      </c>
      <c r="K89" s="2">
        <v>0.6</v>
      </c>
      <c r="L89" s="17">
        <v>0.3</v>
      </c>
      <c r="M89" s="19">
        <v>1</v>
      </c>
      <c r="O89" t="s">
        <v>59</v>
      </c>
    </row>
    <row r="90" spans="1:15" x14ac:dyDescent="0.3">
      <c r="A90" t="s">
        <v>141</v>
      </c>
      <c r="B90" t="s">
        <v>153</v>
      </c>
      <c r="C90" t="s">
        <v>154</v>
      </c>
      <c r="D90">
        <v>40</v>
      </c>
      <c r="E90">
        <v>6</v>
      </c>
      <c r="F90" s="2">
        <v>1</v>
      </c>
      <c r="G90" s="5">
        <v>240</v>
      </c>
      <c r="H90" s="15" t="s">
        <v>34</v>
      </c>
      <c r="I90" s="2">
        <v>1</v>
      </c>
      <c r="J90" s="2">
        <v>0.8</v>
      </c>
      <c r="K90" s="2">
        <v>0.6</v>
      </c>
      <c r="L90" s="17">
        <v>0.3</v>
      </c>
      <c r="M90" s="19">
        <v>2</v>
      </c>
    </row>
    <row r="91" spans="1:15" x14ac:dyDescent="0.3">
      <c r="A91" t="s">
        <v>141</v>
      </c>
      <c r="B91" t="s">
        <v>155</v>
      </c>
      <c r="C91" t="s">
        <v>156</v>
      </c>
      <c r="D91">
        <v>40</v>
      </c>
      <c r="E91">
        <v>6</v>
      </c>
      <c r="F91" s="2">
        <v>1</v>
      </c>
      <c r="G91" s="5">
        <v>240</v>
      </c>
      <c r="H91" s="15" t="s">
        <v>34</v>
      </c>
      <c r="I91" s="2">
        <v>1</v>
      </c>
      <c r="J91" s="2">
        <v>0.8</v>
      </c>
      <c r="K91" s="2">
        <v>0.6</v>
      </c>
      <c r="L91" s="17">
        <v>0.3</v>
      </c>
      <c r="M91" s="19">
        <v>3</v>
      </c>
      <c r="O91" t="s">
        <v>59</v>
      </c>
    </row>
    <row r="92" spans="1:15" x14ac:dyDescent="0.3">
      <c r="A92" t="s">
        <v>141</v>
      </c>
      <c r="B92" t="s">
        <v>157</v>
      </c>
      <c r="C92" t="s">
        <v>158</v>
      </c>
      <c r="D92">
        <v>40</v>
      </c>
      <c r="E92">
        <v>12</v>
      </c>
      <c r="F92" s="2">
        <v>1</v>
      </c>
      <c r="G92" s="5">
        <v>480</v>
      </c>
      <c r="H92" s="12" t="s">
        <v>28</v>
      </c>
      <c r="I92" s="2">
        <v>0.75</v>
      </c>
      <c r="J92" s="2">
        <v>1.1000000000000001</v>
      </c>
      <c r="K92" s="2">
        <v>0.75</v>
      </c>
      <c r="L92" s="17"/>
      <c r="M92" s="19"/>
      <c r="N92" s="8">
        <v>1</v>
      </c>
    </row>
    <row r="93" spans="1:15" x14ac:dyDescent="0.3">
      <c r="A93" t="s">
        <v>141</v>
      </c>
      <c r="B93" t="s">
        <v>157</v>
      </c>
      <c r="C93" t="s">
        <v>158</v>
      </c>
      <c r="D93">
        <v>40</v>
      </c>
      <c r="E93">
        <v>11</v>
      </c>
      <c r="F93" s="2">
        <v>1</v>
      </c>
      <c r="G93" s="5">
        <v>440</v>
      </c>
      <c r="H93" t="s">
        <v>9</v>
      </c>
      <c r="I93" s="2">
        <v>1</v>
      </c>
      <c r="J93" s="2">
        <v>0.8</v>
      </c>
      <c r="K93" s="2">
        <v>0.6</v>
      </c>
      <c r="L93" s="17"/>
      <c r="M93" s="19"/>
    </row>
    <row r="94" spans="1:15" x14ac:dyDescent="0.3">
      <c r="A94" t="s">
        <v>141</v>
      </c>
      <c r="B94" t="s">
        <v>159</v>
      </c>
      <c r="C94" t="s">
        <v>160</v>
      </c>
      <c r="D94">
        <v>40</v>
      </c>
      <c r="E94">
        <v>6</v>
      </c>
      <c r="F94" s="2">
        <v>1</v>
      </c>
      <c r="G94" s="5">
        <v>240</v>
      </c>
      <c r="H94" s="15" t="s">
        <v>34</v>
      </c>
      <c r="I94" s="2">
        <v>1</v>
      </c>
      <c r="J94" s="2">
        <v>0.8</v>
      </c>
      <c r="K94" s="2">
        <v>0.6</v>
      </c>
      <c r="L94" s="17">
        <v>0.3</v>
      </c>
      <c r="M94" s="19">
        <v>1</v>
      </c>
      <c r="O94" t="s">
        <v>59</v>
      </c>
    </row>
    <row r="95" spans="1:15" x14ac:dyDescent="0.3">
      <c r="A95" t="s">
        <v>141</v>
      </c>
      <c r="B95" t="s">
        <v>161</v>
      </c>
      <c r="C95" t="s">
        <v>162</v>
      </c>
      <c r="D95">
        <v>38</v>
      </c>
      <c r="E95">
        <v>6</v>
      </c>
      <c r="F95" s="2">
        <v>1</v>
      </c>
      <c r="G95" s="5">
        <v>228</v>
      </c>
      <c r="H95" t="s">
        <v>9</v>
      </c>
      <c r="I95" s="2">
        <v>1</v>
      </c>
      <c r="J95" s="2">
        <v>0.8</v>
      </c>
      <c r="K95" s="2">
        <v>0.6</v>
      </c>
      <c r="L95" s="17"/>
      <c r="M95" s="19"/>
    </row>
    <row r="96" spans="1:15" x14ac:dyDescent="0.3">
      <c r="A96" t="s">
        <v>141</v>
      </c>
      <c r="B96" t="s">
        <v>163</v>
      </c>
      <c r="C96" t="s">
        <v>164</v>
      </c>
      <c r="D96">
        <v>38</v>
      </c>
      <c r="E96">
        <v>5</v>
      </c>
      <c r="F96" s="2">
        <v>1</v>
      </c>
      <c r="G96" s="5">
        <v>190</v>
      </c>
      <c r="H96" s="15" t="s">
        <v>34</v>
      </c>
      <c r="I96" s="2">
        <v>1</v>
      </c>
      <c r="J96" s="2">
        <v>0.8</v>
      </c>
      <c r="K96" s="2">
        <v>0.6</v>
      </c>
      <c r="L96" s="17">
        <v>0.3</v>
      </c>
      <c r="M96" s="19">
        <v>1</v>
      </c>
    </row>
    <row r="97" spans="1:15" x14ac:dyDescent="0.3">
      <c r="A97" t="s">
        <v>141</v>
      </c>
      <c r="B97" t="s">
        <v>165</v>
      </c>
      <c r="C97" t="s">
        <v>166</v>
      </c>
      <c r="D97">
        <v>38</v>
      </c>
      <c r="E97">
        <v>6</v>
      </c>
      <c r="F97" s="2">
        <v>1</v>
      </c>
      <c r="G97" s="5">
        <v>228</v>
      </c>
      <c r="H97" t="s">
        <v>9</v>
      </c>
      <c r="I97" s="2">
        <v>1</v>
      </c>
      <c r="J97" s="2">
        <v>0.8</v>
      </c>
      <c r="K97" s="2">
        <v>0.6</v>
      </c>
      <c r="L97" s="17"/>
      <c r="M97" s="19"/>
    </row>
    <row r="98" spans="1:15" x14ac:dyDescent="0.3">
      <c r="A98" t="s">
        <v>141</v>
      </c>
      <c r="B98" t="s">
        <v>167</v>
      </c>
      <c r="C98" t="s">
        <v>168</v>
      </c>
      <c r="D98">
        <v>38</v>
      </c>
      <c r="E98">
        <v>6</v>
      </c>
      <c r="F98" s="2">
        <v>1</v>
      </c>
      <c r="G98" s="5">
        <v>228</v>
      </c>
      <c r="H98" s="15" t="s">
        <v>34</v>
      </c>
      <c r="I98" s="2">
        <v>1</v>
      </c>
      <c r="J98" s="2">
        <v>0.8</v>
      </c>
      <c r="K98" s="2">
        <v>0.6</v>
      </c>
      <c r="L98" s="17">
        <v>0.3</v>
      </c>
      <c r="M98" s="19">
        <v>1</v>
      </c>
    </row>
    <row r="99" spans="1:15" x14ac:dyDescent="0.3">
      <c r="A99" t="s">
        <v>141</v>
      </c>
      <c r="B99" t="s">
        <v>169</v>
      </c>
      <c r="C99" t="s">
        <v>170</v>
      </c>
      <c r="D99">
        <v>45</v>
      </c>
      <c r="E99">
        <v>12</v>
      </c>
      <c r="F99" s="2">
        <v>1</v>
      </c>
      <c r="G99" s="5">
        <v>540</v>
      </c>
      <c r="H99" t="s">
        <v>9</v>
      </c>
      <c r="I99" s="2">
        <v>1</v>
      </c>
      <c r="J99" s="2">
        <v>1</v>
      </c>
      <c r="K99" s="2">
        <v>1</v>
      </c>
      <c r="L99" s="17"/>
      <c r="M99" s="19"/>
    </row>
    <row r="100" spans="1:15" x14ac:dyDescent="0.3">
      <c r="A100" t="s">
        <v>141</v>
      </c>
      <c r="B100" t="s">
        <v>171</v>
      </c>
      <c r="C100" t="s">
        <v>172</v>
      </c>
      <c r="D100">
        <v>26</v>
      </c>
      <c r="E100">
        <v>15</v>
      </c>
      <c r="F100" s="2">
        <v>1</v>
      </c>
      <c r="G100" s="5">
        <v>390</v>
      </c>
      <c r="H100" s="15" t="s">
        <v>34</v>
      </c>
      <c r="I100" s="2">
        <v>1.25</v>
      </c>
      <c r="J100" s="2">
        <v>0.85</v>
      </c>
      <c r="K100" s="2">
        <v>0.65</v>
      </c>
      <c r="L100" s="17">
        <v>0.08</v>
      </c>
      <c r="M100" s="19">
        <v>3</v>
      </c>
      <c r="O100" t="s">
        <v>181</v>
      </c>
    </row>
    <row r="101" spans="1:15" x14ac:dyDescent="0.3">
      <c r="A101" t="s">
        <v>141</v>
      </c>
      <c r="B101" t="s">
        <v>173</v>
      </c>
      <c r="C101" t="s">
        <v>174</v>
      </c>
      <c r="D101">
        <v>30</v>
      </c>
      <c r="E101">
        <v>16</v>
      </c>
      <c r="F101" s="2">
        <v>1.1000000000000001</v>
      </c>
      <c r="G101" s="5">
        <v>528</v>
      </c>
      <c r="H101" s="15" t="s">
        <v>34</v>
      </c>
      <c r="I101" s="2">
        <v>1.35</v>
      </c>
      <c r="J101" s="2">
        <v>0.95</v>
      </c>
      <c r="K101" s="2">
        <v>0.7</v>
      </c>
      <c r="L101" s="17">
        <v>0.08</v>
      </c>
      <c r="M101" s="19">
        <v>3</v>
      </c>
      <c r="O101" t="s">
        <v>59</v>
      </c>
    </row>
    <row r="102" spans="1:15" x14ac:dyDescent="0.3">
      <c r="A102" t="s">
        <v>141</v>
      </c>
      <c r="B102" t="s">
        <v>175</v>
      </c>
      <c r="C102" t="s">
        <v>176</v>
      </c>
      <c r="D102">
        <v>38</v>
      </c>
      <c r="E102">
        <v>12</v>
      </c>
      <c r="F102" s="2">
        <v>1.1000000000000001</v>
      </c>
      <c r="G102" s="5">
        <v>501.6</v>
      </c>
      <c r="H102" s="15" t="s">
        <v>34</v>
      </c>
      <c r="I102" s="2">
        <v>1.1499999999999999</v>
      </c>
      <c r="J102" s="2">
        <v>0.8</v>
      </c>
      <c r="K102" s="2">
        <v>0.6</v>
      </c>
      <c r="L102" s="17">
        <v>0.08</v>
      </c>
      <c r="M102" s="19">
        <v>3</v>
      </c>
    </row>
    <row r="103" spans="1:15" x14ac:dyDescent="0.3">
      <c r="A103" t="s">
        <v>141</v>
      </c>
      <c r="B103" t="s">
        <v>177</v>
      </c>
      <c r="C103" t="s">
        <v>178</v>
      </c>
      <c r="D103">
        <v>30</v>
      </c>
      <c r="E103">
        <v>16</v>
      </c>
      <c r="F103" s="2">
        <v>1.1000000000000001</v>
      </c>
      <c r="G103" s="5">
        <v>528</v>
      </c>
      <c r="H103" s="12" t="s">
        <v>28</v>
      </c>
      <c r="I103" s="2">
        <v>0.75</v>
      </c>
      <c r="J103" s="2">
        <v>1.1000000000000001</v>
      </c>
      <c r="K103" s="2">
        <v>0.75</v>
      </c>
      <c r="L103" s="17"/>
      <c r="M103" s="19"/>
      <c r="O103" t="s">
        <v>59</v>
      </c>
    </row>
    <row r="104" spans="1:15" x14ac:dyDescent="0.3">
      <c r="A104" t="s">
        <v>141</v>
      </c>
      <c r="B104" t="s">
        <v>177</v>
      </c>
      <c r="C104" t="s">
        <v>178</v>
      </c>
      <c r="D104">
        <v>30</v>
      </c>
      <c r="E104">
        <v>16</v>
      </c>
      <c r="F104" s="2">
        <v>1.1000000000000001</v>
      </c>
      <c r="G104" s="5">
        <v>528</v>
      </c>
      <c r="H104" s="15" t="s">
        <v>34</v>
      </c>
      <c r="I104" s="2">
        <v>1.35</v>
      </c>
      <c r="J104" s="2">
        <v>0.95</v>
      </c>
      <c r="K104" s="2">
        <v>0.7</v>
      </c>
      <c r="L104" s="17">
        <v>0.08</v>
      </c>
      <c r="M104" s="19">
        <v>3</v>
      </c>
      <c r="O104" t="s">
        <v>59</v>
      </c>
    </row>
    <row r="105" spans="1:15" x14ac:dyDescent="0.3">
      <c r="A105" t="s">
        <v>141</v>
      </c>
      <c r="B105" t="s">
        <v>179</v>
      </c>
      <c r="C105" t="s">
        <v>180</v>
      </c>
      <c r="D105">
        <v>40</v>
      </c>
      <c r="E105">
        <v>6</v>
      </c>
      <c r="F105" s="2">
        <v>1</v>
      </c>
      <c r="G105" s="5">
        <v>240</v>
      </c>
      <c r="H105" s="15" t="s">
        <v>34</v>
      </c>
      <c r="I105" s="2">
        <v>1</v>
      </c>
      <c r="J105" s="2">
        <v>0.8</v>
      </c>
      <c r="K105" s="2">
        <v>0.6</v>
      </c>
      <c r="L105" s="17">
        <v>0.3</v>
      </c>
      <c r="M105" s="19">
        <v>1</v>
      </c>
      <c r="O105" t="s">
        <v>59</v>
      </c>
    </row>
    <row r="106" spans="1:15" s="8" customFormat="1" x14ac:dyDescent="0.3">
      <c r="A106" t="s">
        <v>141</v>
      </c>
      <c r="B106" t="s">
        <v>385</v>
      </c>
      <c r="C106" t="s">
        <v>384</v>
      </c>
      <c r="D106">
        <v>30</v>
      </c>
      <c r="E106">
        <v>15</v>
      </c>
      <c r="F106" s="2">
        <v>1</v>
      </c>
      <c r="G106" s="5">
        <f>Barrage6[[#This Row],[Base Damage]]*Barrage6[[#This Row],[Total Rounds]]*Barrage6[[#This Row],[Coefficient]]</f>
        <v>450</v>
      </c>
      <c r="H106" s="15" t="s">
        <v>34</v>
      </c>
      <c r="I106" s="2">
        <v>1.25</v>
      </c>
      <c r="J106" s="2">
        <v>0.85</v>
      </c>
      <c r="K106" s="2">
        <v>0.65</v>
      </c>
      <c r="L106" s="25"/>
      <c r="M106" s="26"/>
      <c r="O106"/>
    </row>
    <row r="107" spans="1:15" s="8" customFormat="1" x14ac:dyDescent="0.3">
      <c r="A107" t="s">
        <v>141</v>
      </c>
      <c r="B107" t="s">
        <v>386</v>
      </c>
      <c r="C107" t="s">
        <v>384</v>
      </c>
      <c r="D107">
        <v>35</v>
      </c>
      <c r="E107">
        <v>15</v>
      </c>
      <c r="F107" s="2">
        <v>1</v>
      </c>
      <c r="G107" s="5">
        <f>Barrage6[[#This Row],[Base Damage]]*Barrage6[[#This Row],[Total Rounds]]*Barrage6[[#This Row],[Coefficient]]</f>
        <v>525</v>
      </c>
      <c r="H107" s="15" t="s">
        <v>34</v>
      </c>
      <c r="I107" s="2">
        <v>1.25</v>
      </c>
      <c r="J107" s="2">
        <v>1</v>
      </c>
      <c r="K107" s="2">
        <v>0.8</v>
      </c>
      <c r="L107" s="25"/>
      <c r="M107" s="26"/>
      <c r="O107"/>
    </row>
    <row r="108" spans="1:15" s="8" customFormat="1" x14ac:dyDescent="0.3">
      <c r="A108" t="s">
        <v>141</v>
      </c>
      <c r="B108" t="s">
        <v>386</v>
      </c>
      <c r="C108" t="s">
        <v>384</v>
      </c>
      <c r="D108">
        <v>30</v>
      </c>
      <c r="E108">
        <v>8</v>
      </c>
      <c r="F108" s="2">
        <v>1</v>
      </c>
      <c r="G108" s="5">
        <f>Barrage6[[#This Row],[Base Damage]]*Barrage6[[#This Row],[Total Rounds]]*Barrage6[[#This Row],[Coefficient]]</f>
        <v>240</v>
      </c>
      <c r="H108" s="12" t="s">
        <v>28</v>
      </c>
      <c r="I108" s="2">
        <v>0.75</v>
      </c>
      <c r="J108" s="2">
        <v>1.1000000000000001</v>
      </c>
      <c r="K108" s="2">
        <v>0.75</v>
      </c>
      <c r="L108" s="25"/>
      <c r="M108" s="26"/>
      <c r="O108" t="s">
        <v>387</v>
      </c>
    </row>
    <row r="109" spans="1:15" s="8" customFormat="1" x14ac:dyDescent="0.3">
      <c r="A109" t="s">
        <v>182</v>
      </c>
      <c r="B109" t="s">
        <v>183</v>
      </c>
      <c r="C109" t="s">
        <v>185</v>
      </c>
      <c r="D109">
        <v>60</v>
      </c>
      <c r="E109">
        <v>6</v>
      </c>
      <c r="F109" s="2">
        <v>1</v>
      </c>
      <c r="G109" s="5">
        <v>360</v>
      </c>
      <c r="H109" t="s">
        <v>51</v>
      </c>
      <c r="I109" s="2">
        <v>0.8</v>
      </c>
      <c r="J109" s="2">
        <v>1</v>
      </c>
      <c r="K109" s="2">
        <v>1.3</v>
      </c>
      <c r="L109" s="17"/>
      <c r="M109" s="14"/>
      <c r="O109"/>
    </row>
    <row r="110" spans="1:15" s="8" customFormat="1" x14ac:dyDescent="0.3">
      <c r="A110" t="s">
        <v>182</v>
      </c>
      <c r="B110" t="s">
        <v>184</v>
      </c>
      <c r="C110" t="s">
        <v>186</v>
      </c>
      <c r="D110">
        <v>60</v>
      </c>
      <c r="E110">
        <v>9</v>
      </c>
      <c r="F110" s="2">
        <v>1</v>
      </c>
      <c r="G110" s="5">
        <v>540</v>
      </c>
      <c r="H110" t="s">
        <v>51</v>
      </c>
      <c r="I110" s="2">
        <v>0.8</v>
      </c>
      <c r="J110" s="2">
        <v>1</v>
      </c>
      <c r="K110" s="2">
        <v>1.3</v>
      </c>
      <c r="L110" s="17"/>
      <c r="M110" s="14"/>
      <c r="O110"/>
    </row>
    <row r="111" spans="1:15" s="8" customFormat="1" x14ac:dyDescent="0.3">
      <c r="A111" t="s">
        <v>182</v>
      </c>
      <c r="B111" t="s">
        <v>193</v>
      </c>
      <c r="C111" t="s">
        <v>187</v>
      </c>
      <c r="D111">
        <v>60</v>
      </c>
      <c r="E111">
        <v>9</v>
      </c>
      <c r="F111" s="2">
        <v>1</v>
      </c>
      <c r="G111" s="5">
        <v>540</v>
      </c>
      <c r="H111" t="s">
        <v>51</v>
      </c>
      <c r="I111" s="2">
        <v>0.8</v>
      </c>
      <c r="J111" s="2">
        <v>1</v>
      </c>
      <c r="K111" s="2">
        <v>1.3</v>
      </c>
      <c r="L111" s="17"/>
      <c r="M111" s="14"/>
      <c r="O111"/>
    </row>
    <row r="112" spans="1:15" s="8" customFormat="1" x14ac:dyDescent="0.3">
      <c r="A112" t="s">
        <v>182</v>
      </c>
      <c r="B112" t="s">
        <v>194</v>
      </c>
      <c r="C112" t="s">
        <v>188</v>
      </c>
      <c r="D112">
        <v>60</v>
      </c>
      <c r="E112">
        <v>6</v>
      </c>
      <c r="F112" s="2">
        <v>1</v>
      </c>
      <c r="G112" s="5">
        <v>360</v>
      </c>
      <c r="H112" t="s">
        <v>51</v>
      </c>
      <c r="I112" s="2">
        <v>0.8</v>
      </c>
      <c r="J112" s="2">
        <v>1</v>
      </c>
      <c r="K112" s="2">
        <v>1.3</v>
      </c>
      <c r="L112" s="17"/>
      <c r="M112" s="14"/>
      <c r="O112"/>
    </row>
    <row r="113" spans="1:13" x14ac:dyDescent="0.3">
      <c r="A113" t="s">
        <v>182</v>
      </c>
      <c r="B113" t="s">
        <v>195</v>
      </c>
      <c r="C113" t="s">
        <v>189</v>
      </c>
      <c r="D113">
        <v>60</v>
      </c>
      <c r="E113">
        <v>6</v>
      </c>
      <c r="F113" s="2">
        <v>1</v>
      </c>
      <c r="G113" s="5">
        <v>360</v>
      </c>
      <c r="H113" t="s">
        <v>51</v>
      </c>
      <c r="I113" s="2">
        <v>0.8</v>
      </c>
      <c r="J113" s="2">
        <v>1</v>
      </c>
      <c r="K113" s="2">
        <v>1.3</v>
      </c>
      <c r="L113" s="17"/>
      <c r="M113" s="14"/>
    </row>
    <row r="114" spans="1:13" x14ac:dyDescent="0.3">
      <c r="A114" t="s">
        <v>182</v>
      </c>
      <c r="B114" t="s">
        <v>196</v>
      </c>
      <c r="C114" t="s">
        <v>190</v>
      </c>
      <c r="D114">
        <v>60</v>
      </c>
      <c r="E114">
        <v>9</v>
      </c>
      <c r="F114" s="2">
        <v>1</v>
      </c>
      <c r="G114" s="5">
        <v>540</v>
      </c>
      <c r="H114" t="s">
        <v>51</v>
      </c>
      <c r="I114" s="2">
        <v>0.8</v>
      </c>
      <c r="J114" s="2">
        <v>1</v>
      </c>
      <c r="K114" s="2">
        <v>1.3</v>
      </c>
      <c r="L114" s="17"/>
      <c r="M114" s="14"/>
    </row>
    <row r="115" spans="1:13" x14ac:dyDescent="0.3">
      <c r="A115" t="s">
        <v>182</v>
      </c>
      <c r="B115" t="s">
        <v>197</v>
      </c>
      <c r="C115" t="s">
        <v>191</v>
      </c>
      <c r="D115">
        <v>150</v>
      </c>
      <c r="E115">
        <v>4</v>
      </c>
      <c r="F115" s="2">
        <v>1</v>
      </c>
      <c r="G115" s="5">
        <v>600</v>
      </c>
      <c r="H115" s="15" t="s">
        <v>34</v>
      </c>
      <c r="I115" s="2">
        <v>1.25</v>
      </c>
      <c r="J115" s="2">
        <v>0.85</v>
      </c>
      <c r="K115" s="2">
        <v>0.65</v>
      </c>
      <c r="L115" s="17">
        <v>0.08</v>
      </c>
      <c r="M115" s="14">
        <v>3</v>
      </c>
    </row>
    <row r="116" spans="1:13" x14ac:dyDescent="0.3">
      <c r="A116" t="s">
        <v>182</v>
      </c>
      <c r="B116" t="s">
        <v>198</v>
      </c>
      <c r="C116" t="s">
        <v>192</v>
      </c>
      <c r="D116">
        <v>48</v>
      </c>
      <c r="E116">
        <v>12</v>
      </c>
      <c r="F116" s="2">
        <v>1</v>
      </c>
      <c r="G116" s="5">
        <v>576</v>
      </c>
      <c r="H116" t="s">
        <v>51</v>
      </c>
      <c r="I116" s="2">
        <v>0.8</v>
      </c>
      <c r="J116" s="2">
        <v>1</v>
      </c>
      <c r="K116" s="2">
        <v>1.3</v>
      </c>
      <c r="L116" s="17"/>
      <c r="M116" s="14"/>
    </row>
    <row r="117" spans="1:13" x14ac:dyDescent="0.3">
      <c r="A117" t="s">
        <v>182</v>
      </c>
      <c r="B117" t="s">
        <v>388</v>
      </c>
      <c r="C117" t="s">
        <v>389</v>
      </c>
      <c r="D117">
        <v>55</v>
      </c>
      <c r="E117">
        <v>9</v>
      </c>
      <c r="F117" s="2">
        <v>1</v>
      </c>
      <c r="G117" s="5">
        <f>Barrage6[[#This Row],[Base Damage]]*Barrage6[[#This Row],[Total Rounds]]*Barrage6[[#This Row],[Coefficient]]</f>
        <v>495</v>
      </c>
      <c r="H117" t="s">
        <v>51</v>
      </c>
      <c r="I117" s="2">
        <v>0.8</v>
      </c>
      <c r="J117" s="2">
        <v>1</v>
      </c>
      <c r="K117" s="2">
        <v>1.3</v>
      </c>
      <c r="L117" s="25"/>
      <c r="M117" s="27"/>
    </row>
  </sheetData>
  <conditionalFormatting sqref="G114:G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7:G8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:G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:G1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:G1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:G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:G1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27"/>
  <sheetViews>
    <sheetView tabSelected="1" topLeftCell="A21" workbookViewId="0">
      <selection activeCell="C44" sqref="C44"/>
    </sheetView>
  </sheetViews>
  <sheetFormatPr defaultRowHeight="14.4" x14ac:dyDescent="0.3"/>
  <cols>
    <col min="1" max="1" width="7" customWidth="1"/>
    <col min="2" max="2" width="28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5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9" customWidth="1"/>
    <col min="14" max="14" width="8.88671875" style="8" customWidth="1"/>
    <col min="15" max="15" width="32.77734375" customWidth="1"/>
  </cols>
  <sheetData>
    <row r="1" spans="1:15" ht="16.05" customHeight="1" x14ac:dyDescent="0.3">
      <c r="A1" t="s">
        <v>199</v>
      </c>
      <c r="B1" s="1" t="s">
        <v>211</v>
      </c>
      <c r="C1" t="s">
        <v>212</v>
      </c>
      <c r="D1" t="s">
        <v>4</v>
      </c>
      <c r="E1" t="s">
        <v>5</v>
      </c>
      <c r="F1" s="2" t="s">
        <v>6</v>
      </c>
      <c r="G1" s="5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29</v>
      </c>
      <c r="M1" s="21" t="s">
        <v>30</v>
      </c>
      <c r="N1" s="8" t="s">
        <v>31</v>
      </c>
      <c r="O1" s="2" t="s">
        <v>52</v>
      </c>
    </row>
    <row r="2" spans="1:15" x14ac:dyDescent="0.3">
      <c r="A2" t="s">
        <v>2</v>
      </c>
      <c r="B2" t="s">
        <v>214</v>
      </c>
      <c r="C2" t="s">
        <v>213</v>
      </c>
      <c r="D2">
        <v>20</v>
      </c>
      <c r="E2">
        <v>30</v>
      </c>
      <c r="F2" s="2">
        <v>1</v>
      </c>
      <c r="G2" s="5">
        <v>600</v>
      </c>
      <c r="H2" s="15" t="s">
        <v>34</v>
      </c>
      <c r="I2" s="2">
        <v>1.2</v>
      </c>
      <c r="J2" s="2">
        <v>0.6</v>
      </c>
      <c r="K2" s="2">
        <v>0.6</v>
      </c>
      <c r="L2" s="17">
        <v>0.01</v>
      </c>
      <c r="M2" s="19">
        <v>1</v>
      </c>
    </row>
    <row r="3" spans="1:15" x14ac:dyDescent="0.3">
      <c r="A3" t="s">
        <v>2</v>
      </c>
      <c r="B3" t="s">
        <v>214</v>
      </c>
      <c r="C3" t="s">
        <v>213</v>
      </c>
      <c r="D3">
        <v>156</v>
      </c>
      <c r="E3">
        <v>6</v>
      </c>
      <c r="F3" s="2">
        <v>1</v>
      </c>
      <c r="G3" s="5">
        <v>936</v>
      </c>
      <c r="H3" s="11" t="s">
        <v>51</v>
      </c>
      <c r="I3" s="2">
        <v>0.8</v>
      </c>
      <c r="J3" s="2">
        <v>1</v>
      </c>
      <c r="K3" s="2">
        <v>1.3</v>
      </c>
      <c r="L3" s="17"/>
    </row>
    <row r="4" spans="1:15" ht="14.4" customHeight="1" x14ac:dyDescent="0.3">
      <c r="A4" s="1" t="s">
        <v>2</v>
      </c>
      <c r="B4" t="s">
        <v>217</v>
      </c>
      <c r="C4" s="3" t="s">
        <v>215</v>
      </c>
      <c r="D4">
        <v>24</v>
      </c>
      <c r="E4">
        <v>30</v>
      </c>
      <c r="F4" s="2">
        <v>1</v>
      </c>
      <c r="G4" s="5">
        <v>720</v>
      </c>
      <c r="H4" s="12" t="s">
        <v>28</v>
      </c>
      <c r="I4" s="2">
        <v>0.9</v>
      </c>
      <c r="J4" s="2">
        <v>0.7</v>
      </c>
      <c r="K4" s="2">
        <v>0.4</v>
      </c>
      <c r="L4" s="17"/>
      <c r="N4" s="8">
        <v>1</v>
      </c>
    </row>
    <row r="5" spans="1:15" x14ac:dyDescent="0.3">
      <c r="A5" t="s">
        <v>2</v>
      </c>
      <c r="B5" t="s">
        <v>217</v>
      </c>
      <c r="C5" s="3" t="s">
        <v>215</v>
      </c>
      <c r="D5">
        <v>156</v>
      </c>
      <c r="E5">
        <v>5</v>
      </c>
      <c r="F5" s="2">
        <v>1</v>
      </c>
      <c r="G5" s="5">
        <v>780</v>
      </c>
      <c r="H5" s="11" t="s">
        <v>51</v>
      </c>
      <c r="I5" s="2">
        <v>0.8</v>
      </c>
      <c r="J5" s="2">
        <v>1</v>
      </c>
      <c r="K5" s="2">
        <v>1.3</v>
      </c>
      <c r="L5" s="17"/>
    </row>
    <row r="6" spans="1:15" x14ac:dyDescent="0.3">
      <c r="A6" t="s">
        <v>2</v>
      </c>
      <c r="B6" t="s">
        <v>218</v>
      </c>
      <c r="C6" t="s">
        <v>216</v>
      </c>
      <c r="D6">
        <v>28</v>
      </c>
      <c r="E6">
        <v>35</v>
      </c>
      <c r="F6" s="2">
        <v>1</v>
      </c>
      <c r="G6" s="5">
        <v>980</v>
      </c>
      <c r="H6" s="12" t="s">
        <v>28</v>
      </c>
      <c r="I6" s="2">
        <v>0.95</v>
      </c>
      <c r="J6" s="2">
        <v>0.75</v>
      </c>
      <c r="K6" s="2">
        <v>0.45</v>
      </c>
      <c r="L6" s="17"/>
      <c r="N6" s="8">
        <v>1</v>
      </c>
    </row>
    <row r="7" spans="1:15" ht="14.4" customHeight="1" x14ac:dyDescent="0.3">
      <c r="A7" t="s">
        <v>2</v>
      </c>
      <c r="B7" t="s">
        <v>218</v>
      </c>
      <c r="C7" t="s">
        <v>216</v>
      </c>
      <c r="D7">
        <v>156</v>
      </c>
      <c r="E7">
        <v>5</v>
      </c>
      <c r="F7" s="2">
        <v>1</v>
      </c>
      <c r="G7" s="5">
        <v>780</v>
      </c>
      <c r="H7" s="11" t="s">
        <v>51</v>
      </c>
      <c r="I7" s="2">
        <v>0.8</v>
      </c>
      <c r="J7" s="2">
        <v>1</v>
      </c>
      <c r="K7" s="2">
        <v>1.3</v>
      </c>
      <c r="L7" s="17"/>
    </row>
    <row r="8" spans="1:15" x14ac:dyDescent="0.3">
      <c r="A8" t="s">
        <v>2</v>
      </c>
      <c r="B8" t="s">
        <v>219</v>
      </c>
      <c r="C8" t="s">
        <v>220</v>
      </c>
      <c r="D8">
        <v>32</v>
      </c>
      <c r="E8">
        <v>22</v>
      </c>
      <c r="F8" s="2">
        <v>1</v>
      </c>
      <c r="G8" s="5">
        <v>704</v>
      </c>
      <c r="H8" s="12" t="s">
        <v>28</v>
      </c>
      <c r="I8" s="2">
        <v>1.1000000000000001</v>
      </c>
      <c r="J8" s="2">
        <v>0.9</v>
      </c>
      <c r="K8" s="2">
        <v>0.6</v>
      </c>
      <c r="L8" s="17"/>
      <c r="N8" s="8">
        <v>1</v>
      </c>
    </row>
    <row r="9" spans="1:15" x14ac:dyDescent="0.3">
      <c r="A9" t="s">
        <v>2</v>
      </c>
      <c r="B9" t="s">
        <v>219</v>
      </c>
      <c r="C9" t="s">
        <v>220</v>
      </c>
      <c r="D9">
        <v>145</v>
      </c>
      <c r="E9">
        <v>4</v>
      </c>
      <c r="F9" s="2">
        <v>1</v>
      </c>
      <c r="G9" s="5">
        <v>580</v>
      </c>
      <c r="H9" s="11" t="s">
        <v>51</v>
      </c>
      <c r="I9" s="2">
        <v>0.8</v>
      </c>
      <c r="J9" s="2">
        <v>1</v>
      </c>
      <c r="K9" s="2">
        <v>1.3</v>
      </c>
      <c r="L9" s="17"/>
    </row>
    <row r="10" spans="1:15" x14ac:dyDescent="0.3">
      <c r="A10" t="s">
        <v>2</v>
      </c>
      <c r="B10" t="s">
        <v>221</v>
      </c>
      <c r="C10" t="s">
        <v>32</v>
      </c>
      <c r="D10">
        <v>130</v>
      </c>
      <c r="E10">
        <v>3</v>
      </c>
      <c r="F10" s="2">
        <v>1</v>
      </c>
      <c r="G10" s="5">
        <v>390</v>
      </c>
      <c r="H10" s="11" t="s">
        <v>51</v>
      </c>
      <c r="I10" s="2">
        <v>0.8</v>
      </c>
      <c r="J10" s="2">
        <v>1</v>
      </c>
      <c r="K10" s="2">
        <v>1.3</v>
      </c>
      <c r="L10" s="17"/>
      <c r="O10" t="s">
        <v>53</v>
      </c>
    </row>
    <row r="11" spans="1:15" x14ac:dyDescent="0.3">
      <c r="A11" t="s">
        <v>2</v>
      </c>
      <c r="B11" t="s">
        <v>223</v>
      </c>
      <c r="C11" t="s">
        <v>222</v>
      </c>
      <c r="D11">
        <v>20</v>
      </c>
      <c r="E11">
        <v>32</v>
      </c>
      <c r="F11" s="2">
        <v>1</v>
      </c>
      <c r="G11" s="5">
        <v>640</v>
      </c>
      <c r="H11" s="11" t="s">
        <v>9</v>
      </c>
      <c r="I11" s="2">
        <v>1</v>
      </c>
      <c r="J11" s="2">
        <v>0.7</v>
      </c>
      <c r="K11" s="2">
        <v>0.3</v>
      </c>
      <c r="L11" s="17"/>
    </row>
    <row r="12" spans="1:15" x14ac:dyDescent="0.3">
      <c r="A12" t="s">
        <v>2</v>
      </c>
      <c r="B12" t="s">
        <v>223</v>
      </c>
      <c r="C12" t="s">
        <v>222</v>
      </c>
      <c r="D12">
        <v>23</v>
      </c>
      <c r="E12">
        <v>24</v>
      </c>
      <c r="F12" s="2">
        <v>1</v>
      </c>
      <c r="G12" s="5">
        <v>552</v>
      </c>
      <c r="H12" s="12" t="s">
        <v>28</v>
      </c>
      <c r="I12" s="2">
        <v>1</v>
      </c>
      <c r="J12" s="2">
        <v>0.8</v>
      </c>
      <c r="K12" s="2">
        <v>0.6</v>
      </c>
      <c r="L12" s="17"/>
      <c r="N12" s="8">
        <v>1</v>
      </c>
    </row>
    <row r="13" spans="1:15" x14ac:dyDescent="0.3">
      <c r="A13" t="s">
        <v>2</v>
      </c>
      <c r="B13" t="s">
        <v>225</v>
      </c>
      <c r="C13" t="s">
        <v>224</v>
      </c>
      <c r="D13">
        <v>56</v>
      </c>
      <c r="E13">
        <v>5</v>
      </c>
      <c r="F13" s="2">
        <v>1.18</v>
      </c>
      <c r="G13" s="5">
        <v>330.4</v>
      </c>
      <c r="H13" s="15" t="s">
        <v>34</v>
      </c>
      <c r="I13" s="2">
        <v>1</v>
      </c>
      <c r="J13" s="2">
        <v>1</v>
      </c>
      <c r="K13" s="2">
        <v>1</v>
      </c>
      <c r="L13" s="17">
        <v>1</v>
      </c>
      <c r="M13" s="19">
        <v>1</v>
      </c>
      <c r="O13" t="s">
        <v>226</v>
      </c>
    </row>
    <row r="14" spans="1:15" x14ac:dyDescent="0.3">
      <c r="A14" t="s">
        <v>2</v>
      </c>
      <c r="B14" t="s">
        <v>375</v>
      </c>
      <c r="C14" t="s">
        <v>376</v>
      </c>
      <c r="D14">
        <v>10</v>
      </c>
      <c r="E14">
        <v>14</v>
      </c>
      <c r="F14" s="2">
        <v>1.25</v>
      </c>
      <c r="G14" s="5">
        <f>10*14*1.25</f>
        <v>175</v>
      </c>
      <c r="H14" s="11" t="s">
        <v>9</v>
      </c>
      <c r="I14" s="2">
        <v>1</v>
      </c>
      <c r="J14" s="2">
        <v>0.75</v>
      </c>
      <c r="K14" s="2">
        <v>0.4</v>
      </c>
      <c r="L14" s="17"/>
    </row>
    <row r="15" spans="1:15" x14ac:dyDescent="0.3">
      <c r="A15" t="s">
        <v>2</v>
      </c>
      <c r="B15" t="s">
        <v>375</v>
      </c>
      <c r="C15" t="s">
        <v>376</v>
      </c>
      <c r="D15">
        <v>104</v>
      </c>
      <c r="E15">
        <v>7</v>
      </c>
      <c r="F15" s="2">
        <v>1</v>
      </c>
      <c r="G15" s="5">
        <f>104*7</f>
        <v>728</v>
      </c>
      <c r="H15" s="11" t="s">
        <v>51</v>
      </c>
      <c r="I15" s="2">
        <v>0.8</v>
      </c>
      <c r="J15" s="2">
        <v>1</v>
      </c>
      <c r="K15" s="2">
        <v>1.3</v>
      </c>
      <c r="L15" s="17"/>
    </row>
    <row r="16" spans="1:15" x14ac:dyDescent="0.3">
      <c r="A16" t="s">
        <v>2</v>
      </c>
      <c r="B16" t="s">
        <v>397</v>
      </c>
      <c r="C16" t="s">
        <v>394</v>
      </c>
      <c r="D16">
        <v>72</v>
      </c>
      <c r="E16">
        <v>6</v>
      </c>
      <c r="F16" s="2">
        <v>1</v>
      </c>
      <c r="G16" s="5">
        <f>72*6</f>
        <v>432</v>
      </c>
      <c r="H16" s="11" t="s">
        <v>51</v>
      </c>
      <c r="I16" s="2">
        <v>0.8</v>
      </c>
      <c r="J16" s="2">
        <v>1</v>
      </c>
      <c r="K16" s="2">
        <v>1.3</v>
      </c>
      <c r="L16" s="28"/>
      <c r="M16" s="29"/>
    </row>
    <row r="17" spans="1:15" x14ac:dyDescent="0.3">
      <c r="A17" t="s">
        <v>82</v>
      </c>
      <c r="B17" t="s">
        <v>229</v>
      </c>
      <c r="C17" t="s">
        <v>227</v>
      </c>
      <c r="D17">
        <v>21</v>
      </c>
      <c r="E17">
        <v>24</v>
      </c>
      <c r="F17" s="2">
        <v>1</v>
      </c>
      <c r="G17" s="5">
        <v>504</v>
      </c>
      <c r="H17" s="11" t="s">
        <v>9</v>
      </c>
      <c r="I17" s="2">
        <v>1</v>
      </c>
      <c r="J17" s="2">
        <v>0.8</v>
      </c>
      <c r="K17" s="2">
        <v>0.6</v>
      </c>
      <c r="L17" s="17"/>
    </row>
    <row r="18" spans="1:15" x14ac:dyDescent="0.3">
      <c r="A18" t="s">
        <v>82</v>
      </c>
      <c r="B18" t="s">
        <v>228</v>
      </c>
      <c r="C18" t="s">
        <v>227</v>
      </c>
      <c r="D18">
        <v>386</v>
      </c>
      <c r="E18">
        <v>18</v>
      </c>
      <c r="F18" s="2">
        <v>1</v>
      </c>
      <c r="G18" s="5">
        <v>6948</v>
      </c>
      <c r="H18" s="12" t="s">
        <v>28</v>
      </c>
      <c r="I18" s="2">
        <v>0.7</v>
      </c>
      <c r="J18" s="2">
        <v>1.1000000000000001</v>
      </c>
      <c r="K18" s="2">
        <v>0.9</v>
      </c>
      <c r="L18" s="17">
        <v>0.2</v>
      </c>
      <c r="M18" s="19">
        <v>2</v>
      </c>
      <c r="N18" s="8">
        <v>2</v>
      </c>
    </row>
    <row r="19" spans="1:15" x14ac:dyDescent="0.3">
      <c r="A19" t="s">
        <v>82</v>
      </c>
      <c r="B19" t="s">
        <v>228</v>
      </c>
      <c r="C19" t="s">
        <v>227</v>
      </c>
      <c r="D19">
        <v>16</v>
      </c>
      <c r="E19">
        <v>62</v>
      </c>
      <c r="F19" s="2">
        <v>1</v>
      </c>
      <c r="G19" s="5">
        <v>992</v>
      </c>
      <c r="H19" s="11" t="s">
        <v>9</v>
      </c>
      <c r="I19" s="2">
        <v>1</v>
      </c>
      <c r="J19" s="2">
        <v>0.5</v>
      </c>
      <c r="K19" s="2">
        <v>0.2</v>
      </c>
      <c r="L19" s="17"/>
    </row>
    <row r="20" spans="1:15" x14ac:dyDescent="0.3">
      <c r="A20" t="s">
        <v>82</v>
      </c>
      <c r="B20" t="s">
        <v>230</v>
      </c>
      <c r="C20" t="s">
        <v>119</v>
      </c>
      <c r="D20">
        <v>24</v>
      </c>
      <c r="E20">
        <v>30</v>
      </c>
      <c r="F20" s="2">
        <v>1</v>
      </c>
      <c r="G20" s="5">
        <v>720</v>
      </c>
      <c r="H20" s="15" t="s">
        <v>34</v>
      </c>
      <c r="I20" s="2">
        <v>1.2</v>
      </c>
      <c r="J20" s="2">
        <v>0.6</v>
      </c>
      <c r="K20" s="2">
        <v>0.6</v>
      </c>
      <c r="L20" s="17">
        <v>0.01</v>
      </c>
      <c r="M20" s="19">
        <v>1</v>
      </c>
      <c r="O20" t="s">
        <v>231</v>
      </c>
    </row>
    <row r="21" spans="1:15" x14ac:dyDescent="0.3">
      <c r="A21" t="s">
        <v>82</v>
      </c>
      <c r="B21" t="s">
        <v>233</v>
      </c>
      <c r="C21" t="s">
        <v>232</v>
      </c>
      <c r="D21">
        <v>40</v>
      </c>
      <c r="E21">
        <v>3</v>
      </c>
      <c r="F21" s="2">
        <v>1.1499999999999999</v>
      </c>
      <c r="G21" s="5">
        <v>138</v>
      </c>
      <c r="H21" s="11" t="s">
        <v>51</v>
      </c>
      <c r="I21" s="2">
        <v>1</v>
      </c>
      <c r="J21" s="2">
        <v>1</v>
      </c>
      <c r="K21" s="2">
        <v>1</v>
      </c>
      <c r="L21" s="17"/>
      <c r="O21" t="s">
        <v>237</v>
      </c>
    </row>
    <row r="22" spans="1:15" x14ac:dyDescent="0.3">
      <c r="A22" t="s">
        <v>82</v>
      </c>
      <c r="B22" t="s">
        <v>234</v>
      </c>
      <c r="C22" t="s">
        <v>232</v>
      </c>
      <c r="D22">
        <v>40</v>
      </c>
      <c r="E22">
        <v>6</v>
      </c>
      <c r="F22" s="2">
        <v>1.45</v>
      </c>
      <c r="G22" s="5">
        <v>348</v>
      </c>
      <c r="H22" s="11" t="s">
        <v>51</v>
      </c>
      <c r="I22" s="2">
        <v>1</v>
      </c>
      <c r="J22" s="2">
        <v>1</v>
      </c>
      <c r="K22" s="2">
        <v>1</v>
      </c>
      <c r="L22" s="17"/>
      <c r="O22" t="s">
        <v>237</v>
      </c>
    </row>
    <row r="23" spans="1:15" x14ac:dyDescent="0.3">
      <c r="A23" t="s">
        <v>82</v>
      </c>
      <c r="B23" t="s">
        <v>235</v>
      </c>
      <c r="C23" t="s">
        <v>232</v>
      </c>
      <c r="D23">
        <v>40</v>
      </c>
      <c r="E23">
        <v>6</v>
      </c>
      <c r="F23" s="2">
        <v>1.65</v>
      </c>
      <c r="G23" s="5">
        <v>396</v>
      </c>
      <c r="H23" s="11" t="s">
        <v>51</v>
      </c>
      <c r="I23" s="2">
        <v>1</v>
      </c>
      <c r="J23" s="2">
        <v>1</v>
      </c>
      <c r="K23" s="2">
        <v>1</v>
      </c>
      <c r="L23" s="17"/>
      <c r="O23" t="s">
        <v>237</v>
      </c>
    </row>
    <row r="24" spans="1:15" x14ac:dyDescent="0.3">
      <c r="A24" t="s">
        <v>82</v>
      </c>
      <c r="B24" t="s">
        <v>236</v>
      </c>
      <c r="C24" t="s">
        <v>232</v>
      </c>
      <c r="D24">
        <v>140</v>
      </c>
      <c r="E24">
        <v>1</v>
      </c>
      <c r="F24" s="2">
        <v>3</v>
      </c>
      <c r="G24" s="5">
        <v>420</v>
      </c>
      <c r="H24" s="11" t="s">
        <v>51</v>
      </c>
      <c r="I24" s="2">
        <v>1</v>
      </c>
      <c r="J24" s="2">
        <v>1</v>
      </c>
      <c r="K24" s="2">
        <v>1</v>
      </c>
      <c r="L24" s="17"/>
      <c r="O24" t="s">
        <v>237</v>
      </c>
    </row>
    <row r="25" spans="1:15" ht="14.4" customHeight="1" x14ac:dyDescent="0.3">
      <c r="A25" t="s">
        <v>141</v>
      </c>
      <c r="B25" s="1" t="s">
        <v>239</v>
      </c>
      <c r="C25" s="3" t="s">
        <v>240</v>
      </c>
      <c r="D25">
        <v>26</v>
      </c>
      <c r="E25">
        <v>12</v>
      </c>
      <c r="F25" s="2">
        <v>1</v>
      </c>
      <c r="G25" s="5">
        <v>312</v>
      </c>
      <c r="H25" s="11" t="s">
        <v>9</v>
      </c>
      <c r="I25" s="2">
        <v>1</v>
      </c>
      <c r="J25" s="2">
        <v>0.75</v>
      </c>
      <c r="K25" s="2">
        <v>0.4</v>
      </c>
      <c r="L25" s="17"/>
    </row>
    <row r="26" spans="1:15" s="3" customFormat="1" ht="14.4" customHeight="1" x14ac:dyDescent="0.3">
      <c r="A26" t="s">
        <v>141</v>
      </c>
      <c r="B26" s="1" t="s">
        <v>239</v>
      </c>
      <c r="C26" s="3" t="s">
        <v>240</v>
      </c>
      <c r="D26" s="3">
        <v>26</v>
      </c>
      <c r="E26" s="3">
        <v>12</v>
      </c>
      <c r="F26" s="2">
        <v>1</v>
      </c>
      <c r="G26" s="7">
        <v>312</v>
      </c>
      <c r="H26" s="22" t="s">
        <v>28</v>
      </c>
      <c r="I26" s="6">
        <v>1</v>
      </c>
      <c r="J26" s="6">
        <v>0.8</v>
      </c>
      <c r="K26" s="6">
        <v>0.6</v>
      </c>
      <c r="L26" s="18"/>
      <c r="M26" s="20"/>
      <c r="N26" s="9">
        <v>1</v>
      </c>
    </row>
    <row r="27" spans="1:15" x14ac:dyDescent="0.3">
      <c r="A27" t="s">
        <v>141</v>
      </c>
      <c r="B27" s="1" t="s">
        <v>239</v>
      </c>
      <c r="C27" s="3" t="s">
        <v>240</v>
      </c>
      <c r="D27">
        <v>26</v>
      </c>
      <c r="E27">
        <v>12</v>
      </c>
      <c r="F27" s="2">
        <v>1</v>
      </c>
      <c r="G27" s="5">
        <v>312</v>
      </c>
      <c r="H27" s="15" t="s">
        <v>34</v>
      </c>
      <c r="I27" s="2">
        <v>1.35</v>
      </c>
      <c r="J27" s="2">
        <v>1.05</v>
      </c>
      <c r="K27" s="2">
        <v>0.7</v>
      </c>
      <c r="L27" s="17"/>
    </row>
    <row r="28" spans="1:15" x14ac:dyDescent="0.3">
      <c r="A28" t="s">
        <v>141</v>
      </c>
      <c r="B28" t="s">
        <v>241</v>
      </c>
      <c r="C28" t="s">
        <v>176</v>
      </c>
      <c r="D28">
        <v>104</v>
      </c>
      <c r="E28">
        <v>8</v>
      </c>
      <c r="F28" s="2">
        <v>1</v>
      </c>
      <c r="G28" s="5">
        <v>832</v>
      </c>
      <c r="H28" s="11" t="s">
        <v>51</v>
      </c>
      <c r="I28" s="2">
        <v>0.65</v>
      </c>
      <c r="J28" s="2">
        <v>0.85</v>
      </c>
      <c r="K28" s="2">
        <v>1.1499999999999999</v>
      </c>
      <c r="L28" s="17"/>
      <c r="O28" t="s">
        <v>238</v>
      </c>
    </row>
    <row r="29" spans="1:15" x14ac:dyDescent="0.3">
      <c r="A29" t="s">
        <v>141</v>
      </c>
      <c r="B29" t="s">
        <v>243</v>
      </c>
      <c r="C29" t="s">
        <v>242</v>
      </c>
      <c r="D29">
        <v>7</v>
      </c>
      <c r="E29">
        <v>16</v>
      </c>
      <c r="F29" s="2">
        <v>2.65</v>
      </c>
      <c r="G29" s="5">
        <v>296.8</v>
      </c>
      <c r="H29" s="11" t="s">
        <v>51</v>
      </c>
      <c r="I29" s="2">
        <v>1</v>
      </c>
      <c r="J29" s="2">
        <v>1</v>
      </c>
      <c r="K29" s="2">
        <v>1</v>
      </c>
      <c r="L29" s="17"/>
      <c r="O29" t="s">
        <v>237</v>
      </c>
    </row>
    <row r="30" spans="1:15" x14ac:dyDescent="0.3">
      <c r="A30" t="s">
        <v>398</v>
      </c>
      <c r="B30" t="s">
        <v>399</v>
      </c>
      <c r="C30" t="s">
        <v>400</v>
      </c>
      <c r="D30">
        <v>15</v>
      </c>
      <c r="E30">
        <v>32</v>
      </c>
      <c r="F30" s="2">
        <v>1</v>
      </c>
      <c r="G30" s="5">
        <f>Barrage4[[#This Row],[Coefficient]]*Barrage4[[#This Row],[Total Rounds]]*Barrage4[[#This Row],[Base Damage]]</f>
        <v>480</v>
      </c>
      <c r="H30" s="15" t="s">
        <v>34</v>
      </c>
      <c r="I30" s="2">
        <v>0.8</v>
      </c>
      <c r="J30" s="2">
        <v>0.8</v>
      </c>
      <c r="K30" s="2">
        <v>0.8</v>
      </c>
      <c r="L30" s="28"/>
      <c r="M30" s="29"/>
    </row>
    <row r="31" spans="1:15" x14ac:dyDescent="0.3">
      <c r="A31" t="s">
        <v>398</v>
      </c>
      <c r="B31" t="s">
        <v>399</v>
      </c>
      <c r="C31" t="s">
        <v>400</v>
      </c>
      <c r="D31">
        <v>62</v>
      </c>
      <c r="E31">
        <v>9</v>
      </c>
      <c r="F31" s="2">
        <v>1</v>
      </c>
      <c r="G31" s="5">
        <f>Barrage4[[#This Row],[Coefficient]]*Barrage4[[#This Row],[Total Rounds]]*Barrage4[[#This Row],[Base Damage]]</f>
        <v>558</v>
      </c>
      <c r="H31" s="15" t="s">
        <v>34</v>
      </c>
      <c r="I31" s="2">
        <v>1.35</v>
      </c>
      <c r="J31" s="2">
        <v>0.95</v>
      </c>
      <c r="K31" s="2">
        <v>0.7</v>
      </c>
      <c r="L31" s="28">
        <v>1</v>
      </c>
      <c r="M31" s="29">
        <v>3</v>
      </c>
    </row>
    <row r="32" spans="1:15" x14ac:dyDescent="0.3">
      <c r="A32" t="s">
        <v>398</v>
      </c>
      <c r="B32" t="s">
        <v>409</v>
      </c>
      <c r="C32" t="s">
        <v>400</v>
      </c>
      <c r="D32">
        <v>62</v>
      </c>
      <c r="E32">
        <v>6</v>
      </c>
      <c r="F32" s="2">
        <v>1</v>
      </c>
      <c r="G32" s="5">
        <f>Barrage4[[#This Row],[Coefficient]]*Barrage4[[#This Row],[Total Rounds]]*Barrage4[[#This Row],[Base Damage]]</f>
        <v>372</v>
      </c>
      <c r="H32" s="15" t="s">
        <v>410</v>
      </c>
      <c r="I32" s="2">
        <v>1.35</v>
      </c>
      <c r="J32" s="2">
        <v>0.95</v>
      </c>
      <c r="K32" s="2">
        <v>0.7</v>
      </c>
      <c r="L32" s="28">
        <v>1</v>
      </c>
      <c r="M32" s="29">
        <v>3</v>
      </c>
    </row>
    <row r="33" spans="1:15" x14ac:dyDescent="0.3">
      <c r="A33" t="s">
        <v>244</v>
      </c>
      <c r="B33" t="s">
        <v>248</v>
      </c>
      <c r="C33" t="s">
        <v>245</v>
      </c>
      <c r="D33">
        <v>174</v>
      </c>
      <c r="E33">
        <v>13</v>
      </c>
      <c r="F33" s="2">
        <v>1</v>
      </c>
      <c r="G33" s="5">
        <v>2262</v>
      </c>
      <c r="H33" s="11" t="s">
        <v>9</v>
      </c>
      <c r="I33" s="2">
        <v>0.7</v>
      </c>
      <c r="J33" s="2">
        <v>1</v>
      </c>
      <c r="K33" s="2">
        <v>0.9</v>
      </c>
      <c r="L33" s="17"/>
      <c r="O33" t="s">
        <v>55</v>
      </c>
    </row>
    <row r="34" spans="1:15" x14ac:dyDescent="0.3">
      <c r="A34" t="s">
        <v>244</v>
      </c>
      <c r="B34" t="s">
        <v>247</v>
      </c>
      <c r="C34" t="s">
        <v>246</v>
      </c>
      <c r="D34">
        <v>106</v>
      </c>
      <c r="E34">
        <v>3</v>
      </c>
      <c r="F34" s="2">
        <v>1.1000000000000001</v>
      </c>
      <c r="G34" s="5">
        <v>349.8</v>
      </c>
      <c r="H34" s="12" t="s">
        <v>28</v>
      </c>
      <c r="I34" s="2">
        <v>0.3</v>
      </c>
      <c r="J34" s="2">
        <v>1.3</v>
      </c>
      <c r="K34" s="2">
        <v>1.1000000000000001</v>
      </c>
      <c r="L34" s="17"/>
    </row>
    <row r="35" spans="1:15" x14ac:dyDescent="0.3">
      <c r="A35" t="s">
        <v>244</v>
      </c>
      <c r="B35" t="s">
        <v>249</v>
      </c>
      <c r="C35" t="s">
        <v>250</v>
      </c>
      <c r="D35">
        <v>137</v>
      </c>
      <c r="E35">
        <v>3</v>
      </c>
      <c r="F35" s="2">
        <v>1</v>
      </c>
      <c r="G35" s="5">
        <v>411</v>
      </c>
      <c r="H35" s="11" t="s">
        <v>51</v>
      </c>
      <c r="I35" s="2">
        <v>0.8</v>
      </c>
      <c r="J35" s="2">
        <v>1</v>
      </c>
      <c r="K35" s="2">
        <v>1.3</v>
      </c>
      <c r="L35" s="17"/>
      <c r="O35" t="s">
        <v>238</v>
      </c>
    </row>
    <row r="36" spans="1:15" x14ac:dyDescent="0.3">
      <c r="A36" t="s">
        <v>244</v>
      </c>
      <c r="B36" t="s">
        <v>252</v>
      </c>
      <c r="C36" t="s">
        <v>251</v>
      </c>
      <c r="D36">
        <v>20</v>
      </c>
      <c r="E36">
        <v>128</v>
      </c>
      <c r="F36" s="2">
        <v>1.1000000000000001</v>
      </c>
      <c r="G36" s="5">
        <v>2816</v>
      </c>
      <c r="H36" s="15" t="s">
        <v>253</v>
      </c>
      <c r="I36" s="2">
        <v>1.25</v>
      </c>
      <c r="J36" s="2">
        <v>1.1000000000000001</v>
      </c>
      <c r="K36" s="2">
        <v>0.95</v>
      </c>
      <c r="L36" s="17">
        <v>0.5</v>
      </c>
      <c r="M36" s="19">
        <v>3</v>
      </c>
      <c r="O36" t="s">
        <v>254</v>
      </c>
    </row>
    <row r="37" spans="1:15" x14ac:dyDescent="0.3">
      <c r="A37" t="s">
        <v>244</v>
      </c>
      <c r="B37" t="s">
        <v>256</v>
      </c>
      <c r="C37" t="s">
        <v>255</v>
      </c>
      <c r="D37">
        <v>140</v>
      </c>
      <c r="E37">
        <v>8</v>
      </c>
      <c r="F37" s="2">
        <v>1</v>
      </c>
      <c r="G37" s="5">
        <v>1120</v>
      </c>
      <c r="H37" s="15" t="s">
        <v>34</v>
      </c>
      <c r="I37" s="2">
        <v>1.35</v>
      </c>
      <c r="J37" s="2">
        <v>0.95</v>
      </c>
      <c r="K37" s="2">
        <v>0.7</v>
      </c>
      <c r="L37" s="17">
        <v>0.08</v>
      </c>
      <c r="M37" s="19">
        <v>3</v>
      </c>
    </row>
    <row r="38" spans="1:15" x14ac:dyDescent="0.3">
      <c r="A38" t="s">
        <v>244</v>
      </c>
      <c r="B38" t="s">
        <v>256</v>
      </c>
      <c r="C38" t="s">
        <v>255</v>
      </c>
      <c r="D38">
        <v>30</v>
      </c>
      <c r="E38">
        <v>16</v>
      </c>
      <c r="F38" s="2">
        <v>1</v>
      </c>
      <c r="G38" s="5">
        <v>904</v>
      </c>
      <c r="H38" s="11" t="s">
        <v>9</v>
      </c>
      <c r="I38" s="2">
        <v>1</v>
      </c>
      <c r="J38" s="2">
        <v>0.8</v>
      </c>
      <c r="K38" s="2">
        <v>0.7</v>
      </c>
      <c r="L38" s="17"/>
    </row>
    <row r="39" spans="1:15" x14ac:dyDescent="0.3">
      <c r="A39" t="s">
        <v>244</v>
      </c>
      <c r="B39" t="s">
        <v>258</v>
      </c>
      <c r="C39" t="s">
        <v>257</v>
      </c>
      <c r="D39">
        <v>226</v>
      </c>
      <c r="E39">
        <v>4</v>
      </c>
      <c r="F39" s="2">
        <v>1</v>
      </c>
      <c r="G39" s="5">
        <v>936</v>
      </c>
      <c r="H39" s="11" t="s">
        <v>9</v>
      </c>
      <c r="I39" s="2">
        <v>0.9</v>
      </c>
      <c r="J39" s="2">
        <v>1.2</v>
      </c>
      <c r="K39" s="2">
        <v>0.7</v>
      </c>
      <c r="L39" s="17"/>
    </row>
    <row r="40" spans="1:15" x14ac:dyDescent="0.3">
      <c r="A40" t="s">
        <v>244</v>
      </c>
      <c r="B40" t="s">
        <v>258</v>
      </c>
      <c r="C40" t="s">
        <v>257</v>
      </c>
      <c r="D40">
        <v>156</v>
      </c>
      <c r="E40">
        <v>6</v>
      </c>
      <c r="F40" s="2">
        <v>1</v>
      </c>
      <c r="G40" s="5">
        <v>400</v>
      </c>
      <c r="H40" s="11" t="s">
        <v>9</v>
      </c>
      <c r="I40" s="2">
        <v>0.9</v>
      </c>
      <c r="J40" s="2">
        <v>1.2</v>
      </c>
      <c r="K40" s="2">
        <v>0.7</v>
      </c>
      <c r="L40" s="17"/>
    </row>
    <row r="41" spans="1:15" x14ac:dyDescent="0.3">
      <c r="A41" t="s">
        <v>244</v>
      </c>
      <c r="B41" t="s">
        <v>258</v>
      </c>
      <c r="C41" t="s">
        <v>257</v>
      </c>
      <c r="D41">
        <v>25</v>
      </c>
      <c r="E41">
        <v>16</v>
      </c>
      <c r="F41" s="2">
        <v>1</v>
      </c>
      <c r="G41" s="5">
        <v>545.6</v>
      </c>
      <c r="H41" s="12" t="s">
        <v>28</v>
      </c>
      <c r="I41" s="2">
        <v>0.9</v>
      </c>
      <c r="J41" s="2">
        <v>0.7</v>
      </c>
      <c r="K41" s="2">
        <v>0.4</v>
      </c>
      <c r="L41" s="17"/>
    </row>
    <row r="42" spans="1:15" x14ac:dyDescent="0.3">
      <c r="A42" t="s">
        <v>244</v>
      </c>
      <c r="B42" t="s">
        <v>258</v>
      </c>
      <c r="C42" t="s">
        <v>257</v>
      </c>
      <c r="D42">
        <v>124</v>
      </c>
      <c r="E42">
        <v>4</v>
      </c>
      <c r="F42" s="2">
        <v>1.1000000000000001</v>
      </c>
      <c r="G42" s="5">
        <v>240</v>
      </c>
      <c r="H42" s="11" t="s">
        <v>51</v>
      </c>
      <c r="I42" s="2">
        <v>0.8</v>
      </c>
      <c r="J42" s="2">
        <v>1</v>
      </c>
      <c r="K42" s="2">
        <v>1.3</v>
      </c>
      <c r="L42" s="17"/>
    </row>
    <row r="43" spans="1:15" x14ac:dyDescent="0.3">
      <c r="A43" t="s">
        <v>262</v>
      </c>
      <c r="B43" t="s">
        <v>260</v>
      </c>
      <c r="C43" t="s">
        <v>259</v>
      </c>
      <c r="D43">
        <v>195</v>
      </c>
      <c r="E43">
        <v>10</v>
      </c>
      <c r="F43" s="2">
        <v>1.1000000000000001</v>
      </c>
      <c r="G43" s="5">
        <v>2145</v>
      </c>
      <c r="H43" s="11" t="s">
        <v>9</v>
      </c>
      <c r="I43" s="2">
        <v>0.7</v>
      </c>
      <c r="J43" s="2">
        <v>1</v>
      </c>
      <c r="K43" s="2">
        <v>0.9</v>
      </c>
      <c r="L43" s="17"/>
    </row>
    <row r="44" spans="1:15" x14ac:dyDescent="0.3">
      <c r="A44" t="s">
        <v>262</v>
      </c>
      <c r="B44" t="s">
        <v>260</v>
      </c>
      <c r="C44" t="s">
        <v>259</v>
      </c>
      <c r="D44">
        <v>35</v>
      </c>
      <c r="E44">
        <v>20</v>
      </c>
      <c r="F44" s="2">
        <v>1</v>
      </c>
      <c r="G44" s="5">
        <v>700</v>
      </c>
      <c r="H44" s="15" t="s">
        <v>34</v>
      </c>
      <c r="I44" s="2">
        <v>1.2</v>
      </c>
      <c r="J44" s="2">
        <v>0.6</v>
      </c>
      <c r="K44" s="2">
        <v>0.6</v>
      </c>
      <c r="L44" s="17">
        <v>0.01</v>
      </c>
      <c r="M44" s="19">
        <v>1</v>
      </c>
    </row>
    <row r="45" spans="1:15" x14ac:dyDescent="0.3">
      <c r="A45" t="s">
        <v>262</v>
      </c>
      <c r="B45" t="s">
        <v>261</v>
      </c>
      <c r="C45" t="s">
        <v>259</v>
      </c>
      <c r="D45">
        <v>96</v>
      </c>
      <c r="E45">
        <v>8</v>
      </c>
      <c r="F45" s="2">
        <v>1.1000000000000001</v>
      </c>
      <c r="G45" s="5">
        <v>844.8</v>
      </c>
      <c r="H45" s="11" t="s">
        <v>51</v>
      </c>
      <c r="I45" s="2">
        <v>0.8</v>
      </c>
      <c r="J45" s="2">
        <v>1</v>
      </c>
      <c r="K45" s="2">
        <v>1.3</v>
      </c>
      <c r="L45" s="17"/>
    </row>
    <row r="46" spans="1:15" ht="30" customHeight="1" x14ac:dyDescent="0.3">
      <c r="A46" t="s">
        <v>262</v>
      </c>
      <c r="B46" t="s">
        <v>263</v>
      </c>
      <c r="C46" s="3" t="s">
        <v>264</v>
      </c>
      <c r="D46">
        <v>156</v>
      </c>
      <c r="E46">
        <v>44</v>
      </c>
      <c r="F46" s="2">
        <v>1</v>
      </c>
      <c r="G46" s="5">
        <v>6864</v>
      </c>
      <c r="H46" s="11" t="s">
        <v>9</v>
      </c>
      <c r="I46" s="2">
        <v>1</v>
      </c>
      <c r="J46" s="2">
        <v>0.8</v>
      </c>
      <c r="K46" s="2">
        <v>0.7</v>
      </c>
      <c r="L46" s="17"/>
    </row>
    <row r="47" spans="1:15" x14ac:dyDescent="0.3">
      <c r="A47" t="s">
        <v>262</v>
      </c>
      <c r="B47" t="s">
        <v>266</v>
      </c>
      <c r="C47" t="s">
        <v>265</v>
      </c>
      <c r="D47">
        <v>120</v>
      </c>
      <c r="E47">
        <v>12</v>
      </c>
      <c r="F47" s="2">
        <v>1</v>
      </c>
      <c r="G47" s="5">
        <v>1440</v>
      </c>
      <c r="H47" s="11" t="s">
        <v>9</v>
      </c>
      <c r="I47" s="2">
        <v>0.7</v>
      </c>
      <c r="J47" s="2">
        <v>1</v>
      </c>
      <c r="K47" s="2">
        <v>0.9</v>
      </c>
      <c r="L47" s="17"/>
    </row>
    <row r="48" spans="1:15" x14ac:dyDescent="0.3">
      <c r="A48" t="s">
        <v>262</v>
      </c>
      <c r="B48" t="s">
        <v>269</v>
      </c>
      <c r="C48" s="10" t="s">
        <v>267</v>
      </c>
      <c r="D48">
        <v>137</v>
      </c>
      <c r="E48">
        <v>4</v>
      </c>
      <c r="F48" s="2">
        <v>1</v>
      </c>
      <c r="G48" s="5">
        <v>548</v>
      </c>
      <c r="H48" s="11" t="s">
        <v>51</v>
      </c>
      <c r="I48" s="2">
        <v>0.8</v>
      </c>
      <c r="J48" s="2">
        <v>1</v>
      </c>
      <c r="K48" s="2">
        <v>1.3</v>
      </c>
      <c r="L48" s="17"/>
      <c r="O48" t="s">
        <v>268</v>
      </c>
    </row>
    <row r="49" spans="1:15" x14ac:dyDescent="0.3">
      <c r="A49" t="s">
        <v>262</v>
      </c>
      <c r="B49" t="s">
        <v>271</v>
      </c>
      <c r="C49" s="10" t="s">
        <v>270</v>
      </c>
      <c r="D49">
        <v>154</v>
      </c>
      <c r="E49">
        <v>2</v>
      </c>
      <c r="F49" s="2">
        <v>1.1000000000000001</v>
      </c>
      <c r="G49" s="5">
        <v>338.8</v>
      </c>
      <c r="H49" s="12" t="s">
        <v>28</v>
      </c>
      <c r="I49" s="2">
        <v>0.3</v>
      </c>
      <c r="J49" s="2">
        <v>1.3</v>
      </c>
      <c r="K49" s="2">
        <v>1.1000000000000001</v>
      </c>
      <c r="L49" s="17"/>
      <c r="O49" t="s">
        <v>272</v>
      </c>
    </row>
    <row r="50" spans="1:15" x14ac:dyDescent="0.3">
      <c r="A50" t="s">
        <v>262</v>
      </c>
      <c r="B50" t="s">
        <v>360</v>
      </c>
      <c r="C50" s="10" t="s">
        <v>361</v>
      </c>
      <c r="D50">
        <v>184</v>
      </c>
      <c r="E50">
        <v>2</v>
      </c>
      <c r="F50" s="2">
        <v>1.1000000000000001</v>
      </c>
      <c r="G50" s="5">
        <f>184*2*1.1</f>
        <v>404.8</v>
      </c>
      <c r="H50" s="12" t="s">
        <v>28</v>
      </c>
      <c r="I50" s="2">
        <v>0.3</v>
      </c>
      <c r="J50" s="2">
        <v>1.3</v>
      </c>
      <c r="K50" s="2">
        <v>1.1000000000000001</v>
      </c>
      <c r="L50" s="23"/>
      <c r="M50" s="24"/>
      <c r="O50" t="s">
        <v>362</v>
      </c>
    </row>
    <row r="51" spans="1:15" x14ac:dyDescent="0.3">
      <c r="A51" t="s">
        <v>262</v>
      </c>
      <c r="B51" t="s">
        <v>275</v>
      </c>
      <c r="C51" t="s">
        <v>273</v>
      </c>
      <c r="D51">
        <v>108</v>
      </c>
      <c r="E51">
        <v>4</v>
      </c>
      <c r="F51" s="2">
        <v>1.1000000000000001</v>
      </c>
      <c r="G51" s="5">
        <v>475.2</v>
      </c>
      <c r="H51" s="11" t="s">
        <v>9</v>
      </c>
      <c r="I51" s="2">
        <v>0.7</v>
      </c>
      <c r="J51" s="2">
        <v>1</v>
      </c>
      <c r="K51" s="2">
        <v>0.9</v>
      </c>
      <c r="L51" s="17"/>
    </row>
    <row r="52" spans="1:15" x14ac:dyDescent="0.3">
      <c r="A52" t="s">
        <v>262</v>
      </c>
      <c r="B52" t="s">
        <v>276</v>
      </c>
      <c r="C52" t="s">
        <v>274</v>
      </c>
      <c r="D52">
        <v>174</v>
      </c>
      <c r="E52">
        <v>9</v>
      </c>
      <c r="F52" s="2">
        <v>1</v>
      </c>
      <c r="G52" s="5">
        <v>1566</v>
      </c>
      <c r="H52" s="11" t="s">
        <v>9</v>
      </c>
      <c r="I52" s="2">
        <v>0.7</v>
      </c>
      <c r="J52" s="2">
        <v>1</v>
      </c>
      <c r="K52" s="2">
        <v>0.9</v>
      </c>
      <c r="L52" s="17"/>
    </row>
    <row r="53" spans="1:15" x14ac:dyDescent="0.3">
      <c r="A53" t="s">
        <v>262</v>
      </c>
      <c r="B53" t="s">
        <v>276</v>
      </c>
      <c r="C53" t="s">
        <v>274</v>
      </c>
      <c r="D53">
        <v>20</v>
      </c>
      <c r="E53">
        <v>30</v>
      </c>
      <c r="F53" s="2">
        <v>1</v>
      </c>
      <c r="G53" s="5">
        <v>600</v>
      </c>
      <c r="H53" s="15" t="s">
        <v>34</v>
      </c>
      <c r="I53" s="2">
        <v>1.2</v>
      </c>
      <c r="J53" s="2">
        <v>0.6</v>
      </c>
      <c r="K53" s="2">
        <v>0.6</v>
      </c>
      <c r="L53" s="17">
        <v>0.01</v>
      </c>
      <c r="M53" s="19">
        <v>1</v>
      </c>
    </row>
    <row r="54" spans="1:15" x14ac:dyDescent="0.3">
      <c r="A54" t="s">
        <v>262</v>
      </c>
      <c r="B54" t="s">
        <v>279</v>
      </c>
      <c r="C54" t="s">
        <v>277</v>
      </c>
      <c r="D54">
        <v>104</v>
      </c>
      <c r="E54">
        <v>36</v>
      </c>
      <c r="F54" s="2">
        <v>1</v>
      </c>
      <c r="G54" s="5">
        <v>3744</v>
      </c>
      <c r="H54" s="12" t="s">
        <v>28</v>
      </c>
      <c r="I54" s="2">
        <v>0.5</v>
      </c>
      <c r="J54" s="2">
        <v>1.35</v>
      </c>
      <c r="K54" s="2">
        <v>1.2</v>
      </c>
      <c r="L54" s="17"/>
      <c r="N54" s="8">
        <v>1</v>
      </c>
      <c r="O54" t="s">
        <v>278</v>
      </c>
    </row>
    <row r="55" spans="1:15" x14ac:dyDescent="0.3">
      <c r="A55" t="s">
        <v>262</v>
      </c>
      <c r="B55" t="s">
        <v>391</v>
      </c>
      <c r="C55" t="s">
        <v>277</v>
      </c>
      <c r="D55">
        <v>104</v>
      </c>
      <c r="E55">
        <v>18</v>
      </c>
      <c r="F55" s="2">
        <v>1</v>
      </c>
      <c r="G55" s="5">
        <f>Barrage4[[#This Row],[Base Damage]]*Barrage4[[#This Row],[Total Rounds]]</f>
        <v>1872</v>
      </c>
      <c r="H55" s="12" t="s">
        <v>28</v>
      </c>
      <c r="I55" s="2">
        <v>0.5</v>
      </c>
      <c r="J55" s="2">
        <v>1.35</v>
      </c>
      <c r="K55" s="2">
        <v>1.2</v>
      </c>
      <c r="L55" s="17"/>
      <c r="N55" s="8">
        <v>1</v>
      </c>
      <c r="O55" t="s">
        <v>278</v>
      </c>
    </row>
    <row r="56" spans="1:15" x14ac:dyDescent="0.3">
      <c r="A56" t="s">
        <v>262</v>
      </c>
      <c r="B56" t="s">
        <v>391</v>
      </c>
      <c r="C56" t="s">
        <v>277</v>
      </c>
      <c r="D56">
        <v>104</v>
      </c>
      <c r="E56">
        <v>18</v>
      </c>
      <c r="F56" s="2">
        <v>1</v>
      </c>
      <c r="G56" s="5">
        <f>Barrage4[[#This Row],[Base Damage]]*Barrage4[[#This Row],[Total Rounds]]</f>
        <v>1872</v>
      </c>
      <c r="H56" s="11" t="s">
        <v>9</v>
      </c>
      <c r="I56" s="2">
        <v>0.5</v>
      </c>
      <c r="J56" s="2">
        <v>1.35</v>
      </c>
      <c r="K56" s="2">
        <v>1.2</v>
      </c>
      <c r="L56" s="17"/>
      <c r="N56" s="8">
        <v>0</v>
      </c>
      <c r="O56" t="s">
        <v>392</v>
      </c>
    </row>
    <row r="57" spans="1:15" x14ac:dyDescent="0.3">
      <c r="A57" t="s">
        <v>262</v>
      </c>
      <c r="B57" t="s">
        <v>281</v>
      </c>
      <c r="C57" t="s">
        <v>280</v>
      </c>
      <c r="D57">
        <v>158</v>
      </c>
      <c r="E57">
        <v>13</v>
      </c>
      <c r="F57" s="2">
        <v>1</v>
      </c>
      <c r="G57" s="5">
        <v>2054</v>
      </c>
      <c r="H57" s="12" t="s">
        <v>28</v>
      </c>
      <c r="I57" s="2">
        <v>0.4</v>
      </c>
      <c r="J57" s="2">
        <v>1.25</v>
      </c>
      <c r="K57" s="2">
        <v>1.2</v>
      </c>
      <c r="L57" s="17"/>
      <c r="O57" t="s">
        <v>278</v>
      </c>
    </row>
    <row r="58" spans="1:15" x14ac:dyDescent="0.3">
      <c r="A58" t="s">
        <v>262</v>
      </c>
      <c r="B58" t="s">
        <v>283</v>
      </c>
      <c r="C58" t="s">
        <v>282</v>
      </c>
      <c r="D58">
        <v>125</v>
      </c>
      <c r="E58">
        <v>44</v>
      </c>
      <c r="F58" s="2">
        <v>1</v>
      </c>
      <c r="G58" s="5">
        <v>5500</v>
      </c>
      <c r="H58" s="15" t="s">
        <v>34</v>
      </c>
      <c r="I58" s="2">
        <v>1.2</v>
      </c>
      <c r="J58" s="2">
        <v>1</v>
      </c>
      <c r="K58" s="2">
        <v>0.8</v>
      </c>
      <c r="L58" s="17">
        <v>0.3</v>
      </c>
      <c r="M58" s="19">
        <v>1</v>
      </c>
    </row>
    <row r="59" spans="1:15" x14ac:dyDescent="0.3">
      <c r="A59" t="s">
        <v>262</v>
      </c>
      <c r="B59" t="s">
        <v>283</v>
      </c>
      <c r="C59" t="s">
        <v>282</v>
      </c>
      <c r="D59">
        <v>125</v>
      </c>
      <c r="E59">
        <v>16</v>
      </c>
      <c r="F59" s="2">
        <v>1</v>
      </c>
      <c r="G59" s="5">
        <v>2000</v>
      </c>
      <c r="H59" s="15" t="s">
        <v>34</v>
      </c>
      <c r="I59" s="2">
        <v>0.9</v>
      </c>
      <c r="J59" s="2">
        <v>1.2</v>
      </c>
      <c r="K59" s="2">
        <v>0.7</v>
      </c>
      <c r="L59" s="17">
        <v>0.3</v>
      </c>
      <c r="M59" s="19">
        <v>1</v>
      </c>
    </row>
    <row r="60" spans="1:15" x14ac:dyDescent="0.3">
      <c r="A60" t="s">
        <v>262</v>
      </c>
      <c r="B60" t="s">
        <v>402</v>
      </c>
      <c r="C60" t="s">
        <v>403</v>
      </c>
      <c r="D60">
        <v>239</v>
      </c>
      <c r="E60">
        <v>4</v>
      </c>
      <c r="F60" s="2">
        <v>1.1000000000000001</v>
      </c>
      <c r="G60" s="5">
        <f>Barrage4[[#This Row],[Coefficient]]*Barrage4[[#This Row],[Total Rounds]]*Barrage4[[#This Row],[Base Damage]]</f>
        <v>1051.6000000000001</v>
      </c>
      <c r="H60" s="12" t="s">
        <v>28</v>
      </c>
      <c r="I60" s="2">
        <v>0.65</v>
      </c>
      <c r="J60" s="2">
        <v>1.35</v>
      </c>
      <c r="K60" s="2">
        <v>1.1499999999999999</v>
      </c>
      <c r="L60" s="28"/>
      <c r="M60" s="29"/>
      <c r="O60" t="s">
        <v>404</v>
      </c>
    </row>
    <row r="61" spans="1:15" x14ac:dyDescent="0.3">
      <c r="A61" t="s">
        <v>262</v>
      </c>
      <c r="B61" t="s">
        <v>402</v>
      </c>
      <c r="C61" t="s">
        <v>403</v>
      </c>
      <c r="D61">
        <v>35</v>
      </c>
      <c r="E61">
        <v>36</v>
      </c>
      <c r="F61" s="2">
        <v>1</v>
      </c>
      <c r="G61" s="5">
        <f>Barrage4[[#This Row],[Coefficient]]*Barrage4[[#This Row],[Total Rounds]]*Barrage4[[#This Row],[Base Damage]]</f>
        <v>1260</v>
      </c>
      <c r="H61" s="15" t="s">
        <v>34</v>
      </c>
      <c r="I61" s="2">
        <v>1.2</v>
      </c>
      <c r="J61" s="2">
        <v>0.8</v>
      </c>
      <c r="K61" s="2">
        <v>0.6</v>
      </c>
      <c r="L61" s="28">
        <v>0.01</v>
      </c>
      <c r="M61" s="29">
        <v>1</v>
      </c>
      <c r="O61" t="s">
        <v>404</v>
      </c>
    </row>
    <row r="62" spans="1:15" x14ac:dyDescent="0.3">
      <c r="A62" t="s">
        <v>262</v>
      </c>
      <c r="B62" t="s">
        <v>405</v>
      </c>
      <c r="C62" t="s">
        <v>406</v>
      </c>
      <c r="D62">
        <v>54</v>
      </c>
      <c r="E62">
        <v>10</v>
      </c>
      <c r="F62" s="2">
        <v>1</v>
      </c>
      <c r="G62" s="5">
        <f>Barrage4[[#This Row],[Coefficient]]*Barrage4[[#This Row],[Total Rounds]]*Barrage4[[#This Row],[Base Damage]]</f>
        <v>540</v>
      </c>
      <c r="H62" s="11" t="s">
        <v>9</v>
      </c>
      <c r="I62" s="2">
        <v>1.2</v>
      </c>
      <c r="J62" s="2">
        <v>0.8</v>
      </c>
      <c r="K62" s="2">
        <v>0.8</v>
      </c>
      <c r="L62" s="28"/>
      <c r="M62" s="29"/>
    </row>
    <row r="63" spans="1:15" x14ac:dyDescent="0.3">
      <c r="A63" t="s">
        <v>262</v>
      </c>
      <c r="B63" t="s">
        <v>405</v>
      </c>
      <c r="C63" t="s">
        <v>406</v>
      </c>
      <c r="D63">
        <v>54</v>
      </c>
      <c r="E63">
        <v>10</v>
      </c>
      <c r="F63" s="2">
        <v>1</v>
      </c>
      <c r="G63" s="5">
        <f>Barrage4[[#This Row],[Coefficient]]*Barrage4[[#This Row],[Total Rounds]]*Barrage4[[#This Row],[Base Damage]]</f>
        <v>540</v>
      </c>
      <c r="H63" s="11" t="s">
        <v>9</v>
      </c>
      <c r="I63" s="2">
        <v>1.2</v>
      </c>
      <c r="J63" s="2">
        <v>0.8</v>
      </c>
      <c r="K63" s="2">
        <v>0.8</v>
      </c>
      <c r="L63" s="28"/>
      <c r="M63" s="29"/>
    </row>
    <row r="64" spans="1:15" x14ac:dyDescent="0.3">
      <c r="A64" t="s">
        <v>262</v>
      </c>
      <c r="B64" t="s">
        <v>405</v>
      </c>
      <c r="C64" t="s">
        <v>406</v>
      </c>
      <c r="D64">
        <v>54</v>
      </c>
      <c r="E64">
        <v>10</v>
      </c>
      <c r="F64" s="2">
        <v>1</v>
      </c>
      <c r="G64" s="5">
        <f>Barrage4[[#This Row],[Coefficient]]*Barrage4[[#This Row],[Total Rounds]]*Barrage4[[#This Row],[Base Damage]]</f>
        <v>540</v>
      </c>
      <c r="H64" s="11" t="s">
        <v>9</v>
      </c>
      <c r="I64" s="2">
        <v>1.2</v>
      </c>
      <c r="J64" s="2">
        <v>0.8</v>
      </c>
      <c r="K64" s="2">
        <v>0.8</v>
      </c>
      <c r="L64" s="28"/>
      <c r="M64" s="29"/>
    </row>
    <row r="65" spans="1:15" x14ac:dyDescent="0.3">
      <c r="A65" t="s">
        <v>262</v>
      </c>
      <c r="B65" t="s">
        <v>407</v>
      </c>
      <c r="C65" t="s">
        <v>408</v>
      </c>
      <c r="D65">
        <v>46</v>
      </c>
      <c r="E65">
        <v>48</v>
      </c>
      <c r="F65" s="2">
        <v>1</v>
      </c>
      <c r="G65" s="5">
        <f>Barrage4[[#This Row],[Coefficient]]*Barrage4[[#This Row],[Total Rounds]]*Barrage4[[#This Row],[Base Damage]]</f>
        <v>2208</v>
      </c>
      <c r="H65" s="11" t="s">
        <v>9</v>
      </c>
      <c r="I65" s="2">
        <v>1</v>
      </c>
      <c r="J65" s="2">
        <v>1</v>
      </c>
      <c r="K65" s="2">
        <v>1</v>
      </c>
      <c r="L65" s="28"/>
      <c r="M65" s="29"/>
    </row>
    <row r="66" spans="1:15" x14ac:dyDescent="0.3">
      <c r="A66" t="s">
        <v>262</v>
      </c>
      <c r="B66" t="s">
        <v>407</v>
      </c>
      <c r="C66" t="s">
        <v>408</v>
      </c>
      <c r="D66">
        <v>181</v>
      </c>
      <c r="E66">
        <v>4</v>
      </c>
      <c r="F66" s="2">
        <v>1</v>
      </c>
      <c r="G66" s="5">
        <f>Barrage4[[#This Row],[Coefficient]]*Barrage4[[#This Row],[Total Rounds]]*Barrage4[[#This Row],[Base Damage]]</f>
        <v>724</v>
      </c>
      <c r="H66" s="16" t="s">
        <v>34</v>
      </c>
      <c r="I66" s="2">
        <v>1.4</v>
      </c>
      <c r="J66" s="2">
        <v>1.1000000000000001</v>
      </c>
      <c r="K66" s="2">
        <v>0.9</v>
      </c>
      <c r="L66" s="28">
        <v>0.5</v>
      </c>
      <c r="M66" s="29">
        <v>4</v>
      </c>
    </row>
    <row r="67" spans="1:15" s="3" customFormat="1" ht="14.4" customHeight="1" x14ac:dyDescent="0.3">
      <c r="A67" s="3" t="s">
        <v>286</v>
      </c>
      <c r="B67" s="3" t="s">
        <v>284</v>
      </c>
      <c r="C67" s="3" t="s">
        <v>285</v>
      </c>
      <c r="D67" s="3">
        <v>108</v>
      </c>
      <c r="E67" s="3">
        <v>30</v>
      </c>
      <c r="F67" s="6">
        <v>1</v>
      </c>
      <c r="G67" s="7">
        <v>3240</v>
      </c>
      <c r="H67" s="16" t="s">
        <v>34</v>
      </c>
      <c r="I67" s="6">
        <v>1</v>
      </c>
      <c r="J67" s="6">
        <v>0.8</v>
      </c>
      <c r="K67" s="6">
        <v>0.6</v>
      </c>
      <c r="L67" s="18">
        <v>0.3</v>
      </c>
      <c r="M67" s="20">
        <v>1</v>
      </c>
      <c r="N67" s="9"/>
    </row>
    <row r="68" spans="1:15" x14ac:dyDescent="0.3">
      <c r="A68" s="3" t="s">
        <v>286</v>
      </c>
      <c r="B68" s="3" t="s">
        <v>284</v>
      </c>
      <c r="C68" s="3" t="s">
        <v>285</v>
      </c>
      <c r="D68">
        <v>108</v>
      </c>
      <c r="E68">
        <v>22</v>
      </c>
      <c r="F68" s="6">
        <v>1</v>
      </c>
      <c r="G68" s="5">
        <v>2376</v>
      </c>
      <c r="H68" s="11" t="s">
        <v>9</v>
      </c>
      <c r="I68" s="2">
        <v>1</v>
      </c>
      <c r="J68" s="2">
        <v>0.8</v>
      </c>
      <c r="K68" s="2">
        <v>0.7</v>
      </c>
      <c r="L68" s="17"/>
    </row>
    <row r="69" spans="1:15" x14ac:dyDescent="0.3">
      <c r="A69" t="s">
        <v>286</v>
      </c>
      <c r="B69" t="s">
        <v>288</v>
      </c>
      <c r="C69" t="s">
        <v>287</v>
      </c>
      <c r="D69">
        <v>72</v>
      </c>
      <c r="E69">
        <v>40</v>
      </c>
      <c r="F69" s="6">
        <v>1</v>
      </c>
      <c r="G69" s="5">
        <v>2880</v>
      </c>
      <c r="H69" s="15" t="s">
        <v>34</v>
      </c>
      <c r="I69" s="2">
        <v>0.9</v>
      </c>
      <c r="J69" s="2">
        <v>1.2</v>
      </c>
      <c r="K69" s="2">
        <v>0.7</v>
      </c>
      <c r="L69" s="17">
        <v>0.3</v>
      </c>
      <c r="M69" s="19">
        <v>1</v>
      </c>
    </row>
    <row r="70" spans="1:15" x14ac:dyDescent="0.3">
      <c r="A70" t="s">
        <v>286</v>
      </c>
      <c r="B70" t="s">
        <v>288</v>
      </c>
      <c r="C70" t="s">
        <v>287</v>
      </c>
      <c r="D70">
        <v>108</v>
      </c>
      <c r="E70">
        <v>22</v>
      </c>
      <c r="F70" s="6">
        <v>1</v>
      </c>
      <c r="G70" s="5">
        <v>2376</v>
      </c>
      <c r="H70" s="11" t="s">
        <v>9</v>
      </c>
      <c r="I70" s="2">
        <v>1</v>
      </c>
      <c r="J70" s="2">
        <v>0.8</v>
      </c>
      <c r="K70" s="2">
        <v>0.7</v>
      </c>
      <c r="L70" s="17"/>
    </row>
    <row r="71" spans="1:15" s="3" customFormat="1" ht="14.4" customHeight="1" x14ac:dyDescent="0.3">
      <c r="A71" s="3" t="s">
        <v>289</v>
      </c>
      <c r="B71" s="3" t="s">
        <v>291</v>
      </c>
      <c r="C71" s="3" t="s">
        <v>290</v>
      </c>
      <c r="D71" s="3">
        <v>235</v>
      </c>
      <c r="E71" s="3">
        <v>4</v>
      </c>
      <c r="F71" s="6">
        <v>1</v>
      </c>
      <c r="G71" s="7">
        <v>940</v>
      </c>
      <c r="H71" s="13" t="s">
        <v>292</v>
      </c>
      <c r="I71" s="6">
        <v>0.8</v>
      </c>
      <c r="J71" s="6">
        <v>0.9</v>
      </c>
      <c r="K71" s="6">
        <v>1.1000000000000001</v>
      </c>
      <c r="L71" s="18"/>
      <c r="M71" s="20"/>
      <c r="N71" s="9"/>
    </row>
    <row r="72" spans="1:15" x14ac:dyDescent="0.3">
      <c r="A72" s="3" t="s">
        <v>289</v>
      </c>
      <c r="B72" t="s">
        <v>294</v>
      </c>
      <c r="C72" t="s">
        <v>293</v>
      </c>
      <c r="D72">
        <v>222</v>
      </c>
      <c r="E72">
        <v>12</v>
      </c>
      <c r="F72" s="6">
        <v>1</v>
      </c>
      <c r="G72" s="5">
        <v>2664</v>
      </c>
      <c r="H72" s="11" t="s">
        <v>292</v>
      </c>
      <c r="I72" s="2">
        <v>0.8</v>
      </c>
      <c r="J72" s="2">
        <v>0.9</v>
      </c>
      <c r="K72" s="2">
        <v>1.1000000000000001</v>
      </c>
      <c r="L72" s="17"/>
    </row>
    <row r="73" spans="1:15" x14ac:dyDescent="0.3">
      <c r="A73" s="3" t="s">
        <v>289</v>
      </c>
      <c r="B73" t="s">
        <v>296</v>
      </c>
      <c r="C73" t="s">
        <v>295</v>
      </c>
      <c r="D73">
        <v>291</v>
      </c>
      <c r="E73">
        <v>3</v>
      </c>
      <c r="F73" s="6">
        <v>1</v>
      </c>
      <c r="G73" s="5">
        <v>873</v>
      </c>
      <c r="H73" s="11" t="s">
        <v>292</v>
      </c>
      <c r="I73" s="2">
        <v>0.7</v>
      </c>
      <c r="J73" s="2">
        <v>1.05</v>
      </c>
      <c r="K73" s="2">
        <v>1.25</v>
      </c>
      <c r="L73" s="17"/>
      <c r="O73" t="s">
        <v>298</v>
      </c>
    </row>
    <row r="74" spans="1:15" x14ac:dyDescent="0.3">
      <c r="A74" s="3" t="s">
        <v>289</v>
      </c>
      <c r="B74" t="s">
        <v>297</v>
      </c>
      <c r="C74" t="s">
        <v>295</v>
      </c>
      <c r="D74">
        <v>111</v>
      </c>
      <c r="E74">
        <v>6</v>
      </c>
      <c r="F74" s="6">
        <v>1</v>
      </c>
      <c r="G74" s="5">
        <v>666</v>
      </c>
      <c r="H74" s="11" t="s">
        <v>292</v>
      </c>
      <c r="I74" s="2">
        <v>0.8</v>
      </c>
      <c r="J74" s="2">
        <v>0.85</v>
      </c>
      <c r="K74" s="2">
        <v>1</v>
      </c>
      <c r="L74" s="17"/>
      <c r="O74" t="s">
        <v>298</v>
      </c>
    </row>
    <row r="75" spans="1:15" s="3" customFormat="1" ht="14.4" customHeight="1" x14ac:dyDescent="0.3">
      <c r="A75" s="3" t="s">
        <v>289</v>
      </c>
      <c r="B75" s="3" t="s">
        <v>300</v>
      </c>
      <c r="C75" s="3" t="s">
        <v>299</v>
      </c>
      <c r="D75" s="3">
        <v>360</v>
      </c>
      <c r="E75" s="3">
        <v>3</v>
      </c>
      <c r="F75" s="6">
        <v>1</v>
      </c>
      <c r="G75" s="7">
        <v>1080</v>
      </c>
      <c r="H75" s="13" t="s">
        <v>292</v>
      </c>
      <c r="I75" s="6">
        <v>0.8</v>
      </c>
      <c r="J75" s="6">
        <v>0.9</v>
      </c>
      <c r="K75" s="6">
        <v>1.1000000000000001</v>
      </c>
      <c r="L75" s="18"/>
      <c r="M75" s="20"/>
      <c r="N75" s="9"/>
      <c r="O75" t="s">
        <v>298</v>
      </c>
    </row>
    <row r="76" spans="1:15" x14ac:dyDescent="0.3">
      <c r="A76" s="3" t="s">
        <v>289</v>
      </c>
      <c r="B76" t="s">
        <v>302</v>
      </c>
      <c r="C76" t="s">
        <v>301</v>
      </c>
      <c r="D76">
        <v>70</v>
      </c>
      <c r="E76">
        <v>3</v>
      </c>
      <c r="F76" s="6">
        <v>1</v>
      </c>
      <c r="G76" s="5">
        <v>210</v>
      </c>
      <c r="H76" s="11" t="s">
        <v>303</v>
      </c>
      <c r="I76" s="6">
        <v>1</v>
      </c>
      <c r="J76" s="6">
        <v>0.8</v>
      </c>
      <c r="K76" s="6">
        <v>0.6</v>
      </c>
      <c r="L76" s="17"/>
      <c r="O76" t="s">
        <v>304</v>
      </c>
    </row>
    <row r="77" spans="1:15" x14ac:dyDescent="0.3">
      <c r="A77" s="3" t="s">
        <v>289</v>
      </c>
      <c r="B77" t="s">
        <v>306</v>
      </c>
      <c r="C77" t="s">
        <v>305</v>
      </c>
      <c r="D77">
        <v>120</v>
      </c>
      <c r="E77">
        <v>6</v>
      </c>
      <c r="F77" s="6">
        <v>1.05</v>
      </c>
      <c r="G77" s="5">
        <v>756</v>
      </c>
      <c r="H77" s="15" t="s">
        <v>34</v>
      </c>
      <c r="I77" s="6">
        <v>1.1499999999999999</v>
      </c>
      <c r="J77" s="6">
        <v>0.9</v>
      </c>
      <c r="K77" s="6">
        <v>0.7</v>
      </c>
      <c r="L77" s="17">
        <v>0.08</v>
      </c>
      <c r="M77" s="19">
        <v>3</v>
      </c>
      <c r="O77" t="s">
        <v>304</v>
      </c>
    </row>
    <row r="78" spans="1:15" x14ac:dyDescent="0.3">
      <c r="A78" s="3" t="s">
        <v>289</v>
      </c>
      <c r="B78" t="s">
        <v>308</v>
      </c>
      <c r="C78" t="s">
        <v>307</v>
      </c>
      <c r="D78">
        <v>336</v>
      </c>
      <c r="E78">
        <v>2</v>
      </c>
      <c r="F78" s="6">
        <v>1</v>
      </c>
      <c r="G78" s="5">
        <v>672</v>
      </c>
      <c r="H78" s="15" t="s">
        <v>316</v>
      </c>
      <c r="I78" s="2">
        <v>0.7</v>
      </c>
      <c r="J78" s="2">
        <v>1.05</v>
      </c>
      <c r="K78" s="2">
        <v>1.25</v>
      </c>
      <c r="L78" s="17">
        <v>1</v>
      </c>
      <c r="M78" s="19">
        <v>2</v>
      </c>
      <c r="O78" t="s">
        <v>312</v>
      </c>
    </row>
    <row r="79" spans="1:15" x14ac:dyDescent="0.3">
      <c r="A79" s="3" t="s">
        <v>289</v>
      </c>
      <c r="B79" t="s">
        <v>309</v>
      </c>
      <c r="C79" t="s">
        <v>307</v>
      </c>
      <c r="D79">
        <v>121</v>
      </c>
      <c r="E79">
        <v>4</v>
      </c>
      <c r="F79" s="6">
        <v>1</v>
      </c>
      <c r="G79" s="5">
        <v>484</v>
      </c>
      <c r="H79" s="15" t="s">
        <v>316</v>
      </c>
      <c r="I79" s="2">
        <v>0.8</v>
      </c>
      <c r="J79" s="2">
        <v>0.85</v>
      </c>
      <c r="K79" s="2">
        <v>1</v>
      </c>
      <c r="L79" s="17">
        <v>1</v>
      </c>
      <c r="M79" s="19">
        <v>2</v>
      </c>
      <c r="O79" t="s">
        <v>312</v>
      </c>
    </row>
    <row r="80" spans="1:15" x14ac:dyDescent="0.3">
      <c r="A80" s="3" t="s">
        <v>289</v>
      </c>
      <c r="B80" t="s">
        <v>310</v>
      </c>
      <c r="C80" t="s">
        <v>307</v>
      </c>
      <c r="D80">
        <v>202</v>
      </c>
      <c r="E80">
        <v>4</v>
      </c>
      <c r="F80" s="6">
        <v>1</v>
      </c>
      <c r="G80" s="5">
        <v>808</v>
      </c>
      <c r="H80" s="12" t="s">
        <v>311</v>
      </c>
      <c r="I80" s="2">
        <v>0.8</v>
      </c>
      <c r="J80" s="2">
        <v>1.1000000000000001</v>
      </c>
      <c r="K80" s="2">
        <v>1.3</v>
      </c>
      <c r="L80" s="17">
        <v>1</v>
      </c>
      <c r="O80" t="s">
        <v>313</v>
      </c>
    </row>
    <row r="81" spans="1:15" x14ac:dyDescent="0.3">
      <c r="A81" s="3" t="s">
        <v>289</v>
      </c>
      <c r="B81" t="s">
        <v>315</v>
      </c>
      <c r="C81" t="s">
        <v>314</v>
      </c>
      <c r="D81">
        <v>260</v>
      </c>
      <c r="E81">
        <v>24</v>
      </c>
      <c r="F81" s="6">
        <v>1</v>
      </c>
      <c r="G81" s="5">
        <v>6240</v>
      </c>
      <c r="H81" s="15" t="s">
        <v>316</v>
      </c>
      <c r="I81" s="2">
        <v>0.8</v>
      </c>
      <c r="J81" s="2">
        <v>0.9</v>
      </c>
      <c r="K81" s="2">
        <v>1.1000000000000001</v>
      </c>
      <c r="L81" s="17"/>
      <c r="O81" t="s">
        <v>298</v>
      </c>
    </row>
    <row r="82" spans="1:15" x14ac:dyDescent="0.3">
      <c r="A82" s="3" t="s">
        <v>289</v>
      </c>
      <c r="B82" t="s">
        <v>315</v>
      </c>
      <c r="C82" t="s">
        <v>314</v>
      </c>
      <c r="D82">
        <v>240</v>
      </c>
      <c r="E82">
        <v>18</v>
      </c>
      <c r="F82" s="6">
        <v>1</v>
      </c>
      <c r="G82" s="5">
        <v>4320</v>
      </c>
      <c r="H82" s="11" t="s">
        <v>318</v>
      </c>
      <c r="I82" s="2">
        <v>0.8</v>
      </c>
      <c r="J82" s="2">
        <v>1</v>
      </c>
      <c r="K82" s="2">
        <v>1.3</v>
      </c>
      <c r="L82" s="17"/>
    </row>
    <row r="83" spans="1:15" x14ac:dyDescent="0.3">
      <c r="A83" s="3" t="s">
        <v>289</v>
      </c>
      <c r="B83" t="s">
        <v>321</v>
      </c>
      <c r="C83" t="s">
        <v>319</v>
      </c>
      <c r="D83">
        <v>301</v>
      </c>
      <c r="E83">
        <v>8</v>
      </c>
      <c r="F83" s="2">
        <v>1</v>
      </c>
      <c r="G83" s="5">
        <v>2408</v>
      </c>
      <c r="H83" s="12" t="s">
        <v>311</v>
      </c>
      <c r="I83" s="2">
        <v>0.8</v>
      </c>
      <c r="J83" s="2">
        <v>1.1000000000000001</v>
      </c>
      <c r="K83" s="2">
        <v>1.3</v>
      </c>
      <c r="L83" s="17">
        <v>1</v>
      </c>
      <c r="O83" t="s">
        <v>320</v>
      </c>
    </row>
    <row r="84" spans="1:15" x14ac:dyDescent="0.3">
      <c r="A84" s="3" t="s">
        <v>289</v>
      </c>
      <c r="B84" t="s">
        <v>323</v>
      </c>
      <c r="C84" t="s">
        <v>322</v>
      </c>
      <c r="D84">
        <v>176</v>
      </c>
      <c r="E84">
        <v>1</v>
      </c>
      <c r="F84" s="2">
        <v>2.4500000000000002</v>
      </c>
      <c r="G84" s="5">
        <v>431.2</v>
      </c>
      <c r="H84" s="12" t="s">
        <v>324</v>
      </c>
      <c r="I84" s="2">
        <v>1</v>
      </c>
      <c r="J84" s="2">
        <v>1</v>
      </c>
      <c r="K84" s="2">
        <v>1</v>
      </c>
      <c r="L84" s="17"/>
      <c r="N84" s="8" t="s">
        <v>325</v>
      </c>
      <c r="O84" t="s">
        <v>317</v>
      </c>
    </row>
    <row r="85" spans="1:15" ht="30" customHeight="1" x14ac:dyDescent="0.3">
      <c r="A85" s="3" t="s">
        <v>289</v>
      </c>
      <c r="B85" s="3" t="s">
        <v>327</v>
      </c>
      <c r="C85" s="1" t="s">
        <v>326</v>
      </c>
      <c r="D85">
        <v>172</v>
      </c>
      <c r="E85">
        <v>2</v>
      </c>
      <c r="F85" s="2">
        <v>1</v>
      </c>
      <c r="G85" s="5">
        <v>344</v>
      </c>
      <c r="H85" s="11" t="s">
        <v>318</v>
      </c>
      <c r="I85" s="2">
        <v>0.8</v>
      </c>
      <c r="J85" s="2">
        <v>1.1000000000000001</v>
      </c>
      <c r="K85" s="2">
        <v>1.3</v>
      </c>
      <c r="L85" s="17"/>
    </row>
    <row r="86" spans="1:15" ht="30" customHeight="1" x14ac:dyDescent="0.3">
      <c r="A86" s="3" t="s">
        <v>289</v>
      </c>
      <c r="B86" s="3" t="s">
        <v>329</v>
      </c>
      <c r="C86" t="s">
        <v>328</v>
      </c>
      <c r="D86">
        <v>226</v>
      </c>
      <c r="E86">
        <v>1</v>
      </c>
      <c r="F86" s="2">
        <v>1</v>
      </c>
      <c r="G86" s="5">
        <v>226</v>
      </c>
      <c r="H86" s="11" t="s">
        <v>292</v>
      </c>
      <c r="I86" s="2">
        <v>0.8</v>
      </c>
      <c r="J86" s="2">
        <v>0.9</v>
      </c>
      <c r="K86" s="2">
        <v>1.1000000000000001</v>
      </c>
      <c r="L86" s="17"/>
      <c r="O86" t="s">
        <v>298</v>
      </c>
    </row>
    <row r="87" spans="1:15" ht="30" customHeight="1" x14ac:dyDescent="0.3">
      <c r="A87" s="3" t="s">
        <v>289</v>
      </c>
      <c r="B87" s="3" t="s">
        <v>330</v>
      </c>
      <c r="C87" t="s">
        <v>328</v>
      </c>
      <c r="D87">
        <v>96</v>
      </c>
      <c r="E87">
        <v>2</v>
      </c>
      <c r="F87" s="2">
        <v>1</v>
      </c>
      <c r="G87" s="5">
        <v>192</v>
      </c>
      <c r="H87" s="11" t="s">
        <v>292</v>
      </c>
      <c r="I87" s="2">
        <v>0.8</v>
      </c>
      <c r="J87" s="2">
        <v>0.85</v>
      </c>
      <c r="K87" s="2">
        <v>1</v>
      </c>
      <c r="L87" s="17"/>
      <c r="O87" t="s">
        <v>298</v>
      </c>
    </row>
    <row r="88" spans="1:15" x14ac:dyDescent="0.3">
      <c r="A88" t="s">
        <v>289</v>
      </c>
      <c r="B88" t="s">
        <v>363</v>
      </c>
      <c r="C88" t="s">
        <v>364</v>
      </c>
      <c r="D88">
        <v>222</v>
      </c>
      <c r="E88">
        <v>12</v>
      </c>
      <c r="F88" s="2">
        <v>1</v>
      </c>
      <c r="G88" s="5">
        <f>222*12</f>
        <v>2664</v>
      </c>
      <c r="H88" t="s">
        <v>292</v>
      </c>
      <c r="I88" s="2">
        <v>0.8</v>
      </c>
      <c r="J88" s="2">
        <v>0.9</v>
      </c>
      <c r="K88" s="2">
        <v>1</v>
      </c>
      <c r="L88" s="17"/>
    </row>
    <row r="89" spans="1:15" x14ac:dyDescent="0.3">
      <c r="A89" t="s">
        <v>289</v>
      </c>
      <c r="B89" t="s">
        <v>383</v>
      </c>
      <c r="C89" t="s">
        <v>379</v>
      </c>
      <c r="D89">
        <v>121</v>
      </c>
      <c r="E89">
        <v>4</v>
      </c>
      <c r="F89" s="2">
        <v>1</v>
      </c>
      <c r="G89" s="5">
        <f>Barrage4[[#This Row],[Base Damage]]*Barrage4[[#This Row],[Total Rounds]]*Barrage4[[#This Row],[Coefficient]]</f>
        <v>484</v>
      </c>
      <c r="H89" t="s">
        <v>292</v>
      </c>
      <c r="I89" s="2">
        <v>0.8</v>
      </c>
      <c r="J89" s="2">
        <v>0.85</v>
      </c>
      <c r="K89" s="2">
        <v>1</v>
      </c>
      <c r="L89" s="17"/>
      <c r="O89" t="s">
        <v>304</v>
      </c>
    </row>
    <row r="90" spans="1:15" x14ac:dyDescent="0.3">
      <c r="A90" t="s">
        <v>289</v>
      </c>
      <c r="B90" t="s">
        <v>381</v>
      </c>
      <c r="C90" t="s">
        <v>379</v>
      </c>
      <c r="D90">
        <v>456</v>
      </c>
      <c r="E90">
        <v>2</v>
      </c>
      <c r="F90" s="2">
        <v>1</v>
      </c>
      <c r="G90" s="5">
        <f>Barrage4[[#This Row],[Base Damage]]*Barrage4[[#This Row],[Total Rounds]]*Barrage4[[#This Row],[Coefficient]]</f>
        <v>912</v>
      </c>
      <c r="H90" t="s">
        <v>292</v>
      </c>
      <c r="I90" s="2">
        <v>0.7</v>
      </c>
      <c r="J90" s="2">
        <v>1.05</v>
      </c>
      <c r="K90" s="2">
        <v>1.25</v>
      </c>
      <c r="L90" s="17"/>
      <c r="O90" t="s">
        <v>304</v>
      </c>
    </row>
    <row r="91" spans="1:15" x14ac:dyDescent="0.3">
      <c r="A91" t="s">
        <v>289</v>
      </c>
      <c r="B91" t="s">
        <v>382</v>
      </c>
      <c r="C91" t="s">
        <v>379</v>
      </c>
      <c r="D91">
        <v>121</v>
      </c>
      <c r="E91">
        <v>4</v>
      </c>
      <c r="F91" s="2">
        <v>1</v>
      </c>
      <c r="G91" s="5">
        <f>Barrage4[[#This Row],[Base Damage]]*Barrage4[[#This Row],[Total Rounds]]*Barrage4[[#This Row],[Coefficient]]</f>
        <v>484</v>
      </c>
      <c r="H91" t="s">
        <v>292</v>
      </c>
      <c r="I91" s="2">
        <v>0.8</v>
      </c>
      <c r="J91" s="2">
        <v>0.85</v>
      </c>
      <c r="K91" s="2">
        <v>1</v>
      </c>
      <c r="L91" s="17"/>
      <c r="O91" t="s">
        <v>304</v>
      </c>
    </row>
    <row r="92" spans="1:15" x14ac:dyDescent="0.3">
      <c r="A92" t="s">
        <v>289</v>
      </c>
      <c r="B92" t="s">
        <v>380</v>
      </c>
      <c r="C92" t="s">
        <v>379</v>
      </c>
      <c r="D92">
        <v>240</v>
      </c>
      <c r="E92">
        <v>6</v>
      </c>
      <c r="F92" s="2">
        <v>1</v>
      </c>
      <c r="G92" s="5">
        <f>Barrage4[[#This Row],[Base Damage]]*Barrage4[[#This Row],[Total Rounds]]*Barrage4[[#This Row],[Coefficient]]</f>
        <v>1440</v>
      </c>
      <c r="H92" t="s">
        <v>51</v>
      </c>
      <c r="I92" s="2">
        <v>0.8</v>
      </c>
      <c r="J92" s="2">
        <v>1.1000000000000001</v>
      </c>
      <c r="K92" s="2">
        <v>1.3</v>
      </c>
      <c r="L92" s="17"/>
      <c r="O92" t="s">
        <v>317</v>
      </c>
    </row>
    <row r="93" spans="1:15" x14ac:dyDescent="0.3">
      <c r="A93" t="s">
        <v>349</v>
      </c>
      <c r="B93" t="s">
        <v>334</v>
      </c>
      <c r="C93" t="s">
        <v>331</v>
      </c>
      <c r="D93">
        <v>202</v>
      </c>
      <c r="E93">
        <v>12</v>
      </c>
      <c r="F93" s="2">
        <v>1</v>
      </c>
      <c r="G93" s="5">
        <v>2424</v>
      </c>
      <c r="H93" s="11" t="s">
        <v>318</v>
      </c>
      <c r="I93" s="2">
        <v>0.8</v>
      </c>
      <c r="J93" s="2">
        <v>1.1000000000000001</v>
      </c>
      <c r="K93" s="2">
        <v>1.3</v>
      </c>
      <c r="L93" s="17"/>
    </row>
    <row r="94" spans="1:15" x14ac:dyDescent="0.3">
      <c r="A94" t="s">
        <v>349</v>
      </c>
      <c r="B94" t="s">
        <v>333</v>
      </c>
      <c r="C94" t="s">
        <v>332</v>
      </c>
      <c r="D94">
        <v>240</v>
      </c>
      <c r="E94">
        <v>9</v>
      </c>
      <c r="F94" s="2">
        <v>1</v>
      </c>
      <c r="G94" s="5">
        <v>2160</v>
      </c>
      <c r="H94" s="11" t="s">
        <v>318</v>
      </c>
      <c r="I94" s="2">
        <v>0.8</v>
      </c>
      <c r="J94" s="2">
        <v>1.1000000000000001</v>
      </c>
      <c r="K94" s="2">
        <v>1.3</v>
      </c>
      <c r="L94" s="17"/>
    </row>
    <row r="95" spans="1:15" x14ac:dyDescent="0.3">
      <c r="A95" t="s">
        <v>349</v>
      </c>
      <c r="B95" t="s">
        <v>335</v>
      </c>
      <c r="C95" t="s">
        <v>336</v>
      </c>
      <c r="D95">
        <v>225</v>
      </c>
      <c r="E95">
        <v>1</v>
      </c>
      <c r="F95" s="2">
        <v>2</v>
      </c>
      <c r="G95" s="5">
        <v>450</v>
      </c>
      <c r="H95" s="12" t="s">
        <v>28</v>
      </c>
      <c r="I95" s="2">
        <v>1</v>
      </c>
      <c r="J95" s="2">
        <v>1</v>
      </c>
      <c r="K95" s="2">
        <v>1</v>
      </c>
      <c r="L95" s="17"/>
      <c r="O95" t="s">
        <v>317</v>
      </c>
    </row>
    <row r="96" spans="1:15" x14ac:dyDescent="0.3">
      <c r="A96" t="s">
        <v>349</v>
      </c>
      <c r="B96" t="s">
        <v>358</v>
      </c>
      <c r="C96" t="s">
        <v>357</v>
      </c>
      <c r="D96">
        <v>332</v>
      </c>
      <c r="E96">
        <v>1</v>
      </c>
      <c r="F96" s="2">
        <v>1</v>
      </c>
      <c r="G96" s="5">
        <v>332</v>
      </c>
      <c r="H96" s="11" t="s">
        <v>292</v>
      </c>
      <c r="I96" s="2">
        <v>0.8</v>
      </c>
      <c r="J96" s="2">
        <v>0.95</v>
      </c>
      <c r="K96" s="2">
        <v>1.1499999999999999</v>
      </c>
      <c r="L96" s="17"/>
      <c r="O96" t="s">
        <v>298</v>
      </c>
    </row>
    <row r="97" spans="1:15" x14ac:dyDescent="0.3">
      <c r="A97" t="s">
        <v>349</v>
      </c>
      <c r="B97" t="s">
        <v>359</v>
      </c>
      <c r="C97" t="s">
        <v>357</v>
      </c>
      <c r="D97">
        <v>138</v>
      </c>
      <c r="E97">
        <v>2</v>
      </c>
      <c r="F97" s="2">
        <v>1</v>
      </c>
      <c r="G97" s="5">
        <v>276</v>
      </c>
      <c r="H97" s="11" t="s">
        <v>292</v>
      </c>
      <c r="I97" s="2">
        <v>0.8</v>
      </c>
      <c r="J97" s="2">
        <v>0.85</v>
      </c>
      <c r="K97" s="2">
        <v>1</v>
      </c>
      <c r="L97" s="17"/>
      <c r="O97" t="s">
        <v>298</v>
      </c>
    </row>
    <row r="98" spans="1:15" x14ac:dyDescent="0.3">
      <c r="A98" t="s">
        <v>349</v>
      </c>
      <c r="B98" t="s">
        <v>355</v>
      </c>
      <c r="C98" t="s">
        <v>356</v>
      </c>
      <c r="D98">
        <v>288</v>
      </c>
      <c r="E98">
        <v>6</v>
      </c>
      <c r="F98" s="2">
        <v>1</v>
      </c>
      <c r="G98" s="5">
        <f>Barrage4[[#This Row],[Base Damage]]*Barrage4[[#This Row],[Total Rounds]]*Barrage4[[#This Row],[Coefficient]]</f>
        <v>1728</v>
      </c>
      <c r="H98" s="11" t="s">
        <v>303</v>
      </c>
      <c r="I98" s="2">
        <v>0.8</v>
      </c>
      <c r="J98" s="2">
        <v>1.1000000000000001</v>
      </c>
      <c r="K98" s="2">
        <v>1.3</v>
      </c>
      <c r="L98" s="17"/>
      <c r="O98" t="s">
        <v>298</v>
      </c>
    </row>
    <row r="99" spans="1:15" x14ac:dyDescent="0.3">
      <c r="A99" t="s">
        <v>349</v>
      </c>
      <c r="B99" t="s">
        <v>365</v>
      </c>
      <c r="C99" t="s">
        <v>366</v>
      </c>
      <c r="D99">
        <v>207</v>
      </c>
      <c r="E99">
        <v>3</v>
      </c>
      <c r="F99" s="2">
        <v>1</v>
      </c>
      <c r="G99" s="5">
        <f>207*3</f>
        <v>621</v>
      </c>
      <c r="H99" t="s">
        <v>51</v>
      </c>
      <c r="I99" s="2">
        <v>0.8</v>
      </c>
      <c r="J99" s="2">
        <v>1.1000000000000001</v>
      </c>
      <c r="K99" s="2">
        <v>1.3</v>
      </c>
      <c r="L99" s="17"/>
    </row>
    <row r="100" spans="1:15" x14ac:dyDescent="0.3">
      <c r="A100" t="s">
        <v>349</v>
      </c>
      <c r="B100" t="s">
        <v>367</v>
      </c>
      <c r="C100" t="s">
        <v>366</v>
      </c>
      <c r="D100">
        <v>207</v>
      </c>
      <c r="E100">
        <v>6</v>
      </c>
      <c r="F100" s="2">
        <v>1</v>
      </c>
      <c r="G100" s="5">
        <f>207*6</f>
        <v>1242</v>
      </c>
      <c r="H100" t="s">
        <v>51</v>
      </c>
      <c r="I100" s="2">
        <v>0.8</v>
      </c>
      <c r="J100" s="2">
        <v>1.1000000000000001</v>
      </c>
      <c r="K100" s="2">
        <v>1.3</v>
      </c>
      <c r="L100" s="17"/>
    </row>
    <row r="101" spans="1:15" x14ac:dyDescent="0.3">
      <c r="A101" t="s">
        <v>350</v>
      </c>
      <c r="B101" t="s">
        <v>377</v>
      </c>
      <c r="C101" t="s">
        <v>378</v>
      </c>
      <c r="D101">
        <v>173</v>
      </c>
      <c r="E101">
        <v>15</v>
      </c>
      <c r="F101" s="2">
        <v>1</v>
      </c>
      <c r="G101" s="5">
        <f>Barrage4[[#This Row],[Base Damage]]*Barrage4[[#This Row],[Total Rounds]]*Barrage4[[#This Row],[Coefficient]]</f>
        <v>2595</v>
      </c>
      <c r="H101" t="s">
        <v>292</v>
      </c>
      <c r="I101" s="2">
        <v>0.8</v>
      </c>
      <c r="J101" s="2">
        <v>0.85</v>
      </c>
      <c r="K101" s="2">
        <v>1</v>
      </c>
      <c r="L101" s="17"/>
      <c r="O101" t="s">
        <v>298</v>
      </c>
    </row>
    <row r="102" spans="1:15" x14ac:dyDescent="0.3">
      <c r="A102" t="s">
        <v>350</v>
      </c>
      <c r="B102" t="s">
        <v>338</v>
      </c>
      <c r="C102" t="s">
        <v>337</v>
      </c>
      <c r="D102">
        <v>100</v>
      </c>
      <c r="E102">
        <v>8</v>
      </c>
      <c r="F102" s="2">
        <v>1</v>
      </c>
      <c r="G102" s="5">
        <v>800</v>
      </c>
      <c r="H102" s="15" t="s">
        <v>34</v>
      </c>
      <c r="I102" s="2">
        <v>1.4</v>
      </c>
      <c r="J102" s="2">
        <v>1.1000000000000001</v>
      </c>
      <c r="K102" s="2">
        <v>0.9</v>
      </c>
      <c r="L102" s="17"/>
    </row>
    <row r="103" spans="1:15" x14ac:dyDescent="0.3">
      <c r="A103" t="s">
        <v>350</v>
      </c>
      <c r="B103" t="s">
        <v>340</v>
      </c>
      <c r="C103" t="s">
        <v>339</v>
      </c>
      <c r="D103">
        <v>332</v>
      </c>
      <c r="E103">
        <v>2</v>
      </c>
      <c r="F103" s="2">
        <v>1</v>
      </c>
      <c r="G103" s="5">
        <f>Barrage4[[#This Row],[Base Damage]]*Barrage4[[#This Row],[Total Rounds]]</f>
        <v>664</v>
      </c>
      <c r="H103" s="11" t="s">
        <v>292</v>
      </c>
      <c r="I103" s="2">
        <v>0.8</v>
      </c>
      <c r="J103" s="2">
        <v>0.95</v>
      </c>
      <c r="K103" s="2">
        <v>1.1499999999999999</v>
      </c>
      <c r="L103" s="17"/>
      <c r="O103" t="s">
        <v>298</v>
      </c>
    </row>
    <row r="104" spans="1:15" x14ac:dyDescent="0.3">
      <c r="A104" t="s">
        <v>350</v>
      </c>
      <c r="B104" t="s">
        <v>341</v>
      </c>
      <c r="C104" t="s">
        <v>339</v>
      </c>
      <c r="D104">
        <v>276</v>
      </c>
      <c r="E104">
        <v>2</v>
      </c>
      <c r="F104" s="2">
        <v>1</v>
      </c>
      <c r="G104" s="5">
        <f>Barrage4[[#This Row],[Base Damage]]*Barrage4[[#This Row],[Total Rounds]]</f>
        <v>552</v>
      </c>
      <c r="H104" s="11" t="s">
        <v>292</v>
      </c>
      <c r="I104" s="2">
        <v>0.8</v>
      </c>
      <c r="J104" s="2">
        <v>0.85</v>
      </c>
      <c r="K104" s="2">
        <v>1</v>
      </c>
      <c r="L104" s="17"/>
      <c r="O104" t="s">
        <v>298</v>
      </c>
    </row>
    <row r="105" spans="1:15" x14ac:dyDescent="0.3">
      <c r="A105" t="s">
        <v>182</v>
      </c>
      <c r="B105" t="s">
        <v>342</v>
      </c>
      <c r="C105" t="s">
        <v>345</v>
      </c>
      <c r="D105">
        <v>50</v>
      </c>
      <c r="E105">
        <v>7</v>
      </c>
      <c r="F105" s="2">
        <v>1</v>
      </c>
      <c r="G105" s="5">
        <v>350</v>
      </c>
      <c r="H105" s="11" t="s">
        <v>51</v>
      </c>
      <c r="I105" s="2">
        <v>0.8</v>
      </c>
      <c r="J105" s="2">
        <v>1</v>
      </c>
      <c r="K105" s="2">
        <v>1.3</v>
      </c>
      <c r="L105"/>
      <c r="M105"/>
      <c r="N105"/>
    </row>
    <row r="106" spans="1:15" x14ac:dyDescent="0.3">
      <c r="A106" t="s">
        <v>182</v>
      </c>
      <c r="B106" t="s">
        <v>343</v>
      </c>
      <c r="C106" t="s">
        <v>186</v>
      </c>
      <c r="D106">
        <v>48</v>
      </c>
      <c r="E106">
        <v>6</v>
      </c>
      <c r="F106" s="2">
        <v>1</v>
      </c>
      <c r="G106" s="5">
        <v>288</v>
      </c>
      <c r="H106" s="12" t="s">
        <v>346</v>
      </c>
      <c r="I106" s="2">
        <v>0.8</v>
      </c>
      <c r="J106" s="2">
        <v>1</v>
      </c>
      <c r="K106" s="2">
        <v>1.3</v>
      </c>
      <c r="L106"/>
      <c r="M106"/>
      <c r="N106"/>
      <c r="O106" t="s">
        <v>348</v>
      </c>
    </row>
    <row r="107" spans="1:15" x14ac:dyDescent="0.3">
      <c r="A107" t="s">
        <v>182</v>
      </c>
      <c r="B107" t="s">
        <v>344</v>
      </c>
      <c r="C107" t="s">
        <v>192</v>
      </c>
      <c r="D107">
        <v>40</v>
      </c>
      <c r="E107">
        <v>6</v>
      </c>
      <c r="F107" s="2">
        <v>1</v>
      </c>
      <c r="G107" s="5">
        <v>240</v>
      </c>
      <c r="H107" s="15" t="s">
        <v>347</v>
      </c>
      <c r="I107" s="2">
        <v>0.8</v>
      </c>
      <c r="J107" s="2">
        <v>1</v>
      </c>
      <c r="K107" s="2">
        <v>1.3</v>
      </c>
      <c r="L107" s="2">
        <v>0.7</v>
      </c>
      <c r="M107">
        <v>2</v>
      </c>
      <c r="N107"/>
    </row>
    <row r="108" spans="1:15" x14ac:dyDescent="0.3">
      <c r="L108" s="17"/>
    </row>
    <row r="109" spans="1:15" x14ac:dyDescent="0.3">
      <c r="H109" s="15"/>
      <c r="L109" s="17"/>
    </row>
    <row r="110" spans="1:15" x14ac:dyDescent="0.3">
      <c r="L110" s="17"/>
    </row>
    <row r="111" spans="1:15" x14ac:dyDescent="0.3">
      <c r="H111" s="15"/>
      <c r="L111" s="17"/>
    </row>
    <row r="112" spans="1:15" x14ac:dyDescent="0.3">
      <c r="L112" s="17"/>
    </row>
    <row r="113" spans="1:15" x14ac:dyDescent="0.3">
      <c r="H113" s="15"/>
      <c r="L113" s="17"/>
    </row>
    <row r="114" spans="1:15" x14ac:dyDescent="0.3">
      <c r="H114" s="15"/>
      <c r="L114" s="17"/>
    </row>
    <row r="115" spans="1:15" x14ac:dyDescent="0.3">
      <c r="H115" s="15"/>
      <c r="L115" s="17"/>
    </row>
    <row r="116" spans="1:15" x14ac:dyDescent="0.3">
      <c r="H116" s="12"/>
      <c r="L116" s="17"/>
    </row>
    <row r="117" spans="1:15" x14ac:dyDescent="0.3">
      <c r="H117" s="15"/>
      <c r="L117" s="17"/>
    </row>
    <row r="118" spans="1:15" x14ac:dyDescent="0.3">
      <c r="H118" s="15"/>
      <c r="L118" s="17"/>
    </row>
    <row r="119" spans="1:15" x14ac:dyDescent="0.3">
      <c r="I119"/>
      <c r="L119" s="17"/>
      <c r="M119" s="14"/>
    </row>
    <row r="120" spans="1:15" x14ac:dyDescent="0.3">
      <c r="I120"/>
      <c r="L120" s="17"/>
      <c r="M120" s="14"/>
    </row>
    <row r="121" spans="1:15" s="8" customFormat="1" x14ac:dyDescent="0.3">
      <c r="A121"/>
      <c r="B121"/>
      <c r="C121"/>
      <c r="D121"/>
      <c r="E121"/>
      <c r="F121" s="2"/>
      <c r="G121" s="5"/>
      <c r="H121"/>
      <c r="I121"/>
      <c r="J121" s="2"/>
      <c r="K121" s="2"/>
      <c r="L121" s="17"/>
      <c r="M121" s="14"/>
      <c r="O121"/>
    </row>
    <row r="122" spans="1:15" s="8" customFormat="1" x14ac:dyDescent="0.3">
      <c r="A122"/>
      <c r="B122"/>
      <c r="C122"/>
      <c r="D122"/>
      <c r="E122"/>
      <c r="F122" s="2"/>
      <c r="G122" s="5"/>
      <c r="H122"/>
      <c r="I122"/>
      <c r="J122" s="2"/>
      <c r="K122" s="2"/>
      <c r="L122" s="17"/>
      <c r="M122" s="14"/>
      <c r="O122"/>
    </row>
    <row r="123" spans="1:15" s="8" customFormat="1" x14ac:dyDescent="0.3">
      <c r="A123"/>
      <c r="B123"/>
      <c r="C123"/>
      <c r="D123"/>
      <c r="E123"/>
      <c r="F123" s="2"/>
      <c r="G123" s="5"/>
      <c r="H123"/>
      <c r="I123"/>
      <c r="J123" s="2"/>
      <c r="K123" s="2"/>
      <c r="L123" s="17"/>
      <c r="M123" s="14"/>
      <c r="O123"/>
    </row>
    <row r="124" spans="1:15" s="8" customFormat="1" x14ac:dyDescent="0.3">
      <c r="A124"/>
      <c r="B124"/>
      <c r="C124"/>
      <c r="D124"/>
      <c r="E124"/>
      <c r="F124" s="2"/>
      <c r="G124" s="5"/>
      <c r="H124"/>
      <c r="I124"/>
      <c r="J124" s="2"/>
      <c r="K124" s="2"/>
      <c r="L124" s="17"/>
      <c r="M124" s="14"/>
      <c r="O124"/>
    </row>
    <row r="125" spans="1:15" s="8" customFormat="1" x14ac:dyDescent="0.3">
      <c r="A125"/>
      <c r="B125"/>
      <c r="C125"/>
      <c r="D125"/>
      <c r="E125"/>
      <c r="F125" s="2"/>
      <c r="G125" s="5"/>
      <c r="H125" s="15"/>
      <c r="I125"/>
      <c r="J125" s="2"/>
      <c r="K125" s="2"/>
      <c r="L125" s="17"/>
      <c r="M125" s="14"/>
      <c r="O125"/>
    </row>
    <row r="126" spans="1:15" s="8" customFormat="1" x14ac:dyDescent="0.3">
      <c r="A126"/>
      <c r="B126"/>
      <c r="C126"/>
      <c r="D126"/>
      <c r="E126"/>
      <c r="F126" s="2"/>
      <c r="G126" s="5"/>
      <c r="H126"/>
      <c r="I126"/>
      <c r="J126" s="2"/>
      <c r="K126" s="2"/>
      <c r="L126" s="17"/>
      <c r="M126" s="14"/>
      <c r="O126"/>
    </row>
    <row r="127" spans="1:15" s="8" customFormat="1" x14ac:dyDescent="0.3">
      <c r="A127"/>
      <c r="B127"/>
      <c r="C127"/>
      <c r="D127"/>
      <c r="E127"/>
      <c r="F127" s="2"/>
      <c r="G127" s="5"/>
      <c r="H127"/>
      <c r="I127"/>
      <c r="J127" s="2"/>
      <c r="K127" s="2"/>
      <c r="L127" s="2"/>
      <c r="M127" s="14"/>
      <c r="O12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O120"/>
  <sheetViews>
    <sheetView zoomScaleNormal="100" workbookViewId="0">
      <selection activeCell="I99" sqref="I99"/>
    </sheetView>
  </sheetViews>
  <sheetFormatPr defaultRowHeight="14.4" x14ac:dyDescent="0.3"/>
  <cols>
    <col min="1" max="1" width="7" customWidth="1"/>
    <col min="2" max="2" width="27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5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9" customWidth="1"/>
    <col min="14" max="14" width="8.88671875" style="8" customWidth="1"/>
    <col min="15" max="15" width="32.77734375" customWidth="1"/>
  </cols>
  <sheetData>
    <row r="2" spans="1:15" x14ac:dyDescent="0.3">
      <c r="B2" t="s">
        <v>210</v>
      </c>
    </row>
    <row r="4" spans="1:15" ht="16.05" customHeight="1" x14ac:dyDescent="0.3">
      <c r="A4" t="s">
        <v>199</v>
      </c>
      <c r="B4" s="1" t="s">
        <v>211</v>
      </c>
      <c r="C4" t="s">
        <v>212</v>
      </c>
      <c r="D4" t="s">
        <v>4</v>
      </c>
      <c r="E4" t="s">
        <v>5</v>
      </c>
      <c r="F4" s="2" t="s">
        <v>6</v>
      </c>
      <c r="G4" s="5" t="s">
        <v>7</v>
      </c>
      <c r="H4" t="s">
        <v>8</v>
      </c>
      <c r="I4" s="2" t="s">
        <v>10</v>
      </c>
      <c r="J4" s="2" t="s">
        <v>11</v>
      </c>
      <c r="K4" s="2" t="s">
        <v>12</v>
      </c>
      <c r="L4" s="2" t="s">
        <v>29</v>
      </c>
      <c r="M4" s="21" t="s">
        <v>30</v>
      </c>
      <c r="N4" s="8" t="s">
        <v>31</v>
      </c>
      <c r="O4" s="2" t="s">
        <v>52</v>
      </c>
    </row>
    <row r="5" spans="1:15" x14ac:dyDescent="0.3">
      <c r="A5" t="s">
        <v>2</v>
      </c>
      <c r="B5" t="s">
        <v>214</v>
      </c>
      <c r="C5" t="s">
        <v>213</v>
      </c>
      <c r="D5">
        <v>20</v>
      </c>
      <c r="E5">
        <v>30</v>
      </c>
      <c r="F5" s="2">
        <v>1</v>
      </c>
      <c r="G5" s="5">
        <v>600</v>
      </c>
      <c r="H5" s="15" t="s">
        <v>34</v>
      </c>
      <c r="I5" s="2">
        <v>1.2</v>
      </c>
      <c r="J5" s="2">
        <v>0.6</v>
      </c>
      <c r="K5" s="2">
        <v>0.6</v>
      </c>
      <c r="L5" s="17">
        <v>0.01</v>
      </c>
      <c r="M5" s="19">
        <v>1</v>
      </c>
    </row>
    <row r="6" spans="1:15" x14ac:dyDescent="0.3">
      <c r="A6" t="s">
        <v>2</v>
      </c>
      <c r="B6" t="s">
        <v>214</v>
      </c>
      <c r="C6" t="s">
        <v>213</v>
      </c>
      <c r="D6">
        <v>156</v>
      </c>
      <c r="E6">
        <v>6</v>
      </c>
      <c r="F6" s="2">
        <v>1</v>
      </c>
      <c r="G6" s="5">
        <v>936</v>
      </c>
      <c r="H6" s="11" t="s">
        <v>51</v>
      </c>
      <c r="I6" s="2">
        <v>0.8</v>
      </c>
      <c r="J6" s="2">
        <v>1</v>
      </c>
      <c r="K6" s="2">
        <v>1.3</v>
      </c>
      <c r="L6" s="17"/>
    </row>
    <row r="7" spans="1:15" ht="14.4" customHeight="1" x14ac:dyDescent="0.3">
      <c r="A7" s="1" t="s">
        <v>2</v>
      </c>
      <c r="B7" t="s">
        <v>217</v>
      </c>
      <c r="C7" s="3" t="s">
        <v>215</v>
      </c>
      <c r="D7">
        <v>24</v>
      </c>
      <c r="E7">
        <v>30</v>
      </c>
      <c r="F7" s="2">
        <v>1</v>
      </c>
      <c r="G7" s="5">
        <v>720</v>
      </c>
      <c r="H7" s="12" t="s">
        <v>28</v>
      </c>
      <c r="I7" s="2">
        <v>0.9</v>
      </c>
      <c r="J7" s="2">
        <v>0.7</v>
      </c>
      <c r="K7" s="2">
        <v>0.4</v>
      </c>
      <c r="L7" s="17"/>
      <c r="N7" s="8">
        <v>1</v>
      </c>
    </row>
    <row r="8" spans="1:15" x14ac:dyDescent="0.3">
      <c r="A8" t="s">
        <v>2</v>
      </c>
      <c r="B8" t="s">
        <v>217</v>
      </c>
      <c r="C8" s="3" t="s">
        <v>215</v>
      </c>
      <c r="D8">
        <v>156</v>
      </c>
      <c r="E8">
        <v>5</v>
      </c>
      <c r="F8" s="2">
        <v>1</v>
      </c>
      <c r="G8" s="5">
        <v>780</v>
      </c>
      <c r="H8" s="11" t="s">
        <v>51</v>
      </c>
      <c r="I8" s="2">
        <v>0.8</v>
      </c>
      <c r="J8" s="2">
        <v>1</v>
      </c>
      <c r="K8" s="2">
        <v>1.3</v>
      </c>
      <c r="L8" s="17"/>
    </row>
    <row r="9" spans="1:15" x14ac:dyDescent="0.3">
      <c r="A9" t="s">
        <v>2</v>
      </c>
      <c r="B9" t="s">
        <v>218</v>
      </c>
      <c r="C9" t="s">
        <v>216</v>
      </c>
      <c r="D9">
        <v>28</v>
      </c>
      <c r="E9">
        <v>35</v>
      </c>
      <c r="F9" s="2">
        <v>1</v>
      </c>
      <c r="G9" s="5">
        <v>980</v>
      </c>
      <c r="H9" s="12" t="s">
        <v>28</v>
      </c>
      <c r="I9" s="2">
        <v>0.95</v>
      </c>
      <c r="J9" s="2">
        <v>0.75</v>
      </c>
      <c r="K9" s="2">
        <v>0.45</v>
      </c>
      <c r="L9" s="17"/>
      <c r="N9" s="8">
        <v>1</v>
      </c>
    </row>
    <row r="10" spans="1:15" ht="14.4" customHeight="1" x14ac:dyDescent="0.3">
      <c r="A10" t="s">
        <v>2</v>
      </c>
      <c r="B10" t="s">
        <v>218</v>
      </c>
      <c r="C10" t="s">
        <v>216</v>
      </c>
      <c r="D10">
        <v>156</v>
      </c>
      <c r="E10">
        <v>5</v>
      </c>
      <c r="F10" s="2">
        <v>1</v>
      </c>
      <c r="G10" s="5">
        <v>780</v>
      </c>
      <c r="H10" s="11" t="s">
        <v>51</v>
      </c>
      <c r="I10" s="2">
        <v>0.8</v>
      </c>
      <c r="J10" s="2">
        <v>1</v>
      </c>
      <c r="K10" s="2">
        <v>1.3</v>
      </c>
      <c r="L10" s="17"/>
    </row>
    <row r="11" spans="1:15" x14ac:dyDescent="0.3">
      <c r="A11" t="s">
        <v>2</v>
      </c>
      <c r="B11" t="s">
        <v>219</v>
      </c>
      <c r="C11" t="s">
        <v>220</v>
      </c>
      <c r="D11">
        <v>32</v>
      </c>
      <c r="E11">
        <v>22</v>
      </c>
      <c r="F11" s="2">
        <v>1</v>
      </c>
      <c r="G11" s="5">
        <v>704</v>
      </c>
      <c r="H11" s="12" t="s">
        <v>28</v>
      </c>
      <c r="I11" s="2">
        <v>1.1000000000000001</v>
      </c>
      <c r="J11" s="2">
        <v>0.9</v>
      </c>
      <c r="K11" s="2">
        <v>0.6</v>
      </c>
      <c r="L11" s="17"/>
      <c r="N11" s="8">
        <v>1</v>
      </c>
    </row>
    <row r="12" spans="1:15" x14ac:dyDescent="0.3">
      <c r="A12" t="s">
        <v>2</v>
      </c>
      <c r="B12" t="s">
        <v>219</v>
      </c>
      <c r="C12" t="s">
        <v>220</v>
      </c>
      <c r="D12">
        <v>145</v>
      </c>
      <c r="E12">
        <v>4</v>
      </c>
      <c r="F12" s="2">
        <v>1</v>
      </c>
      <c r="G12" s="5">
        <v>580</v>
      </c>
      <c r="H12" s="11" t="s">
        <v>51</v>
      </c>
      <c r="I12" s="2">
        <v>0.8</v>
      </c>
      <c r="J12" s="2">
        <v>1</v>
      </c>
      <c r="K12" s="2">
        <v>1.3</v>
      </c>
      <c r="L12" s="17"/>
    </row>
    <row r="13" spans="1:15" x14ac:dyDescent="0.3">
      <c r="A13" t="s">
        <v>2</v>
      </c>
      <c r="B13" t="s">
        <v>221</v>
      </c>
      <c r="C13" t="s">
        <v>32</v>
      </c>
      <c r="D13">
        <v>130</v>
      </c>
      <c r="E13">
        <v>3</v>
      </c>
      <c r="F13" s="2">
        <v>1</v>
      </c>
      <c r="G13" s="5">
        <v>390</v>
      </c>
      <c r="H13" s="11" t="s">
        <v>51</v>
      </c>
      <c r="I13" s="2">
        <v>0.8</v>
      </c>
      <c r="J13" s="2">
        <v>1</v>
      </c>
      <c r="K13" s="2">
        <v>1.3</v>
      </c>
      <c r="L13" s="17"/>
      <c r="O13" t="s">
        <v>53</v>
      </c>
    </row>
    <row r="14" spans="1:15" x14ac:dyDescent="0.3">
      <c r="A14" t="s">
        <v>2</v>
      </c>
      <c r="B14" t="s">
        <v>223</v>
      </c>
      <c r="C14" t="s">
        <v>222</v>
      </c>
      <c r="D14">
        <v>20</v>
      </c>
      <c r="E14">
        <v>32</v>
      </c>
      <c r="F14" s="2">
        <v>1</v>
      </c>
      <c r="G14" s="5">
        <v>640</v>
      </c>
      <c r="H14" s="11" t="s">
        <v>9</v>
      </c>
      <c r="I14" s="2">
        <v>1</v>
      </c>
      <c r="J14" s="2">
        <v>0.7</v>
      </c>
      <c r="K14" s="2">
        <v>0.3</v>
      </c>
      <c r="L14" s="17"/>
    </row>
    <row r="15" spans="1:15" x14ac:dyDescent="0.3">
      <c r="A15" t="s">
        <v>2</v>
      </c>
      <c r="B15" t="s">
        <v>223</v>
      </c>
      <c r="C15" t="s">
        <v>222</v>
      </c>
      <c r="D15">
        <v>23</v>
      </c>
      <c r="E15">
        <v>24</v>
      </c>
      <c r="F15" s="2">
        <v>1</v>
      </c>
      <c r="G15" s="5">
        <v>552</v>
      </c>
      <c r="H15" s="12" t="s">
        <v>28</v>
      </c>
      <c r="I15" s="2">
        <v>1</v>
      </c>
      <c r="J15" s="2">
        <v>0.8</v>
      </c>
      <c r="K15" s="2">
        <v>0.6</v>
      </c>
      <c r="L15" s="17"/>
      <c r="N15" s="8">
        <v>1</v>
      </c>
    </row>
    <row r="16" spans="1:15" x14ac:dyDescent="0.3">
      <c r="A16" t="s">
        <v>2</v>
      </c>
      <c r="B16" t="s">
        <v>225</v>
      </c>
      <c r="C16" t="s">
        <v>224</v>
      </c>
      <c r="D16">
        <v>56</v>
      </c>
      <c r="E16">
        <v>5</v>
      </c>
      <c r="F16" s="2">
        <v>1.18</v>
      </c>
      <c r="G16" s="5">
        <v>330.4</v>
      </c>
      <c r="H16" s="15" t="s">
        <v>34</v>
      </c>
      <c r="I16" s="2">
        <v>1</v>
      </c>
      <c r="J16" s="2">
        <v>1</v>
      </c>
      <c r="K16" s="2">
        <v>1</v>
      </c>
      <c r="L16" s="17">
        <v>1</v>
      </c>
      <c r="M16" s="19">
        <v>1</v>
      </c>
      <c r="O16" t="s">
        <v>226</v>
      </c>
    </row>
    <row r="17" spans="1:15" x14ac:dyDescent="0.3">
      <c r="A17" t="s">
        <v>2</v>
      </c>
      <c r="B17" t="s">
        <v>375</v>
      </c>
      <c r="C17" t="s">
        <v>376</v>
      </c>
      <c r="D17">
        <v>10</v>
      </c>
      <c r="E17">
        <v>14</v>
      </c>
      <c r="F17" s="2">
        <v>1.25</v>
      </c>
      <c r="G17" s="5">
        <f>10*14*1.25</f>
        <v>175</v>
      </c>
      <c r="H17" s="11" t="s">
        <v>9</v>
      </c>
      <c r="I17" s="2">
        <v>1</v>
      </c>
      <c r="J17" s="2">
        <v>0.75</v>
      </c>
      <c r="K17" s="2">
        <v>0.4</v>
      </c>
      <c r="L17" s="17"/>
    </row>
    <row r="18" spans="1:15" x14ac:dyDescent="0.3">
      <c r="A18" t="s">
        <v>2</v>
      </c>
      <c r="B18" t="s">
        <v>375</v>
      </c>
      <c r="C18" t="s">
        <v>376</v>
      </c>
      <c r="D18">
        <v>104</v>
      </c>
      <c r="E18">
        <v>7</v>
      </c>
      <c r="F18" s="2">
        <v>1</v>
      </c>
      <c r="G18" s="5">
        <f>104*7</f>
        <v>728</v>
      </c>
      <c r="H18" s="11" t="s">
        <v>51</v>
      </c>
      <c r="I18" s="2">
        <v>0.8</v>
      </c>
      <c r="J18" s="2">
        <v>1</v>
      </c>
      <c r="K18" s="2">
        <v>1.3</v>
      </c>
      <c r="L18" s="17"/>
    </row>
    <row r="19" spans="1:15" x14ac:dyDescent="0.3">
      <c r="A19" t="s">
        <v>2</v>
      </c>
      <c r="B19" t="s">
        <v>397</v>
      </c>
      <c r="C19" t="s">
        <v>394</v>
      </c>
      <c r="D19">
        <v>72</v>
      </c>
      <c r="E19">
        <v>6</v>
      </c>
      <c r="F19" s="2">
        <v>1</v>
      </c>
      <c r="G19" s="5">
        <f>72*6</f>
        <v>432</v>
      </c>
      <c r="H19" s="11" t="s">
        <v>51</v>
      </c>
      <c r="I19" s="2">
        <v>0.8</v>
      </c>
      <c r="J19" s="2">
        <v>1</v>
      </c>
      <c r="K19" s="2">
        <v>1.3</v>
      </c>
      <c r="L19" s="28"/>
      <c r="M19" s="29"/>
    </row>
    <row r="20" spans="1:15" x14ac:dyDescent="0.3">
      <c r="A20" t="s">
        <v>82</v>
      </c>
      <c r="B20" t="s">
        <v>229</v>
      </c>
      <c r="C20" t="s">
        <v>227</v>
      </c>
      <c r="D20">
        <v>21</v>
      </c>
      <c r="E20">
        <v>24</v>
      </c>
      <c r="F20" s="2">
        <v>1</v>
      </c>
      <c r="G20" s="5">
        <v>504</v>
      </c>
      <c r="H20" s="11" t="s">
        <v>9</v>
      </c>
      <c r="I20" s="2">
        <v>1</v>
      </c>
      <c r="J20" s="2">
        <v>0.8</v>
      </c>
      <c r="K20" s="2">
        <v>0.6</v>
      </c>
      <c r="L20" s="17"/>
    </row>
    <row r="21" spans="1:15" x14ac:dyDescent="0.3">
      <c r="A21" t="s">
        <v>82</v>
      </c>
      <c r="B21" t="s">
        <v>228</v>
      </c>
      <c r="C21" t="s">
        <v>227</v>
      </c>
      <c r="D21">
        <v>386</v>
      </c>
      <c r="E21">
        <v>18</v>
      </c>
      <c r="F21" s="2">
        <v>1</v>
      </c>
      <c r="G21" s="5">
        <v>6948</v>
      </c>
      <c r="H21" s="12" t="s">
        <v>28</v>
      </c>
      <c r="I21" s="2">
        <v>0.7</v>
      </c>
      <c r="J21" s="2">
        <v>1.1000000000000001</v>
      </c>
      <c r="K21" s="2">
        <v>0.9</v>
      </c>
      <c r="L21" s="17">
        <v>0.2</v>
      </c>
      <c r="M21" s="19">
        <v>2</v>
      </c>
      <c r="N21" s="8">
        <v>2</v>
      </c>
    </row>
    <row r="22" spans="1:15" x14ac:dyDescent="0.3">
      <c r="A22" t="s">
        <v>82</v>
      </c>
      <c r="B22" t="s">
        <v>228</v>
      </c>
      <c r="C22" t="s">
        <v>227</v>
      </c>
      <c r="D22">
        <v>16</v>
      </c>
      <c r="E22">
        <v>62</v>
      </c>
      <c r="F22" s="2">
        <v>1</v>
      </c>
      <c r="G22" s="5">
        <v>992</v>
      </c>
      <c r="H22" s="11" t="s">
        <v>9</v>
      </c>
      <c r="I22" s="2">
        <v>1</v>
      </c>
      <c r="J22" s="2">
        <v>0.5</v>
      </c>
      <c r="K22" s="2">
        <v>0.2</v>
      </c>
      <c r="L22" s="17"/>
    </row>
    <row r="23" spans="1:15" x14ac:dyDescent="0.3">
      <c r="A23" t="s">
        <v>82</v>
      </c>
      <c r="B23" t="s">
        <v>230</v>
      </c>
      <c r="C23" t="s">
        <v>119</v>
      </c>
      <c r="D23">
        <v>24</v>
      </c>
      <c r="E23">
        <v>30</v>
      </c>
      <c r="F23" s="2">
        <v>1</v>
      </c>
      <c r="G23" s="5">
        <v>720</v>
      </c>
      <c r="H23" s="15" t="s">
        <v>34</v>
      </c>
      <c r="I23" s="2">
        <v>1.2</v>
      </c>
      <c r="J23" s="2">
        <v>0.6</v>
      </c>
      <c r="K23" s="2">
        <v>0.6</v>
      </c>
      <c r="L23" s="17">
        <v>0.01</v>
      </c>
      <c r="M23" s="19">
        <v>1</v>
      </c>
      <c r="O23" t="s">
        <v>231</v>
      </c>
    </row>
    <row r="24" spans="1:15" x14ac:dyDescent="0.3">
      <c r="A24" t="s">
        <v>82</v>
      </c>
      <c r="B24" t="s">
        <v>233</v>
      </c>
      <c r="C24" t="s">
        <v>232</v>
      </c>
      <c r="D24">
        <v>40</v>
      </c>
      <c r="E24">
        <v>3</v>
      </c>
      <c r="F24" s="2">
        <v>1.1499999999999999</v>
      </c>
      <c r="G24" s="5">
        <v>138</v>
      </c>
      <c r="H24" s="11" t="s">
        <v>51</v>
      </c>
      <c r="I24" s="2">
        <v>1</v>
      </c>
      <c r="J24" s="2">
        <v>1</v>
      </c>
      <c r="K24" s="2">
        <v>1</v>
      </c>
      <c r="L24" s="17"/>
      <c r="O24" t="s">
        <v>237</v>
      </c>
    </row>
    <row r="25" spans="1:15" x14ac:dyDescent="0.3">
      <c r="A25" t="s">
        <v>82</v>
      </c>
      <c r="B25" t="s">
        <v>234</v>
      </c>
      <c r="C25" t="s">
        <v>232</v>
      </c>
      <c r="D25">
        <v>40</v>
      </c>
      <c r="E25">
        <v>6</v>
      </c>
      <c r="F25" s="2">
        <v>1.45</v>
      </c>
      <c r="G25" s="5">
        <v>348</v>
      </c>
      <c r="H25" s="11" t="s">
        <v>51</v>
      </c>
      <c r="I25" s="2">
        <v>1</v>
      </c>
      <c r="J25" s="2">
        <v>1</v>
      </c>
      <c r="K25" s="2">
        <v>1</v>
      </c>
      <c r="L25" s="17"/>
      <c r="O25" t="s">
        <v>237</v>
      </c>
    </row>
    <row r="26" spans="1:15" x14ac:dyDescent="0.3">
      <c r="A26" t="s">
        <v>82</v>
      </c>
      <c r="B26" t="s">
        <v>235</v>
      </c>
      <c r="C26" t="s">
        <v>232</v>
      </c>
      <c r="D26">
        <v>40</v>
      </c>
      <c r="E26">
        <v>6</v>
      </c>
      <c r="F26" s="2">
        <v>1.65</v>
      </c>
      <c r="G26" s="5">
        <v>396</v>
      </c>
      <c r="H26" s="11" t="s">
        <v>51</v>
      </c>
      <c r="I26" s="2">
        <v>1</v>
      </c>
      <c r="J26" s="2">
        <v>1</v>
      </c>
      <c r="K26" s="2">
        <v>1</v>
      </c>
      <c r="L26" s="17"/>
      <c r="O26" t="s">
        <v>237</v>
      </c>
    </row>
    <row r="27" spans="1:15" ht="14.4" customHeight="1" x14ac:dyDescent="0.3">
      <c r="A27" t="s">
        <v>82</v>
      </c>
      <c r="B27" t="s">
        <v>236</v>
      </c>
      <c r="C27" t="s">
        <v>232</v>
      </c>
      <c r="D27">
        <v>140</v>
      </c>
      <c r="E27">
        <v>1</v>
      </c>
      <c r="F27" s="2">
        <v>3</v>
      </c>
      <c r="G27" s="5">
        <v>420</v>
      </c>
      <c r="H27" s="11" t="s">
        <v>51</v>
      </c>
      <c r="I27" s="2">
        <v>1</v>
      </c>
      <c r="J27" s="2">
        <v>1</v>
      </c>
      <c r="K27" s="2">
        <v>1</v>
      </c>
      <c r="L27" s="17"/>
      <c r="O27" t="s">
        <v>237</v>
      </c>
    </row>
    <row r="28" spans="1:15" s="3" customFormat="1" ht="14.4" customHeight="1" x14ac:dyDescent="0.3">
      <c r="A28" t="s">
        <v>141</v>
      </c>
      <c r="B28" s="1" t="s">
        <v>239</v>
      </c>
      <c r="C28" s="3" t="s">
        <v>240</v>
      </c>
      <c r="D28">
        <v>26</v>
      </c>
      <c r="E28">
        <v>12</v>
      </c>
      <c r="F28" s="2">
        <v>1</v>
      </c>
      <c r="G28" s="5">
        <v>312</v>
      </c>
      <c r="H28" s="11" t="s">
        <v>9</v>
      </c>
      <c r="I28" s="2">
        <v>1</v>
      </c>
      <c r="J28" s="2">
        <v>0.75</v>
      </c>
      <c r="K28" s="2">
        <v>0.4</v>
      </c>
      <c r="L28" s="17"/>
      <c r="M28" s="19"/>
      <c r="N28" s="8"/>
      <c r="O28"/>
    </row>
    <row r="29" spans="1:15" x14ac:dyDescent="0.3">
      <c r="A29" t="s">
        <v>141</v>
      </c>
      <c r="B29" s="1" t="s">
        <v>239</v>
      </c>
      <c r="C29" s="3" t="s">
        <v>240</v>
      </c>
      <c r="D29" s="3">
        <v>26</v>
      </c>
      <c r="E29" s="3">
        <v>12</v>
      </c>
      <c r="F29" s="2">
        <v>1</v>
      </c>
      <c r="G29" s="7">
        <v>312</v>
      </c>
      <c r="H29" s="22" t="s">
        <v>28</v>
      </c>
      <c r="I29" s="6">
        <v>1</v>
      </c>
      <c r="J29" s="6">
        <v>0.8</v>
      </c>
      <c r="K29" s="6">
        <v>0.6</v>
      </c>
      <c r="L29" s="18"/>
      <c r="M29" s="20"/>
      <c r="N29" s="9">
        <v>1</v>
      </c>
      <c r="O29" s="3"/>
    </row>
    <row r="30" spans="1:15" x14ac:dyDescent="0.3">
      <c r="A30" t="s">
        <v>141</v>
      </c>
      <c r="B30" s="1" t="s">
        <v>239</v>
      </c>
      <c r="C30" s="3" t="s">
        <v>240</v>
      </c>
      <c r="D30">
        <v>26</v>
      </c>
      <c r="E30">
        <v>12</v>
      </c>
      <c r="F30" s="2">
        <v>1</v>
      </c>
      <c r="G30" s="5">
        <v>312</v>
      </c>
      <c r="H30" s="15" t="s">
        <v>34</v>
      </c>
      <c r="I30" s="2">
        <v>1.35</v>
      </c>
      <c r="J30" s="2">
        <v>1.05</v>
      </c>
      <c r="K30" s="2">
        <v>0.7</v>
      </c>
      <c r="L30" s="17"/>
    </row>
    <row r="31" spans="1:15" x14ac:dyDescent="0.3">
      <c r="A31" t="s">
        <v>141</v>
      </c>
      <c r="B31" t="s">
        <v>241</v>
      </c>
      <c r="C31" t="s">
        <v>176</v>
      </c>
      <c r="D31">
        <v>104</v>
      </c>
      <c r="E31">
        <v>8</v>
      </c>
      <c r="F31" s="2">
        <v>1</v>
      </c>
      <c r="G31" s="5">
        <v>832</v>
      </c>
      <c r="H31" s="11" t="s">
        <v>51</v>
      </c>
      <c r="I31" s="2">
        <v>0.65</v>
      </c>
      <c r="J31" s="2">
        <v>0.85</v>
      </c>
      <c r="K31" s="2">
        <v>1.1499999999999999</v>
      </c>
      <c r="L31" s="17"/>
      <c r="O31" t="s">
        <v>238</v>
      </c>
    </row>
    <row r="32" spans="1:15" x14ac:dyDescent="0.3">
      <c r="A32" t="s">
        <v>141</v>
      </c>
      <c r="B32" t="s">
        <v>243</v>
      </c>
      <c r="C32" t="s">
        <v>242</v>
      </c>
      <c r="D32">
        <v>7</v>
      </c>
      <c r="E32">
        <v>16</v>
      </c>
      <c r="F32" s="2">
        <v>2.65</v>
      </c>
      <c r="G32" s="5">
        <v>296.8</v>
      </c>
      <c r="H32" s="11" t="s">
        <v>51</v>
      </c>
      <c r="I32" s="2">
        <v>1</v>
      </c>
      <c r="J32" s="2">
        <v>1</v>
      </c>
      <c r="K32" s="2">
        <v>1</v>
      </c>
      <c r="L32" s="17"/>
      <c r="O32" t="s">
        <v>237</v>
      </c>
    </row>
    <row r="33" spans="1:15" x14ac:dyDescent="0.3">
      <c r="A33" t="s">
        <v>398</v>
      </c>
      <c r="B33" t="s">
        <v>399</v>
      </c>
      <c r="C33" t="s">
        <v>400</v>
      </c>
      <c r="D33">
        <v>15</v>
      </c>
      <c r="E33">
        <v>32</v>
      </c>
      <c r="F33" s="2">
        <v>1</v>
      </c>
      <c r="G33" s="5">
        <f>Barrage47[[#This Row],[Coefficient]]*Barrage47[[#This Row],[Total Rounds]]*Barrage47[[#This Row],[Base Damage]]</f>
        <v>480</v>
      </c>
      <c r="H33" s="15" t="s">
        <v>34</v>
      </c>
      <c r="I33" s="2">
        <v>0.8</v>
      </c>
      <c r="J33" s="2">
        <v>0.8</v>
      </c>
      <c r="K33" s="2">
        <v>0.8</v>
      </c>
      <c r="L33" s="28"/>
      <c r="M33" s="29"/>
    </row>
    <row r="34" spans="1:15" x14ac:dyDescent="0.3">
      <c r="A34" t="s">
        <v>398</v>
      </c>
      <c r="B34" t="s">
        <v>401</v>
      </c>
      <c r="C34" t="s">
        <v>400</v>
      </c>
      <c r="D34">
        <v>62</v>
      </c>
      <c r="E34">
        <v>9</v>
      </c>
      <c r="F34" s="2">
        <v>1</v>
      </c>
      <c r="G34" s="5">
        <f>Barrage47[[#This Row],[Coefficient]]*Barrage47[[#This Row],[Total Rounds]]*Barrage47[[#This Row],[Base Damage]]</f>
        <v>558</v>
      </c>
      <c r="H34" s="15" t="s">
        <v>34</v>
      </c>
      <c r="I34" s="2">
        <v>1.35</v>
      </c>
      <c r="J34" s="2">
        <v>0.95</v>
      </c>
      <c r="K34" s="2">
        <v>0.7</v>
      </c>
      <c r="L34" s="28">
        <v>1</v>
      </c>
      <c r="M34" s="29">
        <v>3</v>
      </c>
    </row>
    <row r="35" spans="1:15" x14ac:dyDescent="0.3">
      <c r="A35" t="s">
        <v>398</v>
      </c>
      <c r="B35" t="s">
        <v>399</v>
      </c>
      <c r="C35" t="s">
        <v>400</v>
      </c>
      <c r="D35">
        <v>62</v>
      </c>
      <c r="E35">
        <v>6</v>
      </c>
      <c r="F35" s="2">
        <v>1</v>
      </c>
      <c r="G35" s="5">
        <f>Barrage47[[#This Row],[Coefficient]]*Barrage47[[#This Row],[Total Rounds]]*Barrage47[[#This Row],[Base Damage]]</f>
        <v>372</v>
      </c>
      <c r="H35" s="15" t="s">
        <v>34</v>
      </c>
      <c r="I35" s="2">
        <v>1.35</v>
      </c>
      <c r="J35" s="2">
        <v>0.95</v>
      </c>
      <c r="K35" s="2">
        <v>0.7</v>
      </c>
      <c r="L35" s="28">
        <v>1</v>
      </c>
      <c r="M35" s="29">
        <v>3</v>
      </c>
    </row>
    <row r="36" spans="1:15" x14ac:dyDescent="0.3">
      <c r="A36" t="s">
        <v>244</v>
      </c>
      <c r="B36" t="s">
        <v>248</v>
      </c>
      <c r="C36" t="s">
        <v>245</v>
      </c>
      <c r="D36">
        <v>174</v>
      </c>
      <c r="E36">
        <v>13</v>
      </c>
      <c r="F36" s="2">
        <v>1</v>
      </c>
      <c r="G36" s="5">
        <v>2262</v>
      </c>
      <c r="H36" s="11" t="s">
        <v>9</v>
      </c>
      <c r="I36" s="2">
        <v>0.7</v>
      </c>
      <c r="J36" s="2">
        <v>1</v>
      </c>
      <c r="K36" s="2">
        <v>0.9</v>
      </c>
      <c r="L36" s="17"/>
      <c r="O36" t="s">
        <v>55</v>
      </c>
    </row>
    <row r="37" spans="1:15" x14ac:dyDescent="0.3">
      <c r="A37" t="s">
        <v>244</v>
      </c>
      <c r="B37" t="s">
        <v>247</v>
      </c>
      <c r="C37" t="s">
        <v>246</v>
      </c>
      <c r="D37">
        <v>106</v>
      </c>
      <c r="E37">
        <v>3</v>
      </c>
      <c r="F37" s="2">
        <v>1.1000000000000001</v>
      </c>
      <c r="G37" s="5">
        <v>349.8</v>
      </c>
      <c r="H37" s="12" t="s">
        <v>28</v>
      </c>
      <c r="I37" s="2">
        <v>0.3</v>
      </c>
      <c r="J37" s="2">
        <v>1.3</v>
      </c>
      <c r="K37" s="2">
        <v>1.1000000000000001</v>
      </c>
      <c r="L37" s="17"/>
    </row>
    <row r="38" spans="1:15" x14ac:dyDescent="0.3">
      <c r="A38" t="s">
        <v>244</v>
      </c>
      <c r="B38" t="s">
        <v>249</v>
      </c>
      <c r="C38" t="s">
        <v>250</v>
      </c>
      <c r="D38">
        <v>137</v>
      </c>
      <c r="E38">
        <v>3</v>
      </c>
      <c r="F38" s="2">
        <v>1</v>
      </c>
      <c r="G38" s="5">
        <v>411</v>
      </c>
      <c r="H38" s="11" t="s">
        <v>51</v>
      </c>
      <c r="I38" s="2">
        <v>0.8</v>
      </c>
      <c r="J38" s="2">
        <v>1</v>
      </c>
      <c r="K38" s="2">
        <v>1.3</v>
      </c>
      <c r="L38" s="17"/>
      <c r="O38" t="s">
        <v>238</v>
      </c>
    </row>
    <row r="39" spans="1:15" x14ac:dyDescent="0.3">
      <c r="A39" t="s">
        <v>244</v>
      </c>
      <c r="B39" t="s">
        <v>252</v>
      </c>
      <c r="C39" t="s">
        <v>251</v>
      </c>
      <c r="D39">
        <v>20</v>
      </c>
      <c r="E39">
        <v>128</v>
      </c>
      <c r="F39" s="2">
        <v>1.1000000000000001</v>
      </c>
      <c r="G39" s="5">
        <v>2816</v>
      </c>
      <c r="H39" s="15" t="s">
        <v>253</v>
      </c>
      <c r="I39" s="2">
        <v>1.25</v>
      </c>
      <c r="J39" s="2">
        <v>1.1000000000000001</v>
      </c>
      <c r="K39" s="2">
        <v>0.95</v>
      </c>
      <c r="L39" s="17">
        <v>0.5</v>
      </c>
      <c r="M39" s="19">
        <v>3</v>
      </c>
      <c r="O39" t="s">
        <v>254</v>
      </c>
    </row>
    <row r="40" spans="1:15" x14ac:dyDescent="0.3">
      <c r="A40" t="s">
        <v>244</v>
      </c>
      <c r="B40" t="s">
        <v>256</v>
      </c>
      <c r="C40" t="s">
        <v>255</v>
      </c>
      <c r="D40">
        <v>140</v>
      </c>
      <c r="E40">
        <v>8</v>
      </c>
      <c r="F40" s="2">
        <v>1</v>
      </c>
      <c r="G40" s="5">
        <v>1120</v>
      </c>
      <c r="H40" s="15" t="s">
        <v>34</v>
      </c>
      <c r="I40" s="2">
        <v>1.35</v>
      </c>
      <c r="J40" s="2">
        <v>0.95</v>
      </c>
      <c r="K40" s="2">
        <v>0.7</v>
      </c>
      <c r="L40" s="17">
        <v>0.08</v>
      </c>
      <c r="M40" s="19">
        <v>3</v>
      </c>
    </row>
    <row r="41" spans="1:15" x14ac:dyDescent="0.3">
      <c r="A41" t="s">
        <v>244</v>
      </c>
      <c r="B41" t="s">
        <v>256</v>
      </c>
      <c r="C41" t="s">
        <v>255</v>
      </c>
      <c r="D41">
        <v>30</v>
      </c>
      <c r="E41">
        <v>16</v>
      </c>
      <c r="F41" s="2">
        <v>1</v>
      </c>
      <c r="G41" s="5">
        <v>904</v>
      </c>
      <c r="H41" s="11" t="s">
        <v>9</v>
      </c>
      <c r="I41" s="2">
        <v>1</v>
      </c>
      <c r="J41" s="2">
        <v>0.8</v>
      </c>
      <c r="K41" s="2">
        <v>0.7</v>
      </c>
      <c r="L41" s="17"/>
    </row>
    <row r="42" spans="1:15" x14ac:dyDescent="0.3">
      <c r="A42" t="s">
        <v>244</v>
      </c>
      <c r="B42" t="s">
        <v>258</v>
      </c>
      <c r="C42" t="s">
        <v>257</v>
      </c>
      <c r="D42">
        <v>226</v>
      </c>
      <c r="E42">
        <v>4</v>
      </c>
      <c r="F42" s="2">
        <v>1</v>
      </c>
      <c r="G42" s="5">
        <v>936</v>
      </c>
      <c r="H42" s="11" t="s">
        <v>9</v>
      </c>
      <c r="I42" s="2">
        <v>0.9</v>
      </c>
      <c r="J42" s="2">
        <v>1.2</v>
      </c>
      <c r="K42" s="2">
        <v>0.7</v>
      </c>
      <c r="L42" s="17"/>
    </row>
    <row r="43" spans="1:15" x14ac:dyDescent="0.3">
      <c r="A43" t="s">
        <v>244</v>
      </c>
      <c r="B43" t="s">
        <v>258</v>
      </c>
      <c r="C43" t="s">
        <v>257</v>
      </c>
      <c r="D43">
        <v>156</v>
      </c>
      <c r="E43">
        <v>6</v>
      </c>
      <c r="F43" s="2">
        <v>1</v>
      </c>
      <c r="G43" s="5">
        <v>400</v>
      </c>
      <c r="H43" s="11" t="s">
        <v>9</v>
      </c>
      <c r="I43" s="2">
        <v>0.9</v>
      </c>
      <c r="J43" s="2">
        <v>1.2</v>
      </c>
      <c r="K43" s="2">
        <v>0.7</v>
      </c>
      <c r="L43" s="17"/>
    </row>
    <row r="44" spans="1:15" x14ac:dyDescent="0.3">
      <c r="A44" t="s">
        <v>244</v>
      </c>
      <c r="B44" t="s">
        <v>258</v>
      </c>
      <c r="C44" t="s">
        <v>257</v>
      </c>
      <c r="D44">
        <v>25</v>
      </c>
      <c r="E44">
        <v>16</v>
      </c>
      <c r="F44" s="2">
        <v>1</v>
      </c>
      <c r="G44" s="5">
        <v>545.6</v>
      </c>
      <c r="H44" s="12" t="s">
        <v>28</v>
      </c>
      <c r="I44" s="2">
        <v>0.9</v>
      </c>
      <c r="J44" s="2">
        <v>0.7</v>
      </c>
      <c r="K44" s="2">
        <v>0.4</v>
      </c>
      <c r="L44" s="17"/>
    </row>
    <row r="45" spans="1:15" ht="30" customHeight="1" x14ac:dyDescent="0.3">
      <c r="A45" t="s">
        <v>244</v>
      </c>
      <c r="B45" t="s">
        <v>258</v>
      </c>
      <c r="C45" t="s">
        <v>257</v>
      </c>
      <c r="D45">
        <v>124</v>
      </c>
      <c r="E45">
        <v>4</v>
      </c>
      <c r="F45" s="2">
        <v>1.1000000000000001</v>
      </c>
      <c r="G45" s="5">
        <v>240</v>
      </c>
      <c r="H45" s="11" t="s">
        <v>51</v>
      </c>
      <c r="I45" s="2">
        <v>0.8</v>
      </c>
      <c r="J45" s="2">
        <v>1</v>
      </c>
      <c r="K45" s="2">
        <v>1.3</v>
      </c>
      <c r="L45" s="17"/>
    </row>
    <row r="46" spans="1:15" x14ac:dyDescent="0.3">
      <c r="A46" t="s">
        <v>262</v>
      </c>
      <c r="B46" t="s">
        <v>260</v>
      </c>
      <c r="C46" t="s">
        <v>259</v>
      </c>
      <c r="D46">
        <v>195</v>
      </c>
      <c r="E46">
        <v>10</v>
      </c>
      <c r="F46" s="2">
        <v>1.1000000000000001</v>
      </c>
      <c r="G46" s="5">
        <v>2145</v>
      </c>
      <c r="H46" s="11" t="s">
        <v>9</v>
      </c>
      <c r="I46" s="2">
        <v>0.7</v>
      </c>
      <c r="J46" s="2">
        <v>1</v>
      </c>
      <c r="K46" s="2">
        <v>0.9</v>
      </c>
      <c r="L46" s="17"/>
    </row>
    <row r="47" spans="1:15" x14ac:dyDescent="0.3">
      <c r="A47" t="s">
        <v>262</v>
      </c>
      <c r="B47" t="s">
        <v>260</v>
      </c>
      <c r="C47" t="s">
        <v>259</v>
      </c>
      <c r="D47">
        <v>35</v>
      </c>
      <c r="E47">
        <v>20</v>
      </c>
      <c r="F47" s="2">
        <v>1</v>
      </c>
      <c r="G47" s="5">
        <v>700</v>
      </c>
      <c r="H47" s="15" t="s">
        <v>34</v>
      </c>
      <c r="I47" s="2">
        <v>1.2</v>
      </c>
      <c r="J47" s="2">
        <v>0.6</v>
      </c>
      <c r="K47" s="2">
        <v>0.6</v>
      </c>
      <c r="L47" s="17">
        <v>0.01</v>
      </c>
      <c r="M47" s="19">
        <v>1</v>
      </c>
    </row>
    <row r="48" spans="1:15" x14ac:dyDescent="0.3">
      <c r="A48" t="s">
        <v>262</v>
      </c>
      <c r="B48" t="s">
        <v>261</v>
      </c>
      <c r="C48" t="s">
        <v>259</v>
      </c>
      <c r="D48">
        <v>96</v>
      </c>
      <c r="E48">
        <v>8</v>
      </c>
      <c r="F48" s="2">
        <v>1.1000000000000001</v>
      </c>
      <c r="G48" s="5">
        <v>844.8</v>
      </c>
      <c r="H48" s="11" t="s">
        <v>51</v>
      </c>
      <c r="I48" s="2">
        <v>0.8</v>
      </c>
      <c r="J48" s="2">
        <v>1</v>
      </c>
      <c r="K48" s="2">
        <v>1.3</v>
      </c>
      <c r="L48" s="17"/>
    </row>
    <row r="49" spans="1:15" ht="28.8" x14ac:dyDescent="0.3">
      <c r="A49" t="s">
        <v>262</v>
      </c>
      <c r="B49" t="s">
        <v>263</v>
      </c>
      <c r="C49" s="3" t="s">
        <v>264</v>
      </c>
      <c r="D49">
        <v>156</v>
      </c>
      <c r="E49">
        <v>44</v>
      </c>
      <c r="F49" s="2">
        <v>1</v>
      </c>
      <c r="G49" s="5">
        <v>6864</v>
      </c>
      <c r="H49" s="11" t="s">
        <v>9</v>
      </c>
      <c r="I49" s="2">
        <v>1</v>
      </c>
      <c r="J49" s="2">
        <v>0.8</v>
      </c>
      <c r="K49" s="2">
        <v>0.7</v>
      </c>
      <c r="L49" s="17"/>
    </row>
    <row r="50" spans="1:15" x14ac:dyDescent="0.3">
      <c r="A50" t="s">
        <v>262</v>
      </c>
      <c r="B50" t="s">
        <v>266</v>
      </c>
      <c r="C50" t="s">
        <v>265</v>
      </c>
      <c r="D50">
        <v>120</v>
      </c>
      <c r="E50">
        <v>12</v>
      </c>
      <c r="F50" s="2">
        <v>1</v>
      </c>
      <c r="G50" s="5">
        <v>1440</v>
      </c>
      <c r="H50" s="11" t="s">
        <v>9</v>
      </c>
      <c r="I50" s="2">
        <v>0.7</v>
      </c>
      <c r="J50" s="2">
        <v>1</v>
      </c>
      <c r="K50" s="2">
        <v>0.9</v>
      </c>
      <c r="L50" s="17"/>
    </row>
    <row r="51" spans="1:15" x14ac:dyDescent="0.3">
      <c r="A51" t="s">
        <v>262</v>
      </c>
      <c r="B51" t="s">
        <v>269</v>
      </c>
      <c r="C51" s="10" t="s">
        <v>267</v>
      </c>
      <c r="D51">
        <v>137</v>
      </c>
      <c r="E51">
        <v>4</v>
      </c>
      <c r="F51" s="2">
        <v>1</v>
      </c>
      <c r="G51" s="5">
        <v>548</v>
      </c>
      <c r="H51" s="11" t="s">
        <v>51</v>
      </c>
      <c r="I51" s="2">
        <v>0.8</v>
      </c>
      <c r="J51" s="2">
        <v>1</v>
      </c>
      <c r="K51" s="2">
        <v>1.3</v>
      </c>
      <c r="L51" s="17"/>
      <c r="O51" t="s">
        <v>268</v>
      </c>
    </row>
    <row r="52" spans="1:15" x14ac:dyDescent="0.3">
      <c r="A52" t="s">
        <v>262</v>
      </c>
      <c r="B52" t="s">
        <v>271</v>
      </c>
      <c r="C52" s="10" t="s">
        <v>270</v>
      </c>
      <c r="D52">
        <v>154</v>
      </c>
      <c r="E52">
        <v>2</v>
      </c>
      <c r="F52" s="2">
        <v>1.1000000000000001</v>
      </c>
      <c r="G52" s="5">
        <v>338.8</v>
      </c>
      <c r="H52" s="12" t="s">
        <v>28</v>
      </c>
      <c r="I52" s="2">
        <v>0.3</v>
      </c>
      <c r="J52" s="2">
        <v>1.3</v>
      </c>
      <c r="K52" s="2">
        <v>1.1000000000000001</v>
      </c>
      <c r="L52" s="17"/>
      <c r="O52" t="s">
        <v>272</v>
      </c>
    </row>
    <row r="53" spans="1:15" x14ac:dyDescent="0.3">
      <c r="A53" t="s">
        <v>262</v>
      </c>
      <c r="B53" t="s">
        <v>360</v>
      </c>
      <c r="C53" s="10" t="s">
        <v>361</v>
      </c>
      <c r="D53">
        <v>184</v>
      </c>
      <c r="E53">
        <v>2</v>
      </c>
      <c r="F53" s="2">
        <v>1.1000000000000001</v>
      </c>
      <c r="G53" s="5">
        <f>184*2*1.1</f>
        <v>404.8</v>
      </c>
      <c r="H53" s="12" t="s">
        <v>28</v>
      </c>
      <c r="I53" s="2">
        <v>0.3</v>
      </c>
      <c r="J53" s="2">
        <v>1.3</v>
      </c>
      <c r="K53" s="2">
        <v>1.1000000000000001</v>
      </c>
      <c r="L53" s="23"/>
      <c r="M53" s="24"/>
      <c r="O53" t="s">
        <v>362</v>
      </c>
    </row>
    <row r="54" spans="1:15" x14ac:dyDescent="0.3">
      <c r="A54" t="s">
        <v>262</v>
      </c>
      <c r="B54" t="s">
        <v>275</v>
      </c>
      <c r="C54" t="s">
        <v>273</v>
      </c>
      <c r="D54">
        <v>108</v>
      </c>
      <c r="E54">
        <v>4</v>
      </c>
      <c r="F54" s="2">
        <v>1.1000000000000001</v>
      </c>
      <c r="G54" s="5">
        <v>475.2</v>
      </c>
      <c r="H54" s="11" t="s">
        <v>9</v>
      </c>
      <c r="I54" s="2">
        <v>0.7</v>
      </c>
      <c r="J54" s="2">
        <v>1</v>
      </c>
      <c r="K54" s="2">
        <v>0.9</v>
      </c>
      <c r="L54" s="17"/>
    </row>
    <row r="55" spans="1:15" x14ac:dyDescent="0.3">
      <c r="A55" t="s">
        <v>262</v>
      </c>
      <c r="B55" t="s">
        <v>276</v>
      </c>
      <c r="C55" t="s">
        <v>274</v>
      </c>
      <c r="D55">
        <v>174</v>
      </c>
      <c r="E55">
        <v>9</v>
      </c>
      <c r="F55" s="2">
        <v>1</v>
      </c>
      <c r="G55" s="5">
        <v>1566</v>
      </c>
      <c r="H55" s="11" t="s">
        <v>9</v>
      </c>
      <c r="I55" s="2">
        <v>0.7</v>
      </c>
      <c r="J55" s="2">
        <v>1</v>
      </c>
      <c r="K55" s="2">
        <v>0.9</v>
      </c>
      <c r="L55" s="17"/>
    </row>
    <row r="56" spans="1:15" s="3" customFormat="1" ht="14.4" customHeight="1" x14ac:dyDescent="0.3">
      <c r="A56" t="s">
        <v>262</v>
      </c>
      <c r="B56" t="s">
        <v>276</v>
      </c>
      <c r="C56" t="s">
        <v>274</v>
      </c>
      <c r="D56">
        <v>20</v>
      </c>
      <c r="E56">
        <v>30</v>
      </c>
      <c r="F56" s="2">
        <v>1</v>
      </c>
      <c r="G56" s="5">
        <v>600</v>
      </c>
      <c r="H56" s="15" t="s">
        <v>34</v>
      </c>
      <c r="I56" s="2">
        <v>1.2</v>
      </c>
      <c r="J56" s="2">
        <v>0.6</v>
      </c>
      <c r="K56" s="2">
        <v>0.6</v>
      </c>
      <c r="L56" s="17">
        <v>0.01</v>
      </c>
      <c r="M56" s="19">
        <v>1</v>
      </c>
      <c r="N56" s="8"/>
      <c r="O56"/>
    </row>
    <row r="57" spans="1:15" x14ac:dyDescent="0.3">
      <c r="A57" t="s">
        <v>262</v>
      </c>
      <c r="B57" t="s">
        <v>279</v>
      </c>
      <c r="C57" t="s">
        <v>277</v>
      </c>
      <c r="D57">
        <v>104</v>
      </c>
      <c r="E57">
        <v>36</v>
      </c>
      <c r="F57" s="2">
        <v>1</v>
      </c>
      <c r="G57" s="5">
        <v>3744</v>
      </c>
      <c r="H57" s="12" t="s">
        <v>28</v>
      </c>
      <c r="I57" s="2">
        <v>0.5</v>
      </c>
      <c r="J57" s="2">
        <v>1.35</v>
      </c>
      <c r="K57" s="2">
        <v>1.2</v>
      </c>
      <c r="L57" s="17"/>
      <c r="N57" s="8">
        <v>1</v>
      </c>
      <c r="O57" t="s">
        <v>278</v>
      </c>
    </row>
    <row r="58" spans="1:15" x14ac:dyDescent="0.3">
      <c r="A58" t="s">
        <v>262</v>
      </c>
      <c r="B58" t="s">
        <v>391</v>
      </c>
      <c r="C58" t="s">
        <v>277</v>
      </c>
      <c r="D58">
        <v>104</v>
      </c>
      <c r="E58">
        <v>18</v>
      </c>
      <c r="F58" s="2">
        <v>1</v>
      </c>
      <c r="G58" s="5">
        <f>Barrage47[[#This Row],[Base Damage]]*Barrage47[[#This Row],[Total Rounds]]</f>
        <v>1872</v>
      </c>
      <c r="H58" s="12" t="s">
        <v>28</v>
      </c>
      <c r="I58" s="2">
        <v>0.5</v>
      </c>
      <c r="J58" s="2">
        <v>1.35</v>
      </c>
      <c r="K58" s="2">
        <v>1.2</v>
      </c>
      <c r="L58" s="17"/>
      <c r="N58" s="8">
        <v>1</v>
      </c>
      <c r="O58" t="s">
        <v>278</v>
      </c>
    </row>
    <row r="59" spans="1:15" x14ac:dyDescent="0.3">
      <c r="A59" t="s">
        <v>262</v>
      </c>
      <c r="B59" t="s">
        <v>391</v>
      </c>
      <c r="C59" t="s">
        <v>277</v>
      </c>
      <c r="D59">
        <v>104</v>
      </c>
      <c r="E59">
        <v>18</v>
      </c>
      <c r="F59" s="2">
        <v>1</v>
      </c>
      <c r="G59" s="5">
        <f>Barrage47[[#This Row],[Base Damage]]*Barrage47[[#This Row],[Total Rounds]]</f>
        <v>1872</v>
      </c>
      <c r="H59" s="11" t="s">
        <v>9</v>
      </c>
      <c r="I59" s="2">
        <v>0.5</v>
      </c>
      <c r="J59" s="2">
        <v>1.35</v>
      </c>
      <c r="K59" s="2">
        <v>1.2</v>
      </c>
      <c r="L59" s="17"/>
      <c r="N59" s="8">
        <v>0</v>
      </c>
      <c r="O59" t="s">
        <v>392</v>
      </c>
    </row>
    <row r="60" spans="1:15" s="3" customFormat="1" ht="14.4" customHeight="1" x14ac:dyDescent="0.3">
      <c r="A60" t="s">
        <v>262</v>
      </c>
      <c r="B60" t="s">
        <v>281</v>
      </c>
      <c r="C60" t="s">
        <v>280</v>
      </c>
      <c r="D60">
        <v>158</v>
      </c>
      <c r="E60">
        <v>13</v>
      </c>
      <c r="F60" s="2">
        <v>1</v>
      </c>
      <c r="G60" s="5">
        <v>2054</v>
      </c>
      <c r="H60" s="12" t="s">
        <v>28</v>
      </c>
      <c r="I60" s="2">
        <v>0.4</v>
      </c>
      <c r="J60" s="2">
        <v>1.25</v>
      </c>
      <c r="K60" s="2">
        <v>1.2</v>
      </c>
      <c r="L60" s="17"/>
      <c r="M60" s="19"/>
      <c r="N60" s="8"/>
      <c r="O60" t="s">
        <v>278</v>
      </c>
    </row>
    <row r="61" spans="1:15" x14ac:dyDescent="0.3">
      <c r="A61" t="s">
        <v>262</v>
      </c>
      <c r="B61" t="s">
        <v>283</v>
      </c>
      <c r="C61" t="s">
        <v>282</v>
      </c>
      <c r="D61">
        <v>125</v>
      </c>
      <c r="E61">
        <v>44</v>
      </c>
      <c r="F61" s="2">
        <v>1</v>
      </c>
      <c r="G61" s="5">
        <v>5500</v>
      </c>
      <c r="H61" s="15" t="s">
        <v>34</v>
      </c>
      <c r="I61" s="2">
        <v>1.2</v>
      </c>
      <c r="J61" s="2">
        <v>1</v>
      </c>
      <c r="K61" s="2">
        <v>0.8</v>
      </c>
      <c r="L61" s="17">
        <v>0.3</v>
      </c>
      <c r="M61" s="19">
        <v>1</v>
      </c>
    </row>
    <row r="62" spans="1:15" x14ac:dyDescent="0.3">
      <c r="A62" t="s">
        <v>262</v>
      </c>
      <c r="B62" t="s">
        <v>283</v>
      </c>
      <c r="C62" t="s">
        <v>282</v>
      </c>
      <c r="D62">
        <v>125</v>
      </c>
      <c r="E62">
        <v>16</v>
      </c>
      <c r="F62" s="2">
        <v>1</v>
      </c>
      <c r="G62" s="5">
        <v>2000</v>
      </c>
      <c r="H62" s="15" t="s">
        <v>34</v>
      </c>
      <c r="I62" s="2">
        <v>0.9</v>
      </c>
      <c r="J62" s="2">
        <v>1.2</v>
      </c>
      <c r="K62" s="2">
        <v>0.7</v>
      </c>
      <c r="L62" s="17">
        <v>0.3</v>
      </c>
      <c r="M62" s="19">
        <v>1</v>
      </c>
    </row>
    <row r="63" spans="1:15" x14ac:dyDescent="0.3">
      <c r="A63" t="s">
        <v>262</v>
      </c>
      <c r="B63" t="s">
        <v>402</v>
      </c>
      <c r="C63" t="s">
        <v>403</v>
      </c>
      <c r="D63">
        <v>239</v>
      </c>
      <c r="E63">
        <v>4</v>
      </c>
      <c r="F63" s="2">
        <v>1.1000000000000001</v>
      </c>
      <c r="G63" s="5">
        <f>Barrage47[[#This Row],[Coefficient]]*Barrage47[[#This Row],[Total Rounds]]*Barrage47[[#This Row],[Base Damage]]</f>
        <v>1051.6000000000001</v>
      </c>
      <c r="H63" s="12" t="s">
        <v>28</v>
      </c>
      <c r="I63" s="2">
        <v>0.65</v>
      </c>
      <c r="J63" s="2">
        <v>1.35</v>
      </c>
      <c r="K63" s="2">
        <v>1.1499999999999999</v>
      </c>
      <c r="L63" s="28"/>
      <c r="M63" s="29"/>
      <c r="O63" t="s">
        <v>404</v>
      </c>
    </row>
    <row r="64" spans="1:15" s="3" customFormat="1" ht="14.4" customHeight="1" x14ac:dyDescent="0.3">
      <c r="A64" t="s">
        <v>262</v>
      </c>
      <c r="B64" t="s">
        <v>402</v>
      </c>
      <c r="C64" t="s">
        <v>403</v>
      </c>
      <c r="D64">
        <v>35</v>
      </c>
      <c r="E64">
        <v>36</v>
      </c>
      <c r="F64" s="2">
        <v>1</v>
      </c>
      <c r="G64" s="5">
        <f>Barrage47[[#This Row],[Coefficient]]*Barrage47[[#This Row],[Total Rounds]]*Barrage47[[#This Row],[Base Damage]]</f>
        <v>1260</v>
      </c>
      <c r="H64" s="15" t="s">
        <v>34</v>
      </c>
      <c r="I64" s="2">
        <v>1.2</v>
      </c>
      <c r="J64" s="2">
        <v>0.8</v>
      </c>
      <c r="K64" s="2">
        <v>0.6</v>
      </c>
      <c r="L64" s="28">
        <v>0.01</v>
      </c>
      <c r="M64" s="29">
        <v>1</v>
      </c>
      <c r="N64" s="8"/>
      <c r="O64" t="s">
        <v>404</v>
      </c>
    </row>
    <row r="65" spans="1:15" x14ac:dyDescent="0.3">
      <c r="A65" t="s">
        <v>262</v>
      </c>
      <c r="B65" t="s">
        <v>405</v>
      </c>
      <c r="C65" t="s">
        <v>406</v>
      </c>
      <c r="D65">
        <v>54</v>
      </c>
      <c r="E65">
        <v>10</v>
      </c>
      <c r="F65" s="2">
        <v>1</v>
      </c>
      <c r="G65" s="5">
        <f>Barrage47[[#This Row],[Coefficient]]*Barrage47[[#This Row],[Total Rounds]]*Barrage47[[#This Row],[Base Damage]]</f>
        <v>540</v>
      </c>
      <c r="H65" s="11" t="s">
        <v>9</v>
      </c>
      <c r="I65" s="2">
        <v>1.2</v>
      </c>
      <c r="J65" s="2">
        <v>0.8</v>
      </c>
      <c r="K65" s="2">
        <v>0.8</v>
      </c>
      <c r="L65" s="28"/>
      <c r="M65" s="29"/>
    </row>
    <row r="66" spans="1:15" x14ac:dyDescent="0.3">
      <c r="A66" t="s">
        <v>262</v>
      </c>
      <c r="B66" t="s">
        <v>405</v>
      </c>
      <c r="C66" t="s">
        <v>406</v>
      </c>
      <c r="D66">
        <v>54</v>
      </c>
      <c r="E66">
        <v>10</v>
      </c>
      <c r="F66" s="2">
        <v>1</v>
      </c>
      <c r="G66" s="5">
        <f>Barrage47[[#This Row],[Coefficient]]*Barrage47[[#This Row],[Total Rounds]]*Barrage47[[#This Row],[Base Damage]]</f>
        <v>540</v>
      </c>
      <c r="H66" s="11" t="s">
        <v>9</v>
      </c>
      <c r="I66" s="2">
        <v>1.2</v>
      </c>
      <c r="J66" s="2">
        <v>0.8</v>
      </c>
      <c r="K66" s="2">
        <v>0.8</v>
      </c>
      <c r="L66" s="28"/>
      <c r="M66" s="29"/>
    </row>
    <row r="67" spans="1:15" x14ac:dyDescent="0.3">
      <c r="A67" t="s">
        <v>262</v>
      </c>
      <c r="B67" t="s">
        <v>405</v>
      </c>
      <c r="C67" t="s">
        <v>406</v>
      </c>
      <c r="D67">
        <v>54</v>
      </c>
      <c r="E67">
        <v>10</v>
      </c>
      <c r="F67" s="2">
        <v>1</v>
      </c>
      <c r="G67" s="5">
        <f>Barrage47[[#This Row],[Coefficient]]*Barrage47[[#This Row],[Total Rounds]]*Barrage47[[#This Row],[Base Damage]]</f>
        <v>540</v>
      </c>
      <c r="H67" s="11" t="s">
        <v>9</v>
      </c>
      <c r="I67" s="2">
        <v>1.2</v>
      </c>
      <c r="J67" s="2">
        <v>0.8</v>
      </c>
      <c r="K67" s="2">
        <v>0.8</v>
      </c>
      <c r="L67" s="28"/>
      <c r="M67" s="29"/>
    </row>
    <row r="68" spans="1:15" x14ac:dyDescent="0.3">
      <c r="A68" t="s">
        <v>262</v>
      </c>
      <c r="B68" t="s">
        <v>407</v>
      </c>
      <c r="C68" t="s">
        <v>408</v>
      </c>
      <c r="D68">
        <v>46</v>
      </c>
      <c r="E68">
        <v>48</v>
      </c>
      <c r="F68" s="2">
        <v>1</v>
      </c>
      <c r="G68" s="5">
        <f>Barrage47[[#This Row],[Coefficient]]*Barrage47[[#This Row],[Total Rounds]]*Barrage47[[#This Row],[Base Damage]]</f>
        <v>2208</v>
      </c>
      <c r="H68" s="11" t="s">
        <v>9</v>
      </c>
      <c r="I68" s="2">
        <v>1</v>
      </c>
      <c r="J68" s="2">
        <v>1</v>
      </c>
      <c r="K68" s="2">
        <v>1</v>
      </c>
      <c r="L68" s="28"/>
      <c r="M68" s="29"/>
    </row>
    <row r="69" spans="1:15" x14ac:dyDescent="0.3">
      <c r="A69" t="s">
        <v>262</v>
      </c>
      <c r="B69" t="s">
        <v>407</v>
      </c>
      <c r="C69" t="s">
        <v>408</v>
      </c>
      <c r="D69">
        <v>181</v>
      </c>
      <c r="E69">
        <v>4</v>
      </c>
      <c r="F69" s="2">
        <v>1</v>
      </c>
      <c r="G69" s="5">
        <f>Barrage47[[#This Row],[Coefficient]]*Barrage47[[#This Row],[Total Rounds]]*Barrage47[[#This Row],[Base Damage]]</f>
        <v>724</v>
      </c>
      <c r="H69" s="16" t="s">
        <v>34</v>
      </c>
      <c r="I69" s="2">
        <v>1.4</v>
      </c>
      <c r="J69" s="2">
        <v>1.1000000000000001</v>
      </c>
      <c r="K69" s="2">
        <v>0.9</v>
      </c>
      <c r="L69" s="28">
        <v>0.5</v>
      </c>
      <c r="M69" s="29">
        <v>4</v>
      </c>
    </row>
    <row r="70" spans="1:15" x14ac:dyDescent="0.3">
      <c r="A70" s="3" t="s">
        <v>286</v>
      </c>
      <c r="B70" s="3" t="s">
        <v>284</v>
      </c>
      <c r="C70" s="3" t="s">
        <v>285</v>
      </c>
      <c r="D70" s="3">
        <v>108</v>
      </c>
      <c r="E70" s="3">
        <v>30</v>
      </c>
      <c r="F70" s="6">
        <v>1</v>
      </c>
      <c r="G70" s="7">
        <v>3240</v>
      </c>
      <c r="H70" s="16" t="s">
        <v>34</v>
      </c>
      <c r="I70" s="6">
        <v>1</v>
      </c>
      <c r="J70" s="6">
        <v>0.8</v>
      </c>
      <c r="K70" s="6">
        <v>0.6</v>
      </c>
      <c r="L70" s="18">
        <v>0.3</v>
      </c>
      <c r="M70" s="20">
        <v>1</v>
      </c>
      <c r="N70" s="9"/>
      <c r="O70" s="3"/>
    </row>
    <row r="71" spans="1:15" x14ac:dyDescent="0.3">
      <c r="A71" s="3" t="s">
        <v>286</v>
      </c>
      <c r="B71" s="3" t="s">
        <v>284</v>
      </c>
      <c r="C71" s="3" t="s">
        <v>285</v>
      </c>
      <c r="D71">
        <v>108</v>
      </c>
      <c r="E71">
        <v>22</v>
      </c>
      <c r="F71" s="6">
        <v>1</v>
      </c>
      <c r="G71" s="5">
        <v>2376</v>
      </c>
      <c r="H71" s="11" t="s">
        <v>9</v>
      </c>
      <c r="I71" s="2">
        <v>1</v>
      </c>
      <c r="J71" s="2">
        <v>0.8</v>
      </c>
      <c r="K71" s="2">
        <v>0.7</v>
      </c>
      <c r="L71" s="17"/>
    </row>
    <row r="72" spans="1:15" x14ac:dyDescent="0.3">
      <c r="A72" t="s">
        <v>286</v>
      </c>
      <c r="B72" t="s">
        <v>288</v>
      </c>
      <c r="C72" t="s">
        <v>287</v>
      </c>
      <c r="D72">
        <v>72</v>
      </c>
      <c r="E72">
        <v>40</v>
      </c>
      <c r="F72" s="6">
        <v>1</v>
      </c>
      <c r="G72" s="5">
        <v>2880</v>
      </c>
      <c r="H72" s="15" t="s">
        <v>34</v>
      </c>
      <c r="I72" s="2">
        <v>0.9</v>
      </c>
      <c r="J72" s="2">
        <v>1.2</v>
      </c>
      <c r="K72" s="2">
        <v>0.7</v>
      </c>
      <c r="L72" s="17">
        <v>0.3</v>
      </c>
      <c r="M72" s="19">
        <v>1</v>
      </c>
    </row>
    <row r="73" spans="1:15" x14ac:dyDescent="0.3">
      <c r="A73" t="s">
        <v>286</v>
      </c>
      <c r="B73" t="s">
        <v>288</v>
      </c>
      <c r="C73" t="s">
        <v>287</v>
      </c>
      <c r="D73">
        <v>108</v>
      </c>
      <c r="E73">
        <v>22</v>
      </c>
      <c r="F73" s="6">
        <v>1</v>
      </c>
      <c r="G73" s="5">
        <v>2376</v>
      </c>
      <c r="H73" s="11" t="s">
        <v>9</v>
      </c>
      <c r="I73" s="2">
        <v>1</v>
      </c>
      <c r="J73" s="2">
        <v>0.8</v>
      </c>
      <c r="K73" s="2">
        <v>0.7</v>
      </c>
      <c r="L73" s="17"/>
    </row>
    <row r="74" spans="1:15" ht="30" customHeight="1" x14ac:dyDescent="0.3">
      <c r="A74" s="3" t="s">
        <v>289</v>
      </c>
      <c r="B74" s="3" t="s">
        <v>291</v>
      </c>
      <c r="C74" s="3" t="s">
        <v>290</v>
      </c>
      <c r="D74" s="3">
        <v>235</v>
      </c>
      <c r="E74" s="3">
        <v>4</v>
      </c>
      <c r="F74" s="6">
        <v>1</v>
      </c>
      <c r="G74" s="7">
        <v>940</v>
      </c>
      <c r="H74" s="13" t="s">
        <v>292</v>
      </c>
      <c r="I74" s="6">
        <v>0.8</v>
      </c>
      <c r="J74" s="6">
        <v>0.9</v>
      </c>
      <c r="K74" s="6">
        <v>1.1000000000000001</v>
      </c>
      <c r="L74" s="18"/>
      <c r="M74" s="20"/>
      <c r="N74" s="9"/>
      <c r="O74" s="3"/>
    </row>
    <row r="75" spans="1:15" ht="30" customHeight="1" x14ac:dyDescent="0.3">
      <c r="A75" s="3" t="s">
        <v>289</v>
      </c>
      <c r="B75" t="s">
        <v>294</v>
      </c>
      <c r="C75" t="s">
        <v>293</v>
      </c>
      <c r="D75">
        <v>222</v>
      </c>
      <c r="E75">
        <v>12</v>
      </c>
      <c r="F75" s="6">
        <v>1</v>
      </c>
      <c r="G75" s="5">
        <v>2664</v>
      </c>
      <c r="H75" s="11" t="s">
        <v>292</v>
      </c>
      <c r="I75" s="2">
        <v>0.8</v>
      </c>
      <c r="J75" s="2">
        <v>0.9</v>
      </c>
      <c r="K75" s="2">
        <v>1.1000000000000001</v>
      </c>
      <c r="L75" s="17"/>
    </row>
    <row r="76" spans="1:15" ht="30" customHeight="1" x14ac:dyDescent="0.3">
      <c r="A76" s="3" t="s">
        <v>289</v>
      </c>
      <c r="B76" t="s">
        <v>296</v>
      </c>
      <c r="C76" t="s">
        <v>295</v>
      </c>
      <c r="D76">
        <v>291</v>
      </c>
      <c r="E76">
        <v>3</v>
      </c>
      <c r="F76" s="6">
        <v>1</v>
      </c>
      <c r="G76" s="5">
        <v>873</v>
      </c>
      <c r="H76" s="11" t="s">
        <v>292</v>
      </c>
      <c r="I76" s="2">
        <v>0.7</v>
      </c>
      <c r="J76" s="2">
        <v>1.05</v>
      </c>
      <c r="K76" s="2">
        <v>1.25</v>
      </c>
      <c r="L76" s="17"/>
      <c r="O76" t="s">
        <v>298</v>
      </c>
    </row>
    <row r="77" spans="1:15" x14ac:dyDescent="0.3">
      <c r="A77" s="3" t="s">
        <v>289</v>
      </c>
      <c r="B77" t="s">
        <v>297</v>
      </c>
      <c r="C77" t="s">
        <v>295</v>
      </c>
      <c r="D77">
        <v>111</v>
      </c>
      <c r="E77">
        <v>6</v>
      </c>
      <c r="F77" s="6">
        <v>1</v>
      </c>
      <c r="G77" s="5">
        <v>666</v>
      </c>
      <c r="H77" s="11" t="s">
        <v>292</v>
      </c>
      <c r="I77" s="2">
        <v>0.8</v>
      </c>
      <c r="J77" s="2">
        <v>0.85</v>
      </c>
      <c r="K77" s="2">
        <v>1</v>
      </c>
      <c r="L77" s="17"/>
      <c r="O77" t="s">
        <v>298</v>
      </c>
    </row>
    <row r="78" spans="1:15" x14ac:dyDescent="0.3">
      <c r="A78" s="3" t="s">
        <v>289</v>
      </c>
      <c r="B78" s="3" t="s">
        <v>300</v>
      </c>
      <c r="C78" s="3" t="s">
        <v>299</v>
      </c>
      <c r="D78" s="3">
        <v>360</v>
      </c>
      <c r="E78" s="3">
        <v>3</v>
      </c>
      <c r="F78" s="6">
        <v>1</v>
      </c>
      <c r="G78" s="7">
        <v>1080</v>
      </c>
      <c r="H78" s="13" t="s">
        <v>292</v>
      </c>
      <c r="I78" s="6">
        <v>0.8</v>
      </c>
      <c r="J78" s="6">
        <v>0.9</v>
      </c>
      <c r="K78" s="6">
        <v>1.1000000000000001</v>
      </c>
      <c r="L78" s="18"/>
      <c r="M78" s="20"/>
      <c r="N78" s="9"/>
      <c r="O78" t="s">
        <v>298</v>
      </c>
    </row>
    <row r="79" spans="1:15" x14ac:dyDescent="0.3">
      <c r="A79" s="3" t="s">
        <v>289</v>
      </c>
      <c r="B79" t="s">
        <v>302</v>
      </c>
      <c r="C79" t="s">
        <v>301</v>
      </c>
      <c r="D79">
        <v>70</v>
      </c>
      <c r="E79">
        <v>3</v>
      </c>
      <c r="F79" s="6">
        <v>1</v>
      </c>
      <c r="G79" s="5">
        <v>210</v>
      </c>
      <c r="H79" s="11" t="s">
        <v>303</v>
      </c>
      <c r="I79" s="6">
        <v>1</v>
      </c>
      <c r="J79" s="6">
        <v>0.8</v>
      </c>
      <c r="K79" s="6">
        <v>0.6</v>
      </c>
      <c r="L79" s="17"/>
      <c r="O79" t="s">
        <v>304</v>
      </c>
    </row>
    <row r="80" spans="1:15" x14ac:dyDescent="0.3">
      <c r="A80" s="3" t="s">
        <v>289</v>
      </c>
      <c r="B80" t="s">
        <v>306</v>
      </c>
      <c r="C80" t="s">
        <v>305</v>
      </c>
      <c r="D80">
        <v>120</v>
      </c>
      <c r="E80">
        <v>6</v>
      </c>
      <c r="F80" s="6">
        <v>1.05</v>
      </c>
      <c r="G80" s="5">
        <v>756</v>
      </c>
      <c r="H80" s="15" t="s">
        <v>34</v>
      </c>
      <c r="I80" s="6">
        <v>1.1499999999999999</v>
      </c>
      <c r="J80" s="6">
        <v>0.9</v>
      </c>
      <c r="K80" s="6">
        <v>0.7</v>
      </c>
      <c r="L80" s="17">
        <v>0.08</v>
      </c>
      <c r="M80" s="19">
        <v>3</v>
      </c>
      <c r="O80" t="s">
        <v>304</v>
      </c>
    </row>
    <row r="81" spans="1:15" x14ac:dyDescent="0.3">
      <c r="A81" s="3" t="s">
        <v>289</v>
      </c>
      <c r="B81" t="s">
        <v>308</v>
      </c>
      <c r="C81" t="s">
        <v>307</v>
      </c>
      <c r="D81">
        <v>336</v>
      </c>
      <c r="E81">
        <v>2</v>
      </c>
      <c r="F81" s="6">
        <v>1</v>
      </c>
      <c r="G81" s="5">
        <v>672</v>
      </c>
      <c r="H81" s="15" t="s">
        <v>316</v>
      </c>
      <c r="I81" s="2">
        <v>0.7</v>
      </c>
      <c r="J81" s="2">
        <v>1.05</v>
      </c>
      <c r="K81" s="2">
        <v>1.25</v>
      </c>
      <c r="L81" s="17">
        <v>1</v>
      </c>
      <c r="M81" s="19">
        <v>2</v>
      </c>
      <c r="O81" t="s">
        <v>312</v>
      </c>
    </row>
    <row r="82" spans="1:15" x14ac:dyDescent="0.3">
      <c r="A82" s="3" t="s">
        <v>289</v>
      </c>
      <c r="B82" t="s">
        <v>309</v>
      </c>
      <c r="C82" t="s">
        <v>307</v>
      </c>
      <c r="D82">
        <v>121</v>
      </c>
      <c r="E82">
        <v>4</v>
      </c>
      <c r="F82" s="6">
        <v>1</v>
      </c>
      <c r="G82" s="5">
        <v>484</v>
      </c>
      <c r="H82" s="15" t="s">
        <v>316</v>
      </c>
      <c r="I82" s="2">
        <v>0.8</v>
      </c>
      <c r="J82" s="2">
        <v>0.85</v>
      </c>
      <c r="K82" s="2">
        <v>1</v>
      </c>
      <c r="L82" s="17">
        <v>1</v>
      </c>
      <c r="M82" s="19">
        <v>2</v>
      </c>
      <c r="O82" t="s">
        <v>312</v>
      </c>
    </row>
    <row r="83" spans="1:15" x14ac:dyDescent="0.3">
      <c r="A83" s="3" t="s">
        <v>289</v>
      </c>
      <c r="B83" t="s">
        <v>310</v>
      </c>
      <c r="C83" t="s">
        <v>307</v>
      </c>
      <c r="D83">
        <v>202</v>
      </c>
      <c r="E83">
        <v>4</v>
      </c>
      <c r="F83" s="6">
        <v>1</v>
      </c>
      <c r="G83" s="5">
        <v>808</v>
      </c>
      <c r="H83" s="12" t="s">
        <v>311</v>
      </c>
      <c r="I83" s="2">
        <v>0.8</v>
      </c>
      <c r="J83" s="2">
        <v>1.1000000000000001</v>
      </c>
      <c r="K83" s="2">
        <v>1.3</v>
      </c>
      <c r="L83" s="17">
        <v>1</v>
      </c>
      <c r="O83" t="s">
        <v>313</v>
      </c>
    </row>
    <row r="84" spans="1:15" x14ac:dyDescent="0.3">
      <c r="A84" s="3" t="s">
        <v>289</v>
      </c>
      <c r="B84" t="s">
        <v>315</v>
      </c>
      <c r="C84" t="s">
        <v>314</v>
      </c>
      <c r="D84">
        <v>260</v>
      </c>
      <c r="E84">
        <v>24</v>
      </c>
      <c r="F84" s="6">
        <v>1</v>
      </c>
      <c r="G84" s="5">
        <v>6240</v>
      </c>
      <c r="H84" s="15" t="s">
        <v>316</v>
      </c>
      <c r="I84" s="2">
        <v>0.8</v>
      </c>
      <c r="J84" s="2">
        <v>0.9</v>
      </c>
      <c r="K84" s="2">
        <v>1.1000000000000001</v>
      </c>
      <c r="L84" s="17"/>
      <c r="O84" t="s">
        <v>298</v>
      </c>
    </row>
    <row r="85" spans="1:15" x14ac:dyDescent="0.3">
      <c r="A85" s="3" t="s">
        <v>289</v>
      </c>
      <c r="B85" t="s">
        <v>315</v>
      </c>
      <c r="C85" t="s">
        <v>314</v>
      </c>
      <c r="D85">
        <v>240</v>
      </c>
      <c r="E85">
        <v>18</v>
      </c>
      <c r="F85" s="6">
        <v>1</v>
      </c>
      <c r="G85" s="5">
        <v>4320</v>
      </c>
      <c r="H85" s="11" t="s">
        <v>318</v>
      </c>
      <c r="I85" s="2">
        <v>0.8</v>
      </c>
      <c r="J85" s="2">
        <v>1</v>
      </c>
      <c r="K85" s="2">
        <v>1.3</v>
      </c>
      <c r="L85" s="17"/>
    </row>
    <row r="86" spans="1:15" x14ac:dyDescent="0.3">
      <c r="A86" s="3" t="s">
        <v>289</v>
      </c>
      <c r="B86" t="s">
        <v>321</v>
      </c>
      <c r="C86" t="s">
        <v>319</v>
      </c>
      <c r="D86">
        <v>301</v>
      </c>
      <c r="E86">
        <v>8</v>
      </c>
      <c r="F86" s="2">
        <v>1</v>
      </c>
      <c r="G86" s="5">
        <v>2408</v>
      </c>
      <c r="H86" s="12" t="s">
        <v>311</v>
      </c>
      <c r="I86" s="2">
        <v>0.8</v>
      </c>
      <c r="J86" s="2">
        <v>1.1000000000000001</v>
      </c>
      <c r="K86" s="2">
        <v>1.3</v>
      </c>
      <c r="L86" s="17">
        <v>1</v>
      </c>
      <c r="O86" t="s">
        <v>320</v>
      </c>
    </row>
    <row r="87" spans="1:15" x14ac:dyDescent="0.3">
      <c r="A87" s="3" t="s">
        <v>289</v>
      </c>
      <c r="B87" t="s">
        <v>323</v>
      </c>
      <c r="C87" t="s">
        <v>322</v>
      </c>
      <c r="D87">
        <v>176</v>
      </c>
      <c r="E87">
        <v>1</v>
      </c>
      <c r="F87" s="2">
        <v>2.4500000000000002</v>
      </c>
      <c r="G87" s="5">
        <v>431.2</v>
      </c>
      <c r="H87" s="12" t="s">
        <v>324</v>
      </c>
      <c r="I87" s="2">
        <v>1</v>
      </c>
      <c r="J87" s="2">
        <v>1</v>
      </c>
      <c r="K87" s="2">
        <v>1</v>
      </c>
      <c r="L87" s="17"/>
      <c r="N87" s="8" t="s">
        <v>325</v>
      </c>
      <c r="O87" t="s">
        <v>317</v>
      </c>
    </row>
    <row r="88" spans="1:15" ht="28.8" x14ac:dyDescent="0.3">
      <c r="A88" s="3" t="s">
        <v>289</v>
      </c>
      <c r="B88" s="3" t="s">
        <v>327</v>
      </c>
      <c r="C88" s="1" t="s">
        <v>326</v>
      </c>
      <c r="D88">
        <v>172</v>
      </c>
      <c r="E88">
        <v>2</v>
      </c>
      <c r="F88" s="2">
        <v>1</v>
      </c>
      <c r="G88" s="5">
        <v>344</v>
      </c>
      <c r="H88" s="11" t="s">
        <v>318</v>
      </c>
      <c r="I88" s="2">
        <v>0.8</v>
      </c>
      <c r="J88" s="2">
        <v>1.1000000000000001</v>
      </c>
      <c r="K88" s="2">
        <v>1.3</v>
      </c>
      <c r="L88" s="17"/>
    </row>
    <row r="89" spans="1:15" ht="28.8" x14ac:dyDescent="0.3">
      <c r="A89" s="3" t="s">
        <v>289</v>
      </c>
      <c r="B89" s="3" t="s">
        <v>329</v>
      </c>
      <c r="C89" t="s">
        <v>328</v>
      </c>
      <c r="D89">
        <v>226</v>
      </c>
      <c r="E89">
        <v>1</v>
      </c>
      <c r="F89" s="2">
        <v>1</v>
      </c>
      <c r="G89" s="5">
        <v>226</v>
      </c>
      <c r="H89" s="11" t="s">
        <v>292</v>
      </c>
      <c r="I89" s="2">
        <v>0.8</v>
      </c>
      <c r="J89" s="2">
        <v>0.9</v>
      </c>
      <c r="K89" s="2">
        <v>1.1000000000000001</v>
      </c>
      <c r="L89" s="17"/>
      <c r="O89" t="s">
        <v>298</v>
      </c>
    </row>
    <row r="90" spans="1:15" ht="28.8" x14ac:dyDescent="0.3">
      <c r="A90" s="3" t="s">
        <v>289</v>
      </c>
      <c r="B90" s="3" t="s">
        <v>330</v>
      </c>
      <c r="C90" t="s">
        <v>328</v>
      </c>
      <c r="D90">
        <v>96</v>
      </c>
      <c r="E90">
        <v>2</v>
      </c>
      <c r="F90" s="2">
        <v>1</v>
      </c>
      <c r="G90" s="5">
        <v>192</v>
      </c>
      <c r="H90" s="11" t="s">
        <v>292</v>
      </c>
      <c r="I90" s="2">
        <v>0.8</v>
      </c>
      <c r="J90" s="2">
        <v>0.85</v>
      </c>
      <c r="K90" s="2">
        <v>1</v>
      </c>
      <c r="L90" s="17"/>
      <c r="O90" t="s">
        <v>298</v>
      </c>
    </row>
    <row r="91" spans="1:15" x14ac:dyDescent="0.3">
      <c r="A91" t="s">
        <v>289</v>
      </c>
      <c r="B91" t="s">
        <v>363</v>
      </c>
      <c r="C91" t="s">
        <v>364</v>
      </c>
      <c r="D91">
        <v>222</v>
      </c>
      <c r="E91">
        <v>12</v>
      </c>
      <c r="F91" s="2">
        <v>1</v>
      </c>
      <c r="G91" s="5">
        <f>222*12</f>
        <v>2664</v>
      </c>
      <c r="H91" t="s">
        <v>292</v>
      </c>
      <c r="I91" s="2">
        <v>0.8</v>
      </c>
      <c r="J91" s="2">
        <v>0.9</v>
      </c>
      <c r="K91" s="2">
        <v>1</v>
      </c>
      <c r="L91" s="17"/>
    </row>
    <row r="92" spans="1:15" x14ac:dyDescent="0.3">
      <c r="A92" t="s">
        <v>289</v>
      </c>
      <c r="B92" t="s">
        <v>383</v>
      </c>
      <c r="C92" t="s">
        <v>379</v>
      </c>
      <c r="D92">
        <v>121</v>
      </c>
      <c r="E92">
        <v>4</v>
      </c>
      <c r="F92" s="2">
        <v>1</v>
      </c>
      <c r="G92" s="5">
        <f>Barrage47[[#This Row],[Base Damage]]*Barrage47[[#This Row],[Total Rounds]]*Barrage47[[#This Row],[Coefficient]]</f>
        <v>484</v>
      </c>
      <c r="H92" t="s">
        <v>292</v>
      </c>
      <c r="I92" s="2">
        <v>0.8</v>
      </c>
      <c r="J92" s="2">
        <v>0.85</v>
      </c>
      <c r="K92" s="2">
        <v>1</v>
      </c>
      <c r="L92" s="17"/>
      <c r="O92" t="s">
        <v>304</v>
      </c>
    </row>
    <row r="93" spans="1:15" x14ac:dyDescent="0.3">
      <c r="A93" t="s">
        <v>289</v>
      </c>
      <c r="B93" t="s">
        <v>381</v>
      </c>
      <c r="C93" t="s">
        <v>379</v>
      </c>
      <c r="D93">
        <v>456</v>
      </c>
      <c r="E93">
        <v>2</v>
      </c>
      <c r="F93" s="2">
        <v>1</v>
      </c>
      <c r="G93" s="5">
        <f>Barrage47[[#This Row],[Base Damage]]*Barrage47[[#This Row],[Total Rounds]]*Barrage47[[#This Row],[Coefficient]]</f>
        <v>912</v>
      </c>
      <c r="H93" t="s">
        <v>292</v>
      </c>
      <c r="I93" s="2">
        <v>0.7</v>
      </c>
      <c r="J93" s="2">
        <v>1.05</v>
      </c>
      <c r="K93" s="2">
        <v>1.25</v>
      </c>
      <c r="L93" s="17"/>
      <c r="O93" t="s">
        <v>304</v>
      </c>
    </row>
    <row r="94" spans="1:15" s="8" customFormat="1" x14ac:dyDescent="0.3">
      <c r="A94" t="s">
        <v>289</v>
      </c>
      <c r="B94" t="s">
        <v>382</v>
      </c>
      <c r="C94" t="s">
        <v>379</v>
      </c>
      <c r="D94">
        <v>121</v>
      </c>
      <c r="E94">
        <v>4</v>
      </c>
      <c r="F94" s="2">
        <v>1</v>
      </c>
      <c r="G94" s="5">
        <f>Barrage47[[#This Row],[Base Damage]]*Barrage47[[#This Row],[Total Rounds]]*Barrage47[[#This Row],[Coefficient]]</f>
        <v>484</v>
      </c>
      <c r="H94" t="s">
        <v>292</v>
      </c>
      <c r="I94" s="2">
        <v>0.8</v>
      </c>
      <c r="J94" s="2">
        <v>0.85</v>
      </c>
      <c r="K94" s="2">
        <v>1</v>
      </c>
      <c r="L94" s="17"/>
      <c r="M94" s="19"/>
      <c r="O94" t="s">
        <v>304</v>
      </c>
    </row>
    <row r="95" spans="1:15" s="8" customFormat="1" x14ac:dyDescent="0.3">
      <c r="A95" t="s">
        <v>289</v>
      </c>
      <c r="B95" t="s">
        <v>380</v>
      </c>
      <c r="C95" t="s">
        <v>379</v>
      </c>
      <c r="D95">
        <v>240</v>
      </c>
      <c r="E95">
        <v>6</v>
      </c>
      <c r="F95" s="2">
        <v>1</v>
      </c>
      <c r="G95" s="5">
        <f>Barrage47[[#This Row],[Base Damage]]*Barrage47[[#This Row],[Total Rounds]]*Barrage47[[#This Row],[Coefficient]]</f>
        <v>1440</v>
      </c>
      <c r="H95" t="s">
        <v>51</v>
      </c>
      <c r="I95" s="2">
        <v>0.8</v>
      </c>
      <c r="J95" s="2">
        <v>1.1000000000000001</v>
      </c>
      <c r="K95" s="2">
        <v>1.3</v>
      </c>
      <c r="L95" s="17"/>
      <c r="M95" s="19"/>
      <c r="O95" t="s">
        <v>317</v>
      </c>
    </row>
    <row r="96" spans="1:15" s="8" customFormat="1" x14ac:dyDescent="0.3">
      <c r="A96" t="s">
        <v>349</v>
      </c>
      <c r="B96" t="s">
        <v>334</v>
      </c>
      <c r="C96" t="s">
        <v>331</v>
      </c>
      <c r="D96">
        <v>202</v>
      </c>
      <c r="E96">
        <v>12</v>
      </c>
      <c r="F96" s="2">
        <v>1</v>
      </c>
      <c r="G96" s="5">
        <v>2424</v>
      </c>
      <c r="H96" s="11" t="s">
        <v>318</v>
      </c>
      <c r="I96" s="2">
        <v>0.8</v>
      </c>
      <c r="J96" s="2">
        <v>1.1000000000000001</v>
      </c>
      <c r="K96" s="2">
        <v>1.3</v>
      </c>
      <c r="L96" s="17"/>
      <c r="M96" s="19"/>
      <c r="O96"/>
    </row>
    <row r="97" spans="1:15" s="8" customFormat="1" x14ac:dyDescent="0.3">
      <c r="A97" t="s">
        <v>349</v>
      </c>
      <c r="B97" t="s">
        <v>333</v>
      </c>
      <c r="C97" t="s">
        <v>332</v>
      </c>
      <c r="D97">
        <v>240</v>
      </c>
      <c r="E97">
        <v>9</v>
      </c>
      <c r="F97" s="2">
        <v>1</v>
      </c>
      <c r="G97" s="5">
        <v>2160</v>
      </c>
      <c r="H97" s="11" t="s">
        <v>318</v>
      </c>
      <c r="I97" s="2">
        <v>0.8</v>
      </c>
      <c r="J97" s="2">
        <v>1.1000000000000001</v>
      </c>
      <c r="K97" s="2">
        <v>1.3</v>
      </c>
      <c r="L97" s="17"/>
      <c r="M97" s="19"/>
      <c r="O97"/>
    </row>
    <row r="98" spans="1:15" s="8" customFormat="1" x14ac:dyDescent="0.3">
      <c r="A98" t="s">
        <v>349</v>
      </c>
      <c r="B98" t="s">
        <v>335</v>
      </c>
      <c r="C98" t="s">
        <v>336</v>
      </c>
      <c r="D98">
        <v>225</v>
      </c>
      <c r="E98">
        <v>1</v>
      </c>
      <c r="F98" s="2">
        <v>2</v>
      </c>
      <c r="G98" s="5">
        <v>450</v>
      </c>
      <c r="H98" s="12" t="s">
        <v>28</v>
      </c>
      <c r="I98" s="2">
        <v>1</v>
      </c>
      <c r="J98" s="2">
        <v>1</v>
      </c>
      <c r="K98" s="2">
        <v>1</v>
      </c>
      <c r="L98" s="17"/>
      <c r="M98" s="19"/>
      <c r="O98" t="s">
        <v>317</v>
      </c>
    </row>
    <row r="99" spans="1:15" s="8" customFormat="1" x14ac:dyDescent="0.3">
      <c r="A99" t="s">
        <v>349</v>
      </c>
      <c r="B99" t="s">
        <v>358</v>
      </c>
      <c r="C99" t="s">
        <v>357</v>
      </c>
      <c r="D99">
        <v>332</v>
      </c>
      <c r="E99">
        <v>1</v>
      </c>
      <c r="F99" s="2">
        <v>1</v>
      </c>
      <c r="G99" s="5">
        <v>332</v>
      </c>
      <c r="H99" s="11" t="s">
        <v>292</v>
      </c>
      <c r="I99" s="2">
        <v>0.8</v>
      </c>
      <c r="J99" s="2">
        <v>0.95</v>
      </c>
      <c r="K99" s="2">
        <v>1.1499999999999999</v>
      </c>
      <c r="L99" s="17"/>
      <c r="M99" s="19"/>
      <c r="O99" t="s">
        <v>298</v>
      </c>
    </row>
    <row r="100" spans="1:15" s="8" customFormat="1" x14ac:dyDescent="0.3">
      <c r="A100" t="s">
        <v>349</v>
      </c>
      <c r="B100" t="s">
        <v>359</v>
      </c>
      <c r="C100" t="s">
        <v>357</v>
      </c>
      <c r="D100">
        <v>138</v>
      </c>
      <c r="E100">
        <v>2</v>
      </c>
      <c r="F100" s="2">
        <v>1</v>
      </c>
      <c r="G100" s="5">
        <v>276</v>
      </c>
      <c r="H100" s="11" t="s">
        <v>292</v>
      </c>
      <c r="I100" s="2">
        <v>0.8</v>
      </c>
      <c r="J100" s="2">
        <v>0.85</v>
      </c>
      <c r="K100" s="2">
        <v>1</v>
      </c>
      <c r="L100" s="17"/>
      <c r="M100" s="19"/>
      <c r="O100" t="s">
        <v>298</v>
      </c>
    </row>
    <row r="101" spans="1:15" s="8" customFormat="1" x14ac:dyDescent="0.3">
      <c r="A101" t="s">
        <v>349</v>
      </c>
      <c r="B101" t="s">
        <v>355</v>
      </c>
      <c r="C101" t="s">
        <v>356</v>
      </c>
      <c r="D101">
        <v>288</v>
      </c>
      <c r="E101">
        <v>6</v>
      </c>
      <c r="F101" s="2">
        <v>1</v>
      </c>
      <c r="G101" s="5">
        <f>Barrage47[[#This Row],[Base Damage]]*Barrage47[[#This Row],[Total Rounds]]*Barrage47[[#This Row],[Coefficient]]</f>
        <v>1728</v>
      </c>
      <c r="H101" s="11" t="s">
        <v>303</v>
      </c>
      <c r="I101" s="2">
        <v>0.8</v>
      </c>
      <c r="J101" s="2">
        <v>1.1000000000000001</v>
      </c>
      <c r="K101" s="2">
        <v>1.3</v>
      </c>
      <c r="L101" s="17"/>
      <c r="M101" s="19"/>
      <c r="O101" t="s">
        <v>298</v>
      </c>
    </row>
    <row r="102" spans="1:15" s="8" customFormat="1" x14ac:dyDescent="0.3">
      <c r="A102" t="s">
        <v>349</v>
      </c>
      <c r="B102" t="s">
        <v>365</v>
      </c>
      <c r="C102" t="s">
        <v>366</v>
      </c>
      <c r="D102">
        <v>207</v>
      </c>
      <c r="E102">
        <v>3</v>
      </c>
      <c r="F102" s="2">
        <v>1</v>
      </c>
      <c r="G102" s="5">
        <f>207*3</f>
        <v>621</v>
      </c>
      <c r="H102" t="s">
        <v>51</v>
      </c>
      <c r="I102" s="2">
        <v>0.8</v>
      </c>
      <c r="J102" s="2">
        <v>1.1000000000000001</v>
      </c>
      <c r="K102" s="2">
        <v>1.3</v>
      </c>
      <c r="L102" s="17"/>
      <c r="M102" s="19"/>
      <c r="O102"/>
    </row>
    <row r="103" spans="1:15" s="8" customFormat="1" x14ac:dyDescent="0.3">
      <c r="A103" t="s">
        <v>349</v>
      </c>
      <c r="B103" t="s">
        <v>367</v>
      </c>
      <c r="C103" t="s">
        <v>366</v>
      </c>
      <c r="D103">
        <v>207</v>
      </c>
      <c r="E103">
        <v>6</v>
      </c>
      <c r="F103" s="2">
        <v>1</v>
      </c>
      <c r="G103" s="5">
        <f>207*6</f>
        <v>1242</v>
      </c>
      <c r="H103" t="s">
        <v>51</v>
      </c>
      <c r="I103" s="2">
        <v>0.8</v>
      </c>
      <c r="J103" s="2">
        <v>1.1000000000000001</v>
      </c>
      <c r="K103" s="2">
        <v>1.3</v>
      </c>
      <c r="L103" s="17"/>
      <c r="M103" s="19"/>
      <c r="O103"/>
    </row>
    <row r="104" spans="1:15" s="8" customFormat="1" x14ac:dyDescent="0.3">
      <c r="A104" t="s">
        <v>350</v>
      </c>
      <c r="B104" t="s">
        <v>377</v>
      </c>
      <c r="C104" t="s">
        <v>378</v>
      </c>
      <c r="D104">
        <v>173</v>
      </c>
      <c r="E104">
        <v>15</v>
      </c>
      <c r="F104" s="2">
        <v>1</v>
      </c>
      <c r="G104" s="5">
        <f>Barrage47[[#This Row],[Base Damage]]*Barrage47[[#This Row],[Total Rounds]]*Barrage47[[#This Row],[Coefficient]]</f>
        <v>2595</v>
      </c>
      <c r="H104" t="s">
        <v>292</v>
      </c>
      <c r="I104" s="2">
        <v>0.8</v>
      </c>
      <c r="J104" s="2">
        <v>0.85</v>
      </c>
      <c r="K104" s="2">
        <v>1</v>
      </c>
      <c r="L104" s="17"/>
      <c r="M104" s="19"/>
      <c r="O104" t="s">
        <v>298</v>
      </c>
    </row>
    <row r="105" spans="1:15" s="8" customFormat="1" x14ac:dyDescent="0.3">
      <c r="A105" t="s">
        <v>350</v>
      </c>
      <c r="B105" t="s">
        <v>338</v>
      </c>
      <c r="C105" t="s">
        <v>337</v>
      </c>
      <c r="D105">
        <v>100</v>
      </c>
      <c r="E105">
        <v>8</v>
      </c>
      <c r="F105" s="2">
        <v>1</v>
      </c>
      <c r="G105" s="5">
        <v>800</v>
      </c>
      <c r="H105" s="15" t="s">
        <v>34</v>
      </c>
      <c r="I105" s="2">
        <v>1.4</v>
      </c>
      <c r="J105" s="2">
        <v>1.1000000000000001</v>
      </c>
      <c r="K105" s="2">
        <v>0.9</v>
      </c>
      <c r="L105" s="17"/>
      <c r="M105" s="19"/>
      <c r="O105"/>
    </row>
    <row r="106" spans="1:15" s="8" customFormat="1" x14ac:dyDescent="0.3">
      <c r="A106" t="s">
        <v>350</v>
      </c>
      <c r="B106" t="s">
        <v>340</v>
      </c>
      <c r="C106" t="s">
        <v>339</v>
      </c>
      <c r="D106">
        <v>332</v>
      </c>
      <c r="E106">
        <v>2</v>
      </c>
      <c r="F106" s="2">
        <v>1</v>
      </c>
      <c r="G106" s="5">
        <f>Barrage47[[#This Row],[Base Damage]]*Barrage47[[#This Row],[Total Rounds]]</f>
        <v>664</v>
      </c>
      <c r="H106" s="11" t="s">
        <v>292</v>
      </c>
      <c r="I106" s="2">
        <v>0.8</v>
      </c>
      <c r="J106" s="2">
        <v>0.95</v>
      </c>
      <c r="K106" s="2">
        <v>1.1499999999999999</v>
      </c>
      <c r="L106" s="17"/>
      <c r="M106" s="19"/>
      <c r="O106" t="s">
        <v>298</v>
      </c>
    </row>
    <row r="107" spans="1:15" s="8" customFormat="1" x14ac:dyDescent="0.3">
      <c r="A107" t="s">
        <v>350</v>
      </c>
      <c r="B107" t="s">
        <v>341</v>
      </c>
      <c r="C107" t="s">
        <v>339</v>
      </c>
      <c r="D107">
        <v>276</v>
      </c>
      <c r="E107">
        <v>2</v>
      </c>
      <c r="F107" s="2">
        <v>1</v>
      </c>
      <c r="G107" s="5">
        <f>Barrage47[[#This Row],[Base Damage]]*Barrage47[[#This Row],[Total Rounds]]</f>
        <v>552</v>
      </c>
      <c r="H107" s="11" t="s">
        <v>292</v>
      </c>
      <c r="I107" s="2">
        <v>0.8</v>
      </c>
      <c r="J107" s="2">
        <v>0.85</v>
      </c>
      <c r="K107" s="2">
        <v>1</v>
      </c>
      <c r="L107" s="17"/>
      <c r="M107" s="19"/>
      <c r="O107" t="s">
        <v>298</v>
      </c>
    </row>
    <row r="108" spans="1:15" s="8" customFormat="1" x14ac:dyDescent="0.3">
      <c r="A108" t="s">
        <v>182</v>
      </c>
      <c r="B108" t="s">
        <v>342</v>
      </c>
      <c r="C108" t="s">
        <v>345</v>
      </c>
      <c r="D108">
        <v>50</v>
      </c>
      <c r="E108">
        <v>7</v>
      </c>
      <c r="F108" s="2">
        <v>1</v>
      </c>
      <c r="G108" s="5">
        <v>350</v>
      </c>
      <c r="H108" s="11" t="s">
        <v>51</v>
      </c>
      <c r="I108" s="2">
        <v>0.8</v>
      </c>
      <c r="J108" s="2">
        <v>1</v>
      </c>
      <c r="K108" s="2">
        <v>1.3</v>
      </c>
      <c r="L108"/>
      <c r="M108"/>
      <c r="N108"/>
      <c r="O108"/>
    </row>
    <row r="109" spans="1:15" s="8" customFormat="1" x14ac:dyDescent="0.3">
      <c r="A109" t="s">
        <v>182</v>
      </c>
      <c r="B109" t="s">
        <v>343</v>
      </c>
      <c r="C109" t="s">
        <v>186</v>
      </c>
      <c r="D109">
        <v>48</v>
      </c>
      <c r="E109">
        <v>6</v>
      </c>
      <c r="F109" s="2">
        <v>1</v>
      </c>
      <c r="G109" s="5">
        <v>288</v>
      </c>
      <c r="H109" s="12" t="s">
        <v>346</v>
      </c>
      <c r="I109" s="2">
        <v>0.8</v>
      </c>
      <c r="J109" s="2">
        <v>1</v>
      </c>
      <c r="K109" s="2">
        <v>1.3</v>
      </c>
      <c r="L109"/>
      <c r="M109"/>
      <c r="N109"/>
      <c r="O109" t="s">
        <v>348</v>
      </c>
    </row>
    <row r="110" spans="1:15" s="8" customFormat="1" x14ac:dyDescent="0.3">
      <c r="A110" t="s">
        <v>182</v>
      </c>
      <c r="B110" t="s">
        <v>344</v>
      </c>
      <c r="C110" t="s">
        <v>192</v>
      </c>
      <c r="D110">
        <v>40</v>
      </c>
      <c r="E110">
        <v>6</v>
      </c>
      <c r="F110" s="2">
        <v>1</v>
      </c>
      <c r="G110" s="5">
        <v>240</v>
      </c>
      <c r="H110" s="15" t="s">
        <v>347</v>
      </c>
      <c r="I110" s="2">
        <v>0.8</v>
      </c>
      <c r="J110" s="2">
        <v>1</v>
      </c>
      <c r="K110" s="2">
        <v>1.3</v>
      </c>
      <c r="L110" s="2">
        <v>0.7</v>
      </c>
      <c r="M110">
        <v>2</v>
      </c>
      <c r="N110"/>
      <c r="O110"/>
    </row>
    <row r="111" spans="1:15" s="8" customFormat="1" x14ac:dyDescent="0.3">
      <c r="A111"/>
      <c r="B111"/>
      <c r="C111"/>
      <c r="D111"/>
      <c r="E111"/>
      <c r="F111" s="2"/>
      <c r="G111" s="5"/>
      <c r="H111" s="15"/>
      <c r="I111" s="2"/>
      <c r="J111" s="2"/>
      <c r="K111" s="2"/>
      <c r="L111" s="17"/>
      <c r="M111" s="19"/>
      <c r="O111"/>
    </row>
    <row r="112" spans="1:15" s="8" customFormat="1" x14ac:dyDescent="0.3">
      <c r="A112"/>
      <c r="B112"/>
      <c r="C112"/>
      <c r="D112"/>
      <c r="E112"/>
      <c r="F112" s="2"/>
      <c r="G112" s="5"/>
      <c r="H112"/>
      <c r="I112"/>
      <c r="J112" s="2"/>
      <c r="K112" s="2"/>
      <c r="L112" s="17"/>
      <c r="M112" s="14"/>
      <c r="O112"/>
    </row>
    <row r="113" spans="1:15" s="8" customFormat="1" x14ac:dyDescent="0.3">
      <c r="A113"/>
      <c r="B113"/>
      <c r="C113"/>
      <c r="D113"/>
      <c r="E113"/>
      <c r="F113" s="2"/>
      <c r="G113" s="5"/>
      <c r="H113"/>
      <c r="I113"/>
      <c r="J113" s="2"/>
      <c r="K113" s="2"/>
      <c r="L113" s="17"/>
      <c r="M113" s="14"/>
      <c r="O113"/>
    </row>
    <row r="114" spans="1:15" s="8" customFormat="1" x14ac:dyDescent="0.3">
      <c r="A114"/>
      <c r="B114"/>
      <c r="C114"/>
      <c r="D114"/>
      <c r="E114"/>
      <c r="F114" s="2"/>
      <c r="G114" s="5"/>
      <c r="H114"/>
      <c r="I114"/>
      <c r="J114" s="2"/>
      <c r="K114" s="2"/>
      <c r="L114" s="17"/>
      <c r="M114" s="14"/>
      <c r="O114"/>
    </row>
    <row r="115" spans="1:15" s="8" customFormat="1" x14ac:dyDescent="0.3">
      <c r="A115"/>
      <c r="B115"/>
      <c r="C115"/>
      <c r="D115"/>
      <c r="E115"/>
      <c r="F115" s="2"/>
      <c r="G115" s="5"/>
      <c r="H115"/>
      <c r="I115"/>
      <c r="J115" s="2"/>
      <c r="K115" s="2"/>
      <c r="L115" s="17"/>
      <c r="M115" s="14"/>
      <c r="O115"/>
    </row>
    <row r="116" spans="1:15" s="8" customFormat="1" x14ac:dyDescent="0.3">
      <c r="A116"/>
      <c r="B116"/>
      <c r="C116"/>
      <c r="D116"/>
      <c r="E116"/>
      <c r="F116" s="2"/>
      <c r="G116" s="5"/>
      <c r="H116"/>
      <c r="I116"/>
      <c r="J116" s="2"/>
      <c r="K116" s="2"/>
      <c r="L116" s="17"/>
      <c r="M116" s="14"/>
      <c r="O116"/>
    </row>
    <row r="117" spans="1:15" x14ac:dyDescent="0.3">
      <c r="I117"/>
      <c r="L117" s="17"/>
      <c r="M117" s="14"/>
    </row>
    <row r="118" spans="1:15" x14ac:dyDescent="0.3">
      <c r="H118" s="15"/>
      <c r="I118"/>
      <c r="L118" s="17"/>
      <c r="M118" s="14"/>
    </row>
    <row r="119" spans="1:15" x14ac:dyDescent="0.3">
      <c r="I119"/>
      <c r="L119" s="17"/>
      <c r="M119" s="14"/>
    </row>
    <row r="120" spans="1:15" x14ac:dyDescent="0.3">
      <c r="I120"/>
      <c r="M120" s="14"/>
    </row>
  </sheetData>
  <conditionalFormatting sqref="G5:G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:G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8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:G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:G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:G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:G5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G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G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:G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:G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:G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:G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Barrage - Frontline Plain</vt:lpstr>
      <vt:lpstr>Barrage - Frontline with Color</vt:lpstr>
      <vt:lpstr>Skill Barrages Plain</vt:lpstr>
      <vt:lpstr>Skill Barrages with 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Thomas</dc:creator>
  <cp:lastModifiedBy>George Thomas</cp:lastModifiedBy>
  <cp:lastPrinted>2019-01-30T16:52:36Z</cp:lastPrinted>
  <dcterms:created xsi:type="dcterms:W3CDTF">2019-01-28T21:47:03Z</dcterms:created>
  <dcterms:modified xsi:type="dcterms:W3CDTF">2019-04-20T08:15:38Z</dcterms:modified>
</cp:coreProperties>
</file>