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Dados" sheetId="2" r:id="rId4"/>
    <sheet state="visible" name="Planilhas" sheetId="3" r:id="rId5"/>
    <sheet state="visible" name="Disciplinas" sheetId="4" r:id="rId6"/>
    <sheet state="visible" name="Resultados" sheetId="5" r:id="rId7"/>
    <sheet state="visible" name="Preenchimento" sheetId="6" r:id="rId8"/>
    <sheet state="visible" name="Escolhas por docente" sheetId="7" r:id="rId9"/>
    <sheet state="visible" name="Formulários" sheetId="8" r:id="rId10"/>
  </sheets>
  <definedNames/>
  <calcPr/>
</workbook>
</file>

<file path=xl/sharedStrings.xml><?xml version="1.0" encoding="utf-8"?>
<sst xmlns="http://schemas.openxmlformats.org/spreadsheetml/2006/main" count="2614" uniqueCount="766">
  <si>
    <t>Nome</t>
  </si>
  <si>
    <t>URL</t>
  </si>
  <si>
    <t>Opções</t>
  </si>
  <si>
    <t>1 - Na aba Dados, preencher as colunas A a F com as informações das disciplinas.</t>
  </si>
  <si>
    <t>email</t>
  </si>
  <si>
    <t>Nome abreviado</t>
  </si>
  <si>
    <t>Horário</t>
  </si>
  <si>
    <t>Horário abreviado</t>
  </si>
  <si>
    <t>Turmas</t>
  </si>
  <si>
    <t>Vagas</t>
  </si>
  <si>
    <t>2 - Arrumar a formatação da aba Disciplinas.</t>
  </si>
  <si>
    <t>Descrição (não alterar)</t>
  </si>
  <si>
    <t>1a opção</t>
  </si>
  <si>
    <t>3 - No arquivo Modelo de Formulário, arrumar também a aba Disciplinas.</t>
  </si>
  <si>
    <t>4 - Na aba Planilhas, preencher o semestre, a data limite para submissão dos formulários e o link para as visualização das escolhas dos colegas</t>
  </si>
  <si>
    <t>5 - Criar para cada docente uma cópia do arquivo Modelo de Formulário, renomeando cada cópia para algo como "Encargos 2S2016 Nome do Docente".</t>
  </si>
  <si>
    <t>6 - Na aba Planilhas, corrigir a url de cada docente.</t>
  </si>
  <si>
    <t>7 - Conceder as permissões nas duas vias.</t>
  </si>
  <si>
    <t>8 - Compartilhar com cada docente o seu arquivo.</t>
  </si>
  <si>
    <t>9 - Se o docente não tiver gmail, será necessário enviar o link manualmente, não sendo possível compartilhar a planilha via função "share" do Drive.</t>
  </si>
  <si>
    <t>Para a próxima:</t>
  </si>
  <si>
    <t>1 - Tentar fazer uma tabela extra por docente com os horários escolhidos (marcar (1) nos horários da 1a opção, etc)</t>
  </si>
  <si>
    <t>2 - Sugestão: em Dados, marcar 3a07 3a08 5a07 5a08 numa disciplina 3a5a 7:30 e depois ler isso pra marcar na tabela</t>
  </si>
  <si>
    <t>2a opção</t>
  </si>
  <si>
    <t>3a opção</t>
  </si>
  <si>
    <t>3 - Pra imprimir no dia da distribuição, colocar na tabela o horário da disciplina e tentar deixar um espaço pra preencher o nome do docente</t>
  </si>
  <si>
    <t>4a opção</t>
  </si>
  <si>
    <t>4 - Lembrar de contactar com antecedência os substitutos pra saber suas restrições de horário</t>
  </si>
  <si>
    <t>5a opção</t>
  </si>
  <si>
    <t>Solicitantes</t>
  </si>
  <si>
    <t>Abel</t>
  </si>
  <si>
    <t>1hVNR7xkjg-Jkv3w-iDHrvL7RtX07_1O_uKxNZhgtLYw</t>
  </si>
  <si>
    <t>nepper271@gmail.com</t>
  </si>
  <si>
    <t>abel.s.siqueira@gmail.com</t>
  </si>
  <si>
    <t>Semestre:</t>
  </si>
  <si>
    <t>2º semestre de 2017</t>
  </si>
  <si>
    <t>Ademir</t>
  </si>
  <si>
    <t>18Z-nJ2jDzznRsdFovs23uMC9AjTp78Sgr8MMkDy_9sM</t>
  </si>
  <si>
    <t>ademir.aribeiro@gmail.com</t>
  </si>
  <si>
    <t>CM005 e CMA212 - Álgebra Linear (60h)</t>
  </si>
  <si>
    <t>Data limite para os formulários:</t>
  </si>
  <si>
    <t>*</t>
  </si>
  <si>
    <t>Adonai</t>
  </si>
  <si>
    <t>1BPeoyWkM2gEDE2ceketnsoH2AYdLjBuu-TDswDLQ9ZA</t>
  </si>
  <si>
    <t>adonaisantanna@gmail.com</t>
  </si>
  <si>
    <t>Link</t>
  </si>
  <si>
    <t>https://goo.gl/9nYL69</t>
  </si>
  <si>
    <t>Adriana</t>
  </si>
  <si>
    <t>1JI4U5zAB1-pT09PoK6NZjsULwuNanWzKkrVs8j2BqL0</t>
  </si>
  <si>
    <t>imeinanili@gmail.com</t>
  </si>
  <si>
    <t>Ailin</t>
  </si>
  <si>
    <t>1QoNgi9zZD3aggxV50iZR7Y_2J1wimFXnjb6tIv30Lw4</t>
  </si>
  <si>
    <t>ailinruizdezarate@gmail.com</t>
  </si>
  <si>
    <t>Aldemir</t>
  </si>
  <si>
    <t>1WyCKXuKhcFQIgGdQFK4Q0PKQa60MhPpKT0Psubj8sq8</t>
  </si>
  <si>
    <t>aldemirsp@ufpr.br</t>
  </si>
  <si>
    <t>Ana Gabriela</t>
  </si>
  <si>
    <t>118xnApTx6fAb8SzW8dczG-Vuu1KQhZc8J1Zu_DlHDR4</t>
  </si>
  <si>
    <t>ag.anagabriela@gmail.com</t>
  </si>
  <si>
    <t>Barreda</t>
  </si>
  <si>
    <t>13NNGaf6F1s2bILkf8d7LPW6guXwV4qKn1TcMinX_2RU</t>
  </si>
  <si>
    <t>barreda@ufpr.br</t>
  </si>
  <si>
    <t>Carlos Henrique</t>
  </si>
  <si>
    <t>169JB7blrKOwpdQUEYwTGb4fiMFovunrRJlu-AAPU110</t>
  </si>
  <si>
    <t>cahe.ufpr@gmail.com</t>
  </si>
  <si>
    <t>Carlos Vianna</t>
  </si>
  <si>
    <t>17tRR4SJmyzpeesI7taG7QvsGB0TaK7NUisz-jB1RCDk</t>
  </si>
  <si>
    <t>carlos_r2v@yahoo.com.br</t>
  </si>
  <si>
    <t>carlosrob3rto@gmail.com</t>
  </si>
  <si>
    <t>Carrer</t>
  </si>
  <si>
    <t>1C_xIsK7JTJ28f-fjdAKprqr7x0WkJvYIXL6IGZFE8t0</t>
  </si>
  <si>
    <t>carrer@ufpr.br</t>
  </si>
  <si>
    <t>carrerj@gmail.com</t>
  </si>
  <si>
    <t>Cifuentes</t>
  </si>
  <si>
    <t>1ESYsDXPegJDoTgslocibkvbIRr2QebEhW3ePD1SSXcQ</t>
  </si>
  <si>
    <t>jccifa@gmail.com</t>
  </si>
  <si>
    <t>Cleber</t>
  </si>
  <si>
    <t>1ID19BzpJn7oL92M_5CbL-924VKVUlhy06lcQsYy80FU</t>
  </si>
  <si>
    <t>cleber3m@gmail.com</t>
  </si>
  <si>
    <t>Diego</t>
  </si>
  <si>
    <t>1V9Od3cTwDzdm4zMwT1RoBBZ8cgQ14rLXbCPl6WHgQXk</t>
  </si>
  <si>
    <t>otero.ufpr@gmail.com</t>
  </si>
  <si>
    <t>Durán</t>
  </si>
  <si>
    <t>1bZc4fqiPiISXVfA8WEHYlhDbEY6PK2XmkcrDoFb2KHc</t>
  </si>
  <si>
    <t>cduran.ufpr@gmail.com</t>
  </si>
  <si>
    <t>Edson</t>
  </si>
  <si>
    <t>1byNTCUN_7YjP1JsNsoHn7QGooNyRMOl2tac3sTOfKWA</t>
  </si>
  <si>
    <t>rolo1rolo@gmail.com</t>
  </si>
  <si>
    <t>Eduardo</t>
  </si>
  <si>
    <t>1dxoNkig8tjpCId0irUttxvcEtyGET408AfTAmt9BDUI</t>
  </si>
  <si>
    <t>eduardo.hoefel@gmail.com</t>
  </si>
  <si>
    <t>Elenilton</t>
  </si>
  <si>
    <t>1h0nviOARz65BfxlRIWKI0wOms6Q19nBRMWt-CZDLmRY</t>
  </si>
  <si>
    <t>evgodoy1973@gmail.com</t>
  </si>
  <si>
    <t>Elias</t>
  </si>
  <si>
    <t>1k_Q4QPOek4-xbUGiexrZlr2UtNLoMRMCpPMRDvyEV3c</t>
  </si>
  <si>
    <t>egudino@gmail.com</t>
  </si>
  <si>
    <t>Elisângela</t>
  </si>
  <si>
    <t>1mDZJdP_rivMGJpywgkW0hEq5cegX37PPKErzzOwSwvQ</t>
  </si>
  <si>
    <t>eliscamposmat@gmail.com</t>
  </si>
  <si>
    <t>Elizabeth</t>
  </si>
  <si>
    <t>1nB0qCqVSEllvbnYnvfnpVNhervAw4LnypOdP4668F4Y</t>
  </si>
  <si>
    <t>ewkaras@gmail.com</t>
  </si>
  <si>
    <t>Fernando</t>
  </si>
  <si>
    <t>1niv0qiMen2ECg2mdCJfqC_-AXWcvf3EZx9AdAjA6B-Y</t>
  </si>
  <si>
    <t>favilasi@gmail.com</t>
  </si>
  <si>
    <t>Geovani</t>
  </si>
  <si>
    <t>1nnAGNL8HMj9--z9flcLppNeBF8MJvu6GChw_DoxeUeo</t>
  </si>
  <si>
    <t>geovani_mat@hotmail.com</t>
  </si>
  <si>
    <t xml:space="preserve">geovanigrapiglia@gmail.com </t>
  </si>
  <si>
    <t>Heily</t>
  </si>
  <si>
    <t>1oPASfoeeSMB015Ila2RIAE2r41hAzsn5l5SYA5MnCUA</t>
  </si>
  <si>
    <t>heilywagner@gmail.com</t>
  </si>
  <si>
    <t>Higidio</t>
  </si>
  <si>
    <t>1pZgs6fZjQefTZMrB-MTm2w3Pw4mMWZeHN6hjfdCpI-4</t>
  </si>
  <si>
    <t>higidiop@gmail.com</t>
  </si>
  <si>
    <t>Hu</t>
  </si>
  <si>
    <t>1vNeJJ4YzLkblF2t8QK67qi2HaXrsIFYhG3FdHJQbYKc</t>
  </si>
  <si>
    <t>lhu@ufpr.br</t>
  </si>
  <si>
    <t>José Alberto</t>
  </si>
  <si>
    <t>1-yEt15jNLjg7HtKVH62fuOUXzZd3CbzkUuq5ZPFCCUI</t>
  </si>
  <si>
    <t>aramos27@gmail.com</t>
  </si>
  <si>
    <t>José Renato</t>
  </si>
  <si>
    <t>12Xghc7NFi8aRuKj8HCZi4z441kBL1mTGEAbqgKJl3PQ</t>
  </si>
  <si>
    <t>jrrb.spock@gmail.com</t>
  </si>
  <si>
    <t>Juan</t>
  </si>
  <si>
    <t>17TENe7ZQrExISLBSraNdQnoDlP0t2T-5XKGhGrYcmeM</t>
  </si>
  <si>
    <t>jcvb@ufpr.br</t>
  </si>
  <si>
    <t>Jurandir</t>
  </si>
  <si>
    <t>1IHfSV2XzqY72_vfkyMor5PJJNZg1kfk3D6OBWfwx9aY</t>
  </si>
  <si>
    <t>Docentes que a solicitaram</t>
  </si>
  <si>
    <t>ceccon@ufpr.br</t>
  </si>
  <si>
    <t>Kirilov</t>
  </si>
  <si>
    <t>1yvZ0zQ5KkXwXh7BpIGKRZZdso8DWKxRFfGsIkwx9pPU</t>
  </si>
  <si>
    <t>alexandrekirilov@gmail.com</t>
  </si>
  <si>
    <t>Liliana</t>
  </si>
  <si>
    <t>CM005 A ou B</t>
  </si>
  <si>
    <t>1WhqaE7OR4XGAVhiayfTXBjJcIov9UvY0ozmmhAAkzGY</t>
  </si>
  <si>
    <t>l.gramani@gmail.com</t>
  </si>
  <si>
    <t>Lucas</t>
  </si>
  <si>
    <t>1qkFaVwclyAogbqm22K2P7TXVmYsmhQX8El8beMKDFdM</t>
  </si>
  <si>
    <t>pedroso.lgp@gmail.com</t>
  </si>
  <si>
    <t>Lucelina</t>
  </si>
  <si>
    <t>1XfuC5RUCbwdZwTJS1M1mYvij_XgxNyLf3y_qGFD2Vlo</t>
  </si>
  <si>
    <t>lucelina.bs@gmail.com</t>
  </si>
  <si>
    <t>Luiz Antônio</t>
  </si>
  <si>
    <t>2a e 4a 7:30 - 9:30</t>
  </si>
  <si>
    <t>1akKATiDTsHUDkeoXlc-QebO13Wf1JO8zN8W0EiUQoPs</t>
  </si>
  <si>
    <t>lars29@gmail.com</t>
  </si>
  <si>
    <t>A - Eng Civil
B - Eng Civil</t>
  </si>
  <si>
    <t>100
100</t>
  </si>
  <si>
    <t>Mael</t>
  </si>
  <si>
    <t>1a27nfToXK7ZB34W1nBfE3xS5kGfi8O3U6XO_pM6Cxl8</t>
  </si>
  <si>
    <t>maelsachine@gmail.com</t>
  </si>
  <si>
    <t>Marcelo</t>
  </si>
  <si>
    <t>1bJEaiJOLTgqi0B-hWH6ARgkBZv9DAeL4qnJYsK79MZw</t>
  </si>
  <si>
    <t>mmunizbr@gmail.com</t>
  </si>
  <si>
    <t>Matheus</t>
  </si>
  <si>
    <t>1cuzLpHrNaCXpE5GKAG6TGYjP1qqb3B0xU8C04EbaSIA</t>
  </si>
  <si>
    <t>matheus.bb@gmail.com</t>
  </si>
  <si>
    <t>Matioli</t>
  </si>
  <si>
    <t>1hGkyMWeQDwYGCyVw98lT99T3smGKPBwDlrAiXl1LOK0</t>
  </si>
  <si>
    <t>lcmatioli@gmail.com</t>
  </si>
  <si>
    <t>Olivier</t>
  </si>
  <si>
    <t>1kAovhyKVZ5B6PHFjXV7maa1Ib6kPMEI-TmLb3ikg_V4</t>
  </si>
  <si>
    <t>brahicolivier@gmail.com</t>
  </si>
  <si>
    <t>Paula</t>
  </si>
  <si>
    <t>paularlcouto@gmail.com</t>
  </si>
  <si>
    <t>Pedro</t>
  </si>
  <si>
    <t>1qz1c6yQXDeELAeqB8W4SJUuyz-P4wN7xhx978805W3w</t>
  </si>
  <si>
    <t>pddamazio@gmail.com</t>
  </si>
  <si>
    <t>Raul</t>
  </si>
  <si>
    <t>CM005 C, D ou E ou CMA212 A ou B</t>
  </si>
  <si>
    <t>1shNfl5PJWQvMX9yIWCUuecAPZBqPHRIxIai3oJ94Hns</t>
  </si>
  <si>
    <t>3a e 5a 7:30 - 9:30</t>
  </si>
  <si>
    <t>raulprado@ufpr.br</t>
  </si>
  <si>
    <t>CM005C - Eng Bioprocessos
CM005D - Física D
CM005E - Eng Produção
CMA212A - Eng Cartográfica
CMA212B - Eng Ambiental</t>
  </si>
  <si>
    <t>55
60
65
90
60</t>
  </si>
  <si>
    <t>Lucas (5)</t>
  </si>
  <si>
    <t>Roberto</t>
  </si>
  <si>
    <t>1vsrS6yYf5tnnNnQ4MADOrC36a_HQOisMYtD3_1YYG-c</t>
  </si>
  <si>
    <t>robertoufs@gmail.com</t>
  </si>
  <si>
    <t>CM005 F, G ou H</t>
  </si>
  <si>
    <t>3a e 5a 13:30 - 15:30</t>
  </si>
  <si>
    <t>Rodrigo</t>
  </si>
  <si>
    <t>F - Eng Elétrica
G - Eng Química
H - Lic em Química D</t>
  </si>
  <si>
    <t>10w-IP2FDzHAvihX_Mr669soL_Uf3Tpl1ZBU50uReytE</t>
  </si>
  <si>
    <t>60
79
100</t>
  </si>
  <si>
    <t>ristow@ufpr.br</t>
  </si>
  <si>
    <t>Rossetto</t>
  </si>
  <si>
    <t>15epks2wtCm1PWRi6p_gntOP0Y0z7_AUkX19BARSBxfA</t>
  </si>
  <si>
    <t>CM005 I ou J</t>
  </si>
  <si>
    <t>jjrossettoufpr@gmail.com</t>
  </si>
  <si>
    <t>2a e 4a 17:30 - 19:30</t>
  </si>
  <si>
    <t>I - Computação
J - Inf Biomédica</t>
  </si>
  <si>
    <t>90
60</t>
  </si>
  <si>
    <t>Saulo</t>
  </si>
  <si>
    <t>1TdBDRgJZp-qQTja-uJTUw-ZGqGLs_gzbfCwjrNtvTlY</t>
  </si>
  <si>
    <t>saulopo@yahoo.com</t>
  </si>
  <si>
    <t>CM005 K</t>
  </si>
  <si>
    <t>4a 19:30 - 21:30
6a 21:30 - 23:30</t>
  </si>
  <si>
    <t>K - Lic em Química N</t>
  </si>
  <si>
    <t>65</t>
  </si>
  <si>
    <t>Tanise</t>
  </si>
  <si>
    <t>1WbRzEsOpkxtmJoqoN0pooaxeJeJ7lPRcYvTMbl7DG0Q</t>
  </si>
  <si>
    <t>tanpierin@gmail.com</t>
  </si>
  <si>
    <t>CM005 L</t>
  </si>
  <si>
    <t>Trovon</t>
  </si>
  <si>
    <t>3a 21:30 - 23:30
6a 19:30 - 21:30</t>
  </si>
  <si>
    <t>L - Física N</t>
  </si>
  <si>
    <t>1lFnEd8VVE1fw42x-rcpQIykDOtwupwBaWPveuXILT9o</t>
  </si>
  <si>
    <t>70</t>
  </si>
  <si>
    <t>atrovon@gmail.com</t>
  </si>
  <si>
    <t>CM041 - Cálculo I e CMA111 - Cálculo 1A (90h)</t>
  </si>
  <si>
    <t>Ximena</t>
  </si>
  <si>
    <t>1qO9EI9LM9lfVIShXsleVkWiUoqDdcxcBN3ywuoIIfmI</t>
  </si>
  <si>
    <t>xmu7ic@gmail.com</t>
  </si>
  <si>
    <t>Yuan</t>
  </si>
  <si>
    <t>1FhpzDh0cnLnk-salS7mM7syAFtgd8o8j51KlSVbUGQs</t>
  </si>
  <si>
    <t>yuanjy@gmail.com</t>
  </si>
  <si>
    <t>Zeca</t>
  </si>
  <si>
    <t>1ufUneR3IZFr2a2c3I5GiRo-HqqOf7TVq1G7_gglk8c4</t>
  </si>
  <si>
    <t>zeca77@gmail.com</t>
  </si>
  <si>
    <t>CM041 A ou CMA111 A</t>
  </si>
  <si>
    <t>2a, 4a e 6a 7:30 - 9:30</t>
  </si>
  <si>
    <t>CM041A - Eng Elétrica
CMA111A - Eng Mecânica D</t>
  </si>
  <si>
    <t>60
70</t>
  </si>
  <si>
    <t>CM041 C</t>
  </si>
  <si>
    <t>Nome Abreviado</t>
  </si>
  <si>
    <t>CM041 D</t>
  </si>
  <si>
    <t>Horário Abreviado</t>
  </si>
  <si>
    <t>2a e 5a 19:30 - 21:30
4a 21:30 - 23:30</t>
  </si>
  <si>
    <t>D - Estatística</t>
  </si>
  <si>
    <t>CM041 E</t>
  </si>
  <si>
    <t>2a e 6a 19:30 - 21:30
4a 21:30 - 23:30</t>
  </si>
  <si>
    <t>E - Física N</t>
  </si>
  <si>
    <t>45</t>
  </si>
  <si>
    <t>CM042 - Cálculo II e CMA211 - Cálculo 2A (90h)</t>
  </si>
  <si>
    <t>CM042 A ou B ou CMA211 A ou B</t>
  </si>
  <si>
    <t>CM042A - Eng Produção
CM042B - Eng Madeireira D
CMA211A - Eng Cartográfica
CMA211B - Eng Ambiental</t>
  </si>
  <si>
    <t>65
60
70
60</t>
  </si>
  <si>
    <t>CM042 C, D ou E ou CMA211 C</t>
  </si>
  <si>
    <t>2a, 4a e 6a 13:30 - 15:30</t>
  </si>
  <si>
    <t>CM042C - Eng Elétrica
CM042D - Eng Química
CM042E - Lic em Química D
CMA211C - Eng Mecânica D</t>
  </si>
  <si>
    <t>60
80
100
80</t>
  </si>
  <si>
    <t>CM042 F</t>
  </si>
  <si>
    <t>2a, 4a e 6a 21:30 - 23:30</t>
  </si>
  <si>
    <t>F - Lic em Química N</t>
  </si>
  <si>
    <t>90</t>
  </si>
  <si>
    <t>CM042 G</t>
  </si>
  <si>
    <t>CM043 - Cálculo III (60h)</t>
  </si>
  <si>
    <t>CM043 A</t>
  </si>
  <si>
    <t>3a e 5a 9:30 - 11:30</t>
  </si>
  <si>
    <t>A - Física D</t>
  </si>
  <si>
    <t>40</t>
  </si>
  <si>
    <t>Lucas (3)</t>
  </si>
  <si>
    <t>CM043 B</t>
  </si>
  <si>
    <t>B - Mat Industrial</t>
  </si>
  <si>
    <t>30</t>
  </si>
  <si>
    <t>CM043 C</t>
  </si>
  <si>
    <t>CM044 - Cálculo IV e CMA314 - Cálculo 4A (60h)</t>
  </si>
  <si>
    <t>CM044 A</t>
  </si>
  <si>
    <t>A - Física D + Eng Ambiental</t>
  </si>
  <si>
    <t>40+60</t>
  </si>
  <si>
    <t>CM044 B</t>
  </si>
  <si>
    <t>3a 21:30 - 23:30
5a 19:30 - 21:30</t>
  </si>
  <si>
    <t>B - Física N</t>
  </si>
  <si>
    <t>CM045 e CMA112 - Geometria Analítica (60h)</t>
  </si>
  <si>
    <t>CM045 A, B ou C ou CMA112 A</t>
  </si>
  <si>
    <t>Álgebra Linear</t>
  </si>
  <si>
    <t>2a4a 7:30</t>
  </si>
  <si>
    <t>CM045 D</t>
  </si>
  <si>
    <t>2a e 4a 18:30 - 20:30</t>
  </si>
  <si>
    <t>D - Eng Madeireira N</t>
  </si>
  <si>
    <t>50</t>
  </si>
  <si>
    <t>CM045 E</t>
  </si>
  <si>
    <t>E - Estatística</t>
  </si>
  <si>
    <t>CM047 - Cálculo I (90h)</t>
  </si>
  <si>
    <t>CM047 A</t>
  </si>
  <si>
    <t>3a, 5a e 6a 13:30 - 15:30</t>
  </si>
  <si>
    <t>A - Matemática D + Mat Industrial</t>
  </si>
  <si>
    <t>50+43</t>
  </si>
  <si>
    <t>Lucas (1), Mael (3)</t>
  </si>
  <si>
    <t>CM047 B</t>
  </si>
  <si>
    <t>3a 21:30 - 23:30
5a e 6a 19:30 - 21:30</t>
  </si>
  <si>
    <t>B - Matemática N</t>
  </si>
  <si>
    <t>CM050 - Teoria Básica de Equações Diferenciais (60h)</t>
  </si>
  <si>
    <t>CM050 A</t>
  </si>
  <si>
    <t>2a e 4a 15:30 - 17:30</t>
  </si>
  <si>
    <t>A - Matemática D</t>
  </si>
  <si>
    <t>15</t>
  </si>
  <si>
    <t>CM079 - Modelos Matemáticos em Finanças (60h)</t>
  </si>
  <si>
    <t>CM079 A</t>
  </si>
  <si>
    <t>CM095 - Análise I (60h)</t>
  </si>
  <si>
    <t>CM095 A</t>
  </si>
  <si>
    <t>CM097 - Análise Numérica II (60h)</t>
  </si>
  <si>
    <t>CM097 A</t>
  </si>
  <si>
    <t>3a e 5a 17:30 - 19:30</t>
  </si>
  <si>
    <t>A - Mat Industrial</t>
  </si>
  <si>
    <t>CM100 - Complementos de Matemática (60h)</t>
  </si>
  <si>
    <t>3a5a 7:30</t>
  </si>
  <si>
    <t>CM100 A</t>
  </si>
  <si>
    <t>2a e 4a 13:30 - 15:30</t>
  </si>
  <si>
    <t>50+30</t>
  </si>
  <si>
    <t>Kirilov (1)</t>
  </si>
  <si>
    <t>CM100 B</t>
  </si>
  <si>
    <t>CM103 - Laboratório de Matemática Aplicada (60h)</t>
  </si>
  <si>
    <t>CM103 A</t>
  </si>
  <si>
    <t>CM105 - Métodos de Matemática Aplicada II (60h)</t>
  </si>
  <si>
    <t>CM105 A</t>
  </si>
  <si>
    <t>CM107 - Otimização II (60h)</t>
  </si>
  <si>
    <t>CM107 A</t>
  </si>
  <si>
    <t>3a5a 13:30</t>
  </si>
  <si>
    <t>CM112 - Análise III (60h)</t>
  </si>
  <si>
    <t>CM112 A</t>
  </si>
  <si>
    <t>CM116 - Tópicos de Matemática Aplicada I (60h)</t>
  </si>
  <si>
    <t>CM116 A</t>
  </si>
  <si>
    <t>CM120 - Álgebra Linear I (90h)</t>
  </si>
  <si>
    <t>CM120 A</t>
  </si>
  <si>
    <t>CM120 B</t>
  </si>
  <si>
    <t>3a 19:30 - 21:30
5a e 6a 21:30 - 23:30</t>
  </si>
  <si>
    <t>CM121 - Equações Diferenciais e Aplicações (60h)</t>
  </si>
  <si>
    <t>2a4a 17:30</t>
  </si>
  <si>
    <t>CM121 A</t>
  </si>
  <si>
    <t>CM123 - Análise na Reta (60h)</t>
  </si>
  <si>
    <t>CM123 A</t>
  </si>
  <si>
    <t>3a e 5a 15:30 - 17:30</t>
  </si>
  <si>
    <t>Kirilov (3)</t>
  </si>
  <si>
    <t>CM123 B</t>
  </si>
  <si>
    <t>Kirilov (4)</t>
  </si>
  <si>
    <t>CM125 - Teoria de Anéis (60h)</t>
  </si>
  <si>
    <t>CM125 A</t>
  </si>
  <si>
    <t>CM125 B</t>
  </si>
  <si>
    <t>4a 19:30 6a 21:30</t>
  </si>
  <si>
    <t>CM127 - Fundamentos de Geometria (60h)</t>
  </si>
  <si>
    <t>CM127 A</t>
  </si>
  <si>
    <t>CM127 B</t>
  </si>
  <si>
    <t>2a 21:30 - 23:30
4a 19:30 - 21:30</t>
  </si>
  <si>
    <t>CM128 - Geometrias Euclidianas e Não-Euclidianas (60h)</t>
  </si>
  <si>
    <t>CM128 A</t>
  </si>
  <si>
    <t>CM128 B</t>
  </si>
  <si>
    <t>CM131 - Análise dos Conteúdos Matemáticos em Textos e Materiais Didáticos (60h)</t>
  </si>
  <si>
    <t>CM131 A</t>
  </si>
  <si>
    <t>6a 19:30 - 23:30</t>
  </si>
  <si>
    <t>CM132 - Matemática do Ensino Fundamental (60h)</t>
  </si>
  <si>
    <t>3a 21:30 6a 19:30</t>
  </si>
  <si>
    <t>CM132 A</t>
  </si>
  <si>
    <t>CM132 B</t>
  </si>
  <si>
    <t>CM139 - Cálculo III (90h)</t>
  </si>
  <si>
    <t>CM139 A</t>
  </si>
  <si>
    <t>CM139 B</t>
  </si>
  <si>
    <t>2a 21:30 - 23:30
4a e 6a 19:30 - 21:30</t>
  </si>
  <si>
    <t>CM140 - Tópicos de Matemática I (60h)</t>
  </si>
  <si>
    <t>CM140 A</t>
  </si>
  <si>
    <t>CM145 - Tópicos de Álgebra II (60h)</t>
  </si>
  <si>
    <t>CM145 A</t>
  </si>
  <si>
    <t>CM201 - Cálculo Diferencial e Integral I (60h)</t>
  </si>
  <si>
    <t>CM201 A</t>
  </si>
  <si>
    <t>A - Eng Química</t>
  </si>
  <si>
    <t>79</t>
  </si>
  <si>
    <t>CM201 B</t>
  </si>
  <si>
    <t>3a e 6a 9:30 - 11:30</t>
  </si>
  <si>
    <t>B - Física D</t>
  </si>
  <si>
    <t>Mael (4)</t>
  </si>
  <si>
    <t>CM202 - Cálculo Diferencial e Integral II (60h)</t>
  </si>
  <si>
    <t>CM202 A</t>
  </si>
  <si>
    <t>2a e 4a 9:30 - 11:30</t>
  </si>
  <si>
    <t>CM202 B ou C</t>
  </si>
  <si>
    <t>4a e 6a 9:30 - 11:30</t>
  </si>
  <si>
    <t>B - Eng Civil
C - Eng Civil</t>
  </si>
  <si>
    <t>CM202 D</t>
  </si>
  <si>
    <t>CM202 E</t>
  </si>
  <si>
    <t>3a e 5a 19:30 - 21:30</t>
  </si>
  <si>
    <t>CM228 - Teoria de Conjuntos (60h)</t>
  </si>
  <si>
    <t>CM228 A</t>
  </si>
  <si>
    <t>CM230 - Topologia Algébrica (60h)</t>
  </si>
  <si>
    <t>CM230 A</t>
  </si>
  <si>
    <t>10</t>
  </si>
  <si>
    <t>CM300 - Introdução ao Cálculo (60h)</t>
  </si>
  <si>
    <t>CM300 A</t>
  </si>
  <si>
    <t>5a 7:30 - 9:30
6a 9:30 - 11:30</t>
  </si>
  <si>
    <t>Cálculo I ou Cálculo 1A</t>
  </si>
  <si>
    <t>A - Eng Florestal</t>
  </si>
  <si>
    <t>55</t>
  </si>
  <si>
    <t>2a4a6a 7:30</t>
  </si>
  <si>
    <t>Mael (1)</t>
  </si>
  <si>
    <t>CM300 B</t>
  </si>
  <si>
    <t>5a 9:30 - 11:30
6a 13:30 - 15:30</t>
  </si>
  <si>
    <t>B - Agronomia</t>
  </si>
  <si>
    <t>100</t>
  </si>
  <si>
    <t>Mael (2)</t>
  </si>
  <si>
    <t>CM300 M1</t>
  </si>
  <si>
    <t>3a 7:30 - 11:40</t>
  </si>
  <si>
    <t>M1 - Administração D</t>
  </si>
  <si>
    <t>Lucas (4)</t>
  </si>
  <si>
    <t>CM300 M2</t>
  </si>
  <si>
    <t>CM300 N1</t>
  </si>
  <si>
    <t>4a 19:00 - 22:30</t>
  </si>
  <si>
    <t>N1 - Administração N</t>
  </si>
  <si>
    <t>CM300 N2</t>
  </si>
  <si>
    <t>3a 19:00 - 22:30</t>
  </si>
  <si>
    <t>N2 - Administração N</t>
  </si>
  <si>
    <t>CM301 - Cálculo em Uma Variável Real (60h)</t>
  </si>
  <si>
    <t>CM301 A</t>
  </si>
  <si>
    <t>4a 9:30 - 11:30
6a 7:30 - 9:30</t>
  </si>
  <si>
    <t>CM301 B</t>
  </si>
  <si>
    <t xml:space="preserve">CM426 - Cálculo com Álgebra Linear (60h)                            </t>
  </si>
  <si>
    <t>CM426 A</t>
  </si>
  <si>
    <t>2a 7:30 - 9:30
5a 9:30 - 11:30</t>
  </si>
  <si>
    <t>A - Economia D</t>
  </si>
  <si>
    <t>CM426 B</t>
  </si>
  <si>
    <t>CM426 C</t>
  </si>
  <si>
    <t>2a 18:30 - 20:30
5a 20:30 - 22:30</t>
  </si>
  <si>
    <t>C - Economia N</t>
  </si>
  <si>
    <t>CM426 D</t>
  </si>
  <si>
    <t>2a 20:30 - 22:30
5a 18:30 - 20:30</t>
  </si>
  <si>
    <t>D - Economia N</t>
  </si>
  <si>
    <t>Cálculo I</t>
  </si>
  <si>
    <t>2a4a6a 13:30</t>
  </si>
  <si>
    <t>C - Lic em Química D</t>
  </si>
  <si>
    <t>Disciplinas do PPGM</t>
  </si>
  <si>
    <t>Disciplina</t>
  </si>
  <si>
    <t>EMA700 A</t>
  </si>
  <si>
    <t>Álgebra</t>
  </si>
  <si>
    <t>A - PPGM</t>
  </si>
  <si>
    <t>EMA707 A</t>
  </si>
  <si>
    <t>EMA708 A</t>
  </si>
  <si>
    <t>Análise Numérica 1</t>
  </si>
  <si>
    <t>EMA711 A</t>
  </si>
  <si>
    <t>Equações Dif Parciais</t>
  </si>
  <si>
    <t>EMA726 A</t>
  </si>
  <si>
    <t>EMA748 A</t>
  </si>
  <si>
    <t>Topologia Algébrica</t>
  </si>
  <si>
    <t>EMA752 A</t>
  </si>
  <si>
    <t>2a5a 19:30 4a 21:30</t>
  </si>
  <si>
    <t>Tópicos Esp em Otim</t>
  </si>
  <si>
    <t>EMA761 A</t>
  </si>
  <si>
    <t>Otimização 1</t>
  </si>
  <si>
    <t>Disciplinas do PROFMAT</t>
  </si>
  <si>
    <t>MA13 A</t>
  </si>
  <si>
    <t>Geometria</t>
  </si>
  <si>
    <t>A - PROFMAT</t>
  </si>
  <si>
    <t>MA14 A</t>
  </si>
  <si>
    <t>Aritmética</t>
  </si>
  <si>
    <t>MA23 A</t>
  </si>
  <si>
    <t>Geometria Analítica</t>
  </si>
  <si>
    <t>MA24 A</t>
  </si>
  <si>
    <t>T.C.C - Profmat</t>
  </si>
  <si>
    <t>2a6a 19:30 4a 21:30</t>
  </si>
  <si>
    <t>Cálculo II ou Cálculo 2A</t>
  </si>
  <si>
    <t>Cálculo II</t>
  </si>
  <si>
    <t>2a4a6a 21:30</t>
  </si>
  <si>
    <t>3a e 5a 20:30 - 23:30</t>
  </si>
  <si>
    <t>3a5a 20:30-23:30</t>
  </si>
  <si>
    <t>G - Eng Madeireira N</t>
  </si>
  <si>
    <t>60</t>
  </si>
  <si>
    <t>Cálculo III</t>
  </si>
  <si>
    <t>3a5a 9:30</t>
  </si>
  <si>
    <t>3a 21:30 5a 19:30</t>
  </si>
  <si>
    <t>C - Física N</t>
  </si>
  <si>
    <t>Cálculo IV</t>
  </si>
  <si>
    <t>CM045A - Eng Elétrica
CM045B - Eng Química
CM045C - Eng Madeireira D
CMA112A - Eng Mecânica D</t>
  </si>
  <si>
    <t>60
74
60
70</t>
  </si>
  <si>
    <t>Mael (5)</t>
  </si>
  <si>
    <t>2a4a 18:30</t>
  </si>
  <si>
    <t>Lucas (2)</t>
  </si>
  <si>
    <t>A - Mat Industrial + Matemática D</t>
  </si>
  <si>
    <t>30+30</t>
  </si>
  <si>
    <t>2a 19:30 - 21:30
4a 21:30 - 23:30</t>
  </si>
  <si>
    <t>Kirilov (2)</t>
  </si>
  <si>
    <t>2a 15:30 - 17:30
6a 13:30 - 15:30</t>
  </si>
  <si>
    <t>11</t>
  </si>
  <si>
    <t>20</t>
  </si>
  <si>
    <t>Kirilov (5)</t>
  </si>
  <si>
    <t>3a, 5a e 6a 15:30 - 17:30</t>
  </si>
  <si>
    <t>50+44</t>
  </si>
  <si>
    <t>3a 19:30 - 21:30
5a 21:30 - 23:30</t>
  </si>
  <si>
    <t>3a5a6a 13:30</t>
  </si>
  <si>
    <t>6a 13:30 - 17:30</t>
  </si>
  <si>
    <t>3a e 5a 15:30 - 17:30
6a 13:30 - 15:30</t>
  </si>
  <si>
    <t>Zeca (1)</t>
  </si>
  <si>
    <t>A - Matemática N</t>
  </si>
  <si>
    <t>3a 21:30 5a6a 19:30</t>
  </si>
  <si>
    <t>D - Computação + Eng Bioprocessos</t>
  </si>
  <si>
    <t>43+27</t>
  </si>
  <si>
    <t>5a 7:30 - 11:40</t>
  </si>
  <si>
    <t>M2 - Administração D</t>
  </si>
  <si>
    <t>2a 9:30 - 11:30
5a 7:30 - 9:30</t>
  </si>
  <si>
    <t>B - Economia D</t>
  </si>
  <si>
    <t>Análise Funcional (3a5a 13:30)</t>
  </si>
  <si>
    <t>A - PPGM + Matemática D</t>
  </si>
  <si>
    <t>X+5</t>
  </si>
  <si>
    <t>Topologia e Geometria</t>
  </si>
  <si>
    <t>Teoria Bás de Eq Diferenciais</t>
  </si>
  <si>
    <t>2a4a 15:30</t>
  </si>
  <si>
    <t>CM005 - Álgebra Linear (60h)</t>
  </si>
  <si>
    <t>Opção</t>
  </si>
  <si>
    <t>CM005 A</t>
  </si>
  <si>
    <t>CM005 B</t>
  </si>
  <si>
    <t>B - Eng Madeireira D</t>
  </si>
  <si>
    <t>CM005 C, D ou E</t>
  </si>
  <si>
    <t>C - Eng Elétrica
D - Eng Química
E - Eng Mecânica</t>
  </si>
  <si>
    <t>CM005 F</t>
  </si>
  <si>
    <t>F - Estatística</t>
  </si>
  <si>
    <t>CM005 G</t>
  </si>
  <si>
    <t>G - Física N</t>
  </si>
  <si>
    <t>CM005 H</t>
  </si>
  <si>
    <t>5a 20:30 - 22:30
6a 18:30 - 20:30</t>
  </si>
  <si>
    <t>H - Eng Madeireira N</t>
  </si>
  <si>
    <t>CM024 - Complementos de Matemática I (60h)</t>
  </si>
  <si>
    <t>CM024 A</t>
  </si>
  <si>
    <t>3a 7:30 - 11:30</t>
  </si>
  <si>
    <t>A - Zootecnia</t>
  </si>
  <si>
    <t>CM041 A, B ou C, CMA111 A ou B</t>
  </si>
  <si>
    <t>CM041 A - Eng Elétrica
CM041 B - Eng Mecânica + Mat Industrial
CM041 C - Eng Madeireira D
CMA111 A - Eng Cartográfica
CMA111 B - Eng Ambiental</t>
  </si>
  <si>
    <t>2a, 4a e 6a 9:30 - 11:30</t>
  </si>
  <si>
    <t>D - Eng de Produção</t>
  </si>
  <si>
    <t>E - Lic em Química D</t>
  </si>
  <si>
    <t>CM041 F</t>
  </si>
  <si>
    <t>F - Física N</t>
  </si>
  <si>
    <t>CM041 G</t>
  </si>
  <si>
    <t>2a e 5a 21:30 - 23:30
4a 19:30 - 21:30</t>
  </si>
  <si>
    <t>G - Estatística + Lic em Química N</t>
  </si>
  <si>
    <t>CM041 H</t>
  </si>
  <si>
    <t>2a 20:30 - 23:30
4a 18:30 - 21:30</t>
  </si>
  <si>
    <t>CM041 Honors</t>
  </si>
  <si>
    <t>Honors</t>
  </si>
  <si>
    <t>CM042 - Cálculo II (90h)</t>
  </si>
  <si>
    <t>CM042 A, B ou C</t>
  </si>
  <si>
    <t>A - Eng Elétrica
B - Eng Química
C - Eng Mecânica</t>
  </si>
  <si>
    <t>CM042 D</t>
  </si>
  <si>
    <t>D - Mat Industrial</t>
  </si>
  <si>
    <t>CM042 E</t>
  </si>
  <si>
    <t>2a e 6a 21:30 - 23:30
4a 19:30 - 21:30</t>
  </si>
  <si>
    <t>Responderam:</t>
  </si>
  <si>
    <t>A - Eng Mecânica</t>
  </si>
  <si>
    <t>Modelos Matem em Finanças</t>
  </si>
  <si>
    <t>3a5a 19:30</t>
  </si>
  <si>
    <t>CM043 C ou D</t>
  </si>
  <si>
    <t>C - Eng Civil
D - Eng Civil</t>
  </si>
  <si>
    <t>CM043 E</t>
  </si>
  <si>
    <t>E - Mat Industrial + Lic em Química N</t>
  </si>
  <si>
    <t>CM043 F</t>
  </si>
  <si>
    <t>CM044 - Cálculo IV (60h)</t>
  </si>
  <si>
    <t>B - Eng Mecânica + Mat Industrial + Física N</t>
  </si>
  <si>
    <t>CM045 A ou B</t>
  </si>
  <si>
    <t>CM045 C, D ou E, CMA112 A ou B</t>
  </si>
  <si>
    <t>CM045 C - Eng Elétrica
CM045 D - Eng Bioprocessos + Eng Mecânica
CM045 E - Eng Química
CMA112 A - Eng Cartográfica
CMA112 B - Eng Ambiental</t>
  </si>
  <si>
    <t>CM045 F</t>
  </si>
  <si>
    <t>F - Eng de Produção</t>
  </si>
  <si>
    <t>CM045 G</t>
  </si>
  <si>
    <t>G - Lic em Química D</t>
  </si>
  <si>
    <t>CM045 H ou I</t>
  </si>
  <si>
    <t>H - Inf Biomédica
I - Computação</t>
  </si>
  <si>
    <t>CM045 J</t>
  </si>
  <si>
    <t>3a 19:30 - 21:30
4a 21:30 - 23:30</t>
  </si>
  <si>
    <t>J - Estatística + Lic em Química N</t>
  </si>
  <si>
    <t>CM046 - Introdução à Álgebra (60h)</t>
  </si>
  <si>
    <t>CM046 A</t>
  </si>
  <si>
    <t>A - Computação</t>
  </si>
  <si>
    <t>Faltam:</t>
  </si>
  <si>
    <t>CM048 - Cálculo II (90h)</t>
  </si>
  <si>
    <t>CM048 A</t>
  </si>
  <si>
    <t>CM048 B</t>
  </si>
  <si>
    <t>CM053 - Álgebra Linear II (60h)</t>
  </si>
  <si>
    <t>CM053 A</t>
  </si>
  <si>
    <t>CM068 - Variáveis Complexas (60h)</t>
  </si>
  <si>
    <t>CM068 A</t>
  </si>
  <si>
    <t>CM077 - Introdução à Geometria Diferencial (60h)</t>
  </si>
  <si>
    <t>CM077 A</t>
  </si>
  <si>
    <t>CM078 - Introdução à Topologia (60h)</t>
  </si>
  <si>
    <t>CM078 A</t>
  </si>
  <si>
    <t>A - Matemática N + Mat Industrial</t>
  </si>
  <si>
    <t>CM096 - Análise Numérica I (60h)</t>
  </si>
  <si>
    <t>CM096 A</t>
  </si>
  <si>
    <t>CM098 - Análise Numérica III (60h)</t>
  </si>
  <si>
    <t>Análise I</t>
  </si>
  <si>
    <t>2a4a 13:30</t>
  </si>
  <si>
    <t>CM098 A</t>
  </si>
  <si>
    <t>CM102 - Introdução às Equações Diferenciais Parciais (60h)</t>
  </si>
  <si>
    <t>CM102 A</t>
  </si>
  <si>
    <t>CM104 - Métodos de Matemática Aplicada I (60h)</t>
  </si>
  <si>
    <t>CM104 A</t>
  </si>
  <si>
    <t>CM106 - Otimização I (60h)</t>
  </si>
  <si>
    <t>CM106 A</t>
  </si>
  <si>
    <t>CM111 - Análise II (60h)</t>
  </si>
  <si>
    <t>CM111 A</t>
  </si>
  <si>
    <t>CM122 - Fundamentos de Análise (60h)</t>
  </si>
  <si>
    <t>CM122 A</t>
  </si>
  <si>
    <t>CM122 B</t>
  </si>
  <si>
    <t>CM124 - Teoria de Números (60h)</t>
  </si>
  <si>
    <t>CM124 A</t>
  </si>
  <si>
    <t>CM124 B</t>
  </si>
  <si>
    <t>CM126 - Teoria de Grupos (60h)</t>
  </si>
  <si>
    <t>CM126 A</t>
  </si>
  <si>
    <t>CM126 B</t>
  </si>
  <si>
    <t>CM133 - Matemática no Ensino Médio (60h)</t>
  </si>
  <si>
    <t>CM133 A</t>
  </si>
  <si>
    <t>CM133 B</t>
  </si>
  <si>
    <t>Análise Numérica II</t>
  </si>
  <si>
    <t>3a5a 17:30</t>
  </si>
  <si>
    <t>CM201 A ou B</t>
  </si>
  <si>
    <t>A - Eng Química
B - Eng Bioprocessos</t>
  </si>
  <si>
    <t>CM201 C</t>
  </si>
  <si>
    <t>C - Física D</t>
  </si>
  <si>
    <t>CM201 D ou E</t>
  </si>
  <si>
    <t>D - Eng Civil
E - Eng Civil</t>
  </si>
  <si>
    <t>CM201 Fc</t>
  </si>
  <si>
    <t>3a e 5a 10:30 - 12:30</t>
  </si>
  <si>
    <t>Fc - Biologia D</t>
  </si>
  <si>
    <t>CM201 G ou H</t>
  </si>
  <si>
    <t>G - Computação
H - Inf Biomédica</t>
  </si>
  <si>
    <t>CM201 Jc</t>
  </si>
  <si>
    <t>3a e 5a 21:30 - 23:30</t>
  </si>
  <si>
    <t>Jc - Biologia N</t>
  </si>
  <si>
    <t>CM202 B</t>
  </si>
  <si>
    <t>A - Geologia</t>
  </si>
  <si>
    <t>CM303 - Introdução à Geometria Analítica e Álgebra Linear (60h)</t>
  </si>
  <si>
    <t>CM303 A</t>
  </si>
  <si>
    <t>CMA311 - Cálculo 3A (90h)</t>
  </si>
  <si>
    <t>CMA311 A</t>
  </si>
  <si>
    <t>A - Eng Ambiental</t>
  </si>
  <si>
    <t>CMB122 -Matemática I (60h)</t>
  </si>
  <si>
    <t>CMB122 A</t>
  </si>
  <si>
    <t>CMB122 B</t>
  </si>
  <si>
    <t>CMB222 - Matemática II (60h)</t>
  </si>
  <si>
    <t>CMB222 A</t>
  </si>
  <si>
    <t>CMB222 B</t>
  </si>
  <si>
    <t>CM426 - Cálculo com Álgebra Linear (60h)</t>
  </si>
  <si>
    <t>MA11 - Números e Funções Reais (60h)</t>
  </si>
  <si>
    <t>MA11</t>
  </si>
  <si>
    <t>3a 19:30 - 21:30
5a 17:30 - 19:30</t>
  </si>
  <si>
    <t>Profmat</t>
  </si>
  <si>
    <t>MA12 - Matemática Discreta (60h)</t>
  </si>
  <si>
    <t>MA12</t>
  </si>
  <si>
    <t>3a 17:30 - 19:30
5a 19:30 - 21:30</t>
  </si>
  <si>
    <t>MA22 - Fundamentos de Cálculo (60h)</t>
  </si>
  <si>
    <t>MA22</t>
  </si>
  <si>
    <t>MA24 - Trabalho de Conclusão de Curso (60h)</t>
  </si>
  <si>
    <t>MA24</t>
  </si>
  <si>
    <t>CM118 - Funções (90h)</t>
  </si>
  <si>
    <t>CM118 A e B</t>
  </si>
  <si>
    <t>A e B - Matemática D e Mat Industrial</t>
  </si>
  <si>
    <t>CM118 C</t>
  </si>
  <si>
    <t>C - Matemática N</t>
  </si>
  <si>
    <t>CM119 - Geometria Analítica (90h)</t>
  </si>
  <si>
    <t>CM119 A e B</t>
  </si>
  <si>
    <t>CM119 C</t>
  </si>
  <si>
    <t>CM087 - Tópicos de Análise Numérica I (60h)</t>
  </si>
  <si>
    <t>CM087 A</t>
  </si>
  <si>
    <t>2a e 6a 15:30 - 17:30</t>
  </si>
  <si>
    <t>A - Matemática D e Mat Industrial</t>
  </si>
  <si>
    <t>CM143 - Tópicos em História da Matemática I (60h)</t>
  </si>
  <si>
    <t>CM143 A</t>
  </si>
  <si>
    <t>Complem. de Matemática</t>
  </si>
  <si>
    <t>CM144 - Tópicos de Análise II (60h)</t>
  </si>
  <si>
    <t>CM144 A</t>
  </si>
  <si>
    <t>CM146 - Tópicos de Lógica e Fundamento II (60h)</t>
  </si>
  <si>
    <t>CM146 A</t>
  </si>
  <si>
    <t>Disciplinas do PPGM (60h)</t>
  </si>
  <si>
    <t>EMA703</t>
  </si>
  <si>
    <t>Algebra e Módulos</t>
  </si>
  <si>
    <t>PPGM</t>
  </si>
  <si>
    <t>EMA701</t>
  </si>
  <si>
    <t>Álgebra Linear Aplicada</t>
  </si>
  <si>
    <t>EMA702</t>
  </si>
  <si>
    <t>Álgebra Linear Avançada</t>
  </si>
  <si>
    <t>Análise em Rn</t>
  </si>
  <si>
    <t>EMA728</t>
  </si>
  <si>
    <t>Medida e Integraçâo</t>
  </si>
  <si>
    <t>EMA763</t>
  </si>
  <si>
    <t>Otimização III</t>
  </si>
  <si>
    <t>EMA749</t>
  </si>
  <si>
    <t>Topologia Geral (Verão)</t>
  </si>
  <si>
    <t>EMA765</t>
  </si>
  <si>
    <t>Teoria das Distribuições e Análise de Fourier</t>
  </si>
  <si>
    <t>EMA736</t>
  </si>
  <si>
    <t>Semigrupos</t>
  </si>
  <si>
    <t>EMA756</t>
  </si>
  <si>
    <t>Tópicos Especiais em Geometria: Grupos e Álgebras de Lie</t>
  </si>
  <si>
    <t>2a 19:30 4a 21:30</t>
  </si>
  <si>
    <t>Lab. de Matemática Aplicada</t>
  </si>
  <si>
    <t>2a 15:30 6a 13:30</t>
  </si>
  <si>
    <t>Métodos de Matemática Aplicada II</t>
  </si>
  <si>
    <t>3a5a 15:30</t>
  </si>
  <si>
    <t>Otimização II</t>
  </si>
  <si>
    <t>Análise III</t>
  </si>
  <si>
    <t>Nome:</t>
  </si>
  <si>
    <t>Telefone:</t>
  </si>
  <si>
    <t>Impedimentos:</t>
  </si>
  <si>
    <t>Segundas</t>
  </si>
  <si>
    <t>Terças</t>
  </si>
  <si>
    <t>Quartas</t>
  </si>
  <si>
    <t>Quintas</t>
  </si>
  <si>
    <t>Sextas</t>
  </si>
  <si>
    <t>07:30 – 08:30</t>
  </si>
  <si>
    <t>08:30 – 09:30</t>
  </si>
  <si>
    <t>09:30 – 10:30</t>
  </si>
  <si>
    <t>10:30 – 11:30</t>
  </si>
  <si>
    <t>11:30 – 12:30</t>
  </si>
  <si>
    <t>12:30 – 13:30</t>
  </si>
  <si>
    <t>13:30 – 14:30</t>
  </si>
  <si>
    <t>14:30 – 15:30</t>
  </si>
  <si>
    <t>15:30 – 16:30</t>
  </si>
  <si>
    <t>16:30 – 17:30</t>
  </si>
  <si>
    <t>17:30 – 18:30</t>
  </si>
  <si>
    <t>Tópicos de Matem Aplicada I</t>
  </si>
  <si>
    <t>18:30 – 19:30</t>
  </si>
  <si>
    <t>19:30 – 20:30</t>
  </si>
  <si>
    <t>20:30 – 21:30</t>
  </si>
  <si>
    <t>21:30 – 22:30</t>
  </si>
  <si>
    <t>22:30 – 23:30</t>
  </si>
  <si>
    <t>Justificativa:</t>
  </si>
  <si>
    <t>Preferências:</t>
  </si>
  <si>
    <t>CM100 A (Complem. de Matemática, 2a4a 13:30)</t>
  </si>
  <si>
    <t>Favor responder</t>
  </si>
  <si>
    <t>CM100 B (Complem. de Matemática, 2a 19:30 4a 21:30)</t>
  </si>
  <si>
    <t>CM103 A (Lab. de Matemática Aplicada, 2a 15:30 6a 13:30)</t>
  </si>
  <si>
    <t>Disciplinas escolhidas:</t>
  </si>
  <si>
    <t>CM139 A (Cálculo III, 3a5a 15:30 6a 13:30)</t>
  </si>
  <si>
    <t>2a opção:</t>
  </si>
  <si>
    <t>3a opção:</t>
  </si>
  <si>
    <t>4a opção:</t>
  </si>
  <si>
    <t>5a opção:</t>
  </si>
  <si>
    <t>Pesquisador?</t>
  </si>
  <si>
    <t>Comentários:</t>
  </si>
  <si>
    <t>Álgebra Linear I</t>
  </si>
  <si>
    <t>3a5a6a 15:30</t>
  </si>
  <si>
    <t>3a 19:30 5a6a 21:30</t>
  </si>
  <si>
    <t>Equações Dif e Aplicações</t>
  </si>
  <si>
    <t>Análise na Reta</t>
  </si>
  <si>
    <t>Teoria de Anéis</t>
  </si>
  <si>
    <t>3a 19:30 5a 21:30</t>
  </si>
  <si>
    <t>Fundamentos de Geometria</t>
  </si>
  <si>
    <t>2a 21:30 4a 19:30</t>
  </si>
  <si>
    <t>Geo Euclid E N-Euclidianas</t>
  </si>
  <si>
    <t>Análise Matem. em Textos e Mat. Did.</t>
  </si>
  <si>
    <t>6a 19:30-23:30</t>
  </si>
  <si>
    <t>Matemática do Ens Fundamental</t>
  </si>
  <si>
    <t>6a 13:30-17:30</t>
  </si>
  <si>
    <t>3a5a 15:30 6a 13:30</t>
  </si>
  <si>
    <t>2a 21:30 4a6a 19:30</t>
  </si>
  <si>
    <t>Tópicos de Matemática I</t>
  </si>
  <si>
    <t>Tópicos de Álgebra II</t>
  </si>
  <si>
    <t>Cálculo Diferencial e Integral I</t>
  </si>
  <si>
    <t>3a6a 9:30</t>
  </si>
  <si>
    <t>Cálculo Diferencial e Integral II</t>
  </si>
  <si>
    <t>2a4a 9:30</t>
  </si>
  <si>
    <t>4a6a 9:30</t>
  </si>
  <si>
    <t>Teoria dos Conjuntos</t>
  </si>
  <si>
    <t>Introdução ao Cálculo</t>
  </si>
  <si>
    <t>5a 7:30 6a 9:30</t>
  </si>
  <si>
    <t>5a 9:30 6a 13:30</t>
  </si>
  <si>
    <t>3a 7:30-11:40</t>
  </si>
  <si>
    <t>5a 7:30-11:40</t>
  </si>
  <si>
    <t>4a 19:00-22:30</t>
  </si>
  <si>
    <t>3a 19:00-22:30</t>
  </si>
  <si>
    <t>Cálculo em Uma Variável Real</t>
  </si>
  <si>
    <t>4a 9:30 6a 7:30</t>
  </si>
  <si>
    <t>Cálculo com Álgebra Linear</t>
  </si>
  <si>
    <t>2a 7:30 5a 9:30</t>
  </si>
  <si>
    <t>2a 9:30 5a 7:30</t>
  </si>
  <si>
    <t>2a 18:30 5a 20:30</t>
  </si>
  <si>
    <t>2a 20:30 5a 18:30</t>
  </si>
  <si>
    <t xml:space="preserve"> 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</si>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</sst>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13">
    <font>
      <sz val="10.0"/>
      <color rgb="FF000000"/>
      <name val="Arial"/>
    </font>
    <font>
      <sz val="10.0"/>
    </font>
    <font>
      <name val="Arial"/>
    </font>
    <font/>
    <font>
      <sz val="11.0"/>
      <name val="Arial"/>
    </font>
    <font>
      <sz val="11.0"/>
      <color rgb="FF000000"/>
      <name val="Arial"/>
    </font>
    <font>
      <u/>
      <sz val="10.0"/>
      <color rgb="FF0000FF"/>
    </font>
    <font>
      <b/>
      <sz val="11.0"/>
      <name val="Arial"/>
    </font>
    <font>
      <b/>
      <name val="Arial"/>
    </font>
    <font>
      <b/>
      <sz val="11.0"/>
    </font>
    <font>
      <sz val="11.0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1" numFmtId="0" xfId="0" applyAlignment="1" applyFont="1">
      <alignment/>
    </xf>
    <xf borderId="0" fillId="2" fontId="4" numFmtId="0" xfId="0" applyAlignment="1" applyFill="1" applyFont="1">
      <alignment/>
    </xf>
    <xf borderId="1" fillId="3" fontId="5" numFmtId="0" xfId="0" applyAlignment="1" applyBorder="1" applyFill="1" applyFont="1">
      <alignment vertical="center"/>
    </xf>
    <xf borderId="0" fillId="0" fontId="1" numFmtId="164" xfId="0" applyAlignment="1" applyFont="1" applyNumberFormat="1">
      <alignment/>
    </xf>
    <xf borderId="0" fillId="0" fontId="6" numFmtId="0" xfId="0" applyAlignment="1" applyFont="1">
      <alignment/>
    </xf>
    <xf borderId="1" fillId="3" fontId="5" numFmtId="0" xfId="0" applyAlignment="1" applyBorder="1" applyFont="1">
      <alignment vertical="center"/>
    </xf>
    <xf borderId="0" fillId="3" fontId="0" numFmtId="0" xfId="0" applyAlignment="1" applyFont="1">
      <alignment/>
    </xf>
    <xf borderId="1" fillId="3" fontId="5" numFmtId="0" xfId="0" applyAlignment="1" applyBorder="1" applyFont="1">
      <alignment vertical="center"/>
    </xf>
    <xf borderId="2" fillId="2" fontId="7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0" fontId="3" numFmtId="0" xfId="0" applyBorder="1" applyFont="1"/>
    <xf borderId="1" fillId="2" fontId="7" numFmtId="0" xfId="0" applyAlignment="1" applyBorder="1" applyFont="1">
      <alignment horizontal="center" wrapText="1"/>
    </xf>
    <xf borderId="4" fillId="2" fontId="7" numFmtId="0" xfId="0" applyAlignment="1" applyBorder="1" applyFont="1">
      <alignment horizontal="center" wrapText="1"/>
    </xf>
    <xf borderId="0" fillId="0" fontId="8" numFmtId="0" xfId="0" applyAlignment="1" applyFont="1">
      <alignment horizontal="center" vertical="center"/>
    </xf>
    <xf borderId="1" fillId="0" fontId="4" numFmtId="0" xfId="0" applyAlignment="1" applyBorder="1" applyFont="1">
      <alignment vertical="center" wrapText="1"/>
    </xf>
    <xf borderId="1" fillId="0" fontId="4" numFmtId="0" xfId="0" applyAlignment="1" applyBorder="1" applyFont="1">
      <alignment horizontal="right" vertical="center" wrapText="1"/>
    </xf>
    <xf borderId="1" fillId="0" fontId="5" numFmtId="0" xfId="0" applyAlignment="1" applyBorder="1" applyFont="1">
      <alignment vertical="center" wrapText="1"/>
    </xf>
    <xf borderId="1" fillId="3" fontId="5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vertical="center" wrapText="1"/>
    </xf>
    <xf borderId="1" fillId="0" fontId="3" numFmtId="0" xfId="0" applyBorder="1" applyFont="1"/>
    <xf borderId="1" fillId="0" fontId="5" numFmtId="0" xfId="0" applyAlignment="1" applyBorder="1" applyFont="1">
      <alignment vertical="center" wrapText="1"/>
    </xf>
    <xf borderId="1" fillId="0" fontId="5" numFmtId="0" xfId="0" applyAlignment="1" applyBorder="1" applyFont="1">
      <alignment vertical="center" wrapText="1"/>
    </xf>
    <xf borderId="1" fillId="0" fontId="9" numFmtId="0" xfId="0" applyAlignment="1" applyBorder="1" applyFont="1">
      <alignment horizontal="center" wrapText="1"/>
    </xf>
    <xf borderId="1" fillId="2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0" fillId="0" fontId="3" numFmtId="0" xfId="0" applyAlignment="1" applyFont="1">
      <alignment horizontal="center" wrapText="1"/>
    </xf>
    <xf borderId="1" fillId="0" fontId="10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1" fillId="0" fontId="3" numFmtId="0" xfId="0" applyAlignment="1" applyBorder="1" applyFont="1">
      <alignment/>
    </xf>
    <xf borderId="5" fillId="0" fontId="1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0" fillId="0" fontId="12" numFmtId="0" xfId="0" applyFont="1"/>
    <xf borderId="8" fillId="0" fontId="11" numFmtId="0" xfId="0" applyAlignment="1" applyBorder="1" applyFont="1">
      <alignment/>
    </xf>
    <xf borderId="0" fillId="0" fontId="12" numFmtId="0" xfId="0" applyAlignment="1" applyFont="1">
      <alignment/>
    </xf>
    <xf borderId="0" fillId="0" fontId="12" numFmtId="0" xfId="0" applyAlignment="1" applyFont="1">
      <alignment/>
    </xf>
    <xf borderId="9" fillId="0" fontId="12" numFmtId="0" xfId="0" applyAlignment="1" applyBorder="1" applyFont="1">
      <alignment/>
    </xf>
    <xf borderId="0" fillId="3" fontId="0" numFmtId="0" xfId="0" applyAlignment="1" applyFont="1">
      <alignment/>
    </xf>
    <xf borderId="1" fillId="3" fontId="0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8" fillId="0" fontId="12" numFmtId="0" xfId="0" applyAlignment="1" applyBorder="1" applyFont="1">
      <alignment vertical="top" wrapText="1"/>
    </xf>
    <xf borderId="9" fillId="0" fontId="3" numFmtId="0" xfId="0" applyBorder="1" applyFont="1"/>
    <xf borderId="8" fillId="0" fontId="3" numFmtId="0" xfId="0" applyBorder="1" applyFont="1"/>
    <xf borderId="8" fillId="0" fontId="12" numFmtId="0" xfId="0" applyAlignment="1" applyBorder="1" applyFont="1">
      <alignment/>
    </xf>
    <xf borderId="8" fillId="0" fontId="1" numFmtId="0" xfId="0" applyAlignment="1" applyBorder="1" applyFont="1">
      <alignment/>
    </xf>
    <xf borderId="0" fillId="0" fontId="1" numFmtId="0" xfId="0" applyAlignment="1" applyFont="1">
      <alignment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6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2" fontId="4" numFmtId="0" xfId="0" applyAlignment="1" applyFont="1">
      <alignment/>
    </xf>
    <xf borderId="0" fillId="3" fontId="0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1" numFmtId="0" xfId="0" applyAlignment="1" applyFont="1">
      <alignment/>
    </xf>
    <xf borderId="0" fillId="0" fontId="4" numFmtId="0" xfId="0" applyAlignment="1" applyFont="1">
      <alignment/>
    </xf>
    <xf borderId="0" fillId="2" fontId="4" numFmtId="0" xfId="0" applyAlignment="1" applyFont="1">
      <alignment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9nYL6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4" t="s">
        <v>3</v>
      </c>
    </row>
    <row r="3">
      <c r="A3" s="6" t="s">
        <v>10</v>
      </c>
    </row>
    <row r="4">
      <c r="A4" s="6" t="s">
        <v>13</v>
      </c>
    </row>
    <row r="5">
      <c r="A5" s="6" t="s">
        <v>14</v>
      </c>
    </row>
    <row r="6">
      <c r="A6" s="4" t="s">
        <v>15</v>
      </c>
    </row>
    <row r="7">
      <c r="A7" s="4" t="s">
        <v>16</v>
      </c>
    </row>
    <row r="8">
      <c r="A8" s="4" t="s">
        <v>17</v>
      </c>
    </row>
    <row r="9">
      <c r="A9" s="4" t="s">
        <v>18</v>
      </c>
    </row>
    <row r="10">
      <c r="A10" s="4" t="s">
        <v>19</v>
      </c>
    </row>
    <row r="12">
      <c r="A12" s="4" t="s">
        <v>20</v>
      </c>
    </row>
    <row r="13">
      <c r="A13" s="4" t="s">
        <v>21</v>
      </c>
    </row>
    <row r="14">
      <c r="A14" s="4" t="s">
        <v>22</v>
      </c>
      <c r="E14" s="4"/>
    </row>
    <row r="15">
      <c r="A15" s="4" t="s">
        <v>25</v>
      </c>
    </row>
    <row r="16">
      <c r="A16" s="4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36.0"/>
    <col customWidth="1" min="3" max="3" width="25.29"/>
    <col customWidth="1" min="4" max="4" width="19.86"/>
    <col customWidth="1" min="5" max="5" width="30.29"/>
    <col customWidth="1" min="6" max="6" width="6.14"/>
    <col customWidth="1" min="7" max="7" width="61.57"/>
    <col customWidth="1" min="8" max="8" width="15.57"/>
    <col customWidth="1" min="9" max="9" width="4.14"/>
    <col customWidth="1" min="10" max="10" width="2.14"/>
    <col customWidth="1" min="11" max="11" width="15.57"/>
    <col customWidth="1" min="12" max="12" width="4.14"/>
    <col customWidth="1" min="13" max="13" width="2.14"/>
    <col customWidth="1" min="15" max="15" width="4.14"/>
    <col customWidth="1" min="16" max="16" width="2.14"/>
    <col customWidth="1" min="18" max="18" width="4.14"/>
    <col customWidth="1" min="19" max="19" width="2.14"/>
    <col customWidth="1" min="21" max="21" width="4.14"/>
    <col customWidth="1" min="22" max="22" width="43.71"/>
  </cols>
  <sheetData>
    <row r="1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5" t="s">
        <v>9</v>
      </c>
      <c r="G1" s="3" t="s">
        <v>11</v>
      </c>
      <c r="H1" s="7" t="s">
        <v>12</v>
      </c>
      <c r="I1" s="7"/>
      <c r="J1" s="7"/>
      <c r="K1" s="7" t="s">
        <v>23</v>
      </c>
      <c r="L1" s="7"/>
      <c r="M1" s="7"/>
      <c r="N1" s="7" t="s">
        <v>24</v>
      </c>
      <c r="O1" s="7"/>
      <c r="P1" s="7"/>
      <c r="Q1" s="7" t="s">
        <v>26</v>
      </c>
      <c r="R1" s="7"/>
      <c r="S1" s="7"/>
      <c r="T1" s="7" t="s">
        <v>28</v>
      </c>
      <c r="U1" s="7"/>
      <c r="V1" s="7" t="s">
        <v>29</v>
      </c>
      <c r="W1" s="8"/>
      <c r="X1" s="8"/>
      <c r="Y1" s="8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ht="67.5" customHeight="1">
      <c r="A2" s="12" t="s">
        <v>39</v>
      </c>
      <c r="B2" s="12"/>
      <c r="C2" s="12"/>
      <c r="D2" s="12"/>
      <c r="E2" s="12"/>
      <c r="F2" s="12"/>
      <c r="G2" s="13" t="s">
        <v>41</v>
      </c>
      <c r="H2" s="16" t="str">
        <f>IFERROR(__xludf.DUMMYFUNCTION("if(A2="""","""",iferror(join("" (1), "",query('Escolhas por docente'!A$2:F$69,""select A where B ='""&amp;$A2&amp;""'"")),""""))"),"")</f>
        <v/>
      </c>
      <c r="I2" s="18" t="str">
        <f t="shared" ref="I2:I174" si="1">if(H2="",""," (1)")</f>
        <v/>
      </c>
      <c r="J2" s="18" t="str">
        <f t="shared" ref="J2:J174" si="2">if(and(I2&lt;&gt;"",concatenate(L2,O2,R2,U2)&lt;&gt;""),", ","")</f>
        <v/>
      </c>
      <c r="K2" s="18" t="str">
        <f>IFERROR(__xludf.DUMMYFUNCTION("if(A2="""","""", iferror(join("" (2), "",query('Escolhas por docente'!A$2:F$69,""select A where C ='""&amp;$A2&amp;""'"")),""""))"),"")</f>
        <v/>
      </c>
      <c r="L2" s="18" t="str">
        <f t="shared" ref="L2:L174" si="3">if(K2="",""," (2)")</f>
        <v/>
      </c>
      <c r="M2" s="18" t="str">
        <f t="shared" ref="M2:M174" si="4">if(and(L2&lt;&gt;"",concatenate(O2,R2,U2)&lt;&gt;""),", ","")</f>
        <v/>
      </c>
      <c r="N2" s="18" t="str">
        <f>IFERROR(__xludf.DUMMYFUNCTION("if(A2="""","""", iferror(join("" (3), "",query('Escolhas por docente'!A$2:F$69,""select A where D ='""&amp;$A2&amp;""'"")),""""))"),"")</f>
        <v/>
      </c>
      <c r="O2" s="18" t="str">
        <f t="shared" ref="O2:O174" si="5">if(N2="",""," (3)")</f>
        <v/>
      </c>
      <c r="P2" s="18" t="str">
        <f t="shared" ref="P2:P174" si="6">if(and(O2&lt;&gt;"",concatenate(R2,U2)&lt;&gt;""),", ","")</f>
        <v/>
      </c>
      <c r="Q2" s="18" t="str">
        <f>IFERROR(__xludf.DUMMYFUNCTION("if(A2="""","""", iferror(join("" (4), "",query('Escolhas por docente'!A$2:F$69,""select A where E ='""&amp;$A2&amp;""'"")),""""))"),"")</f>
        <v/>
      </c>
      <c r="R2" s="18" t="str">
        <f t="shared" ref="R2:R174" si="7">if(Q2="",""," (4)")</f>
        <v/>
      </c>
      <c r="S2" s="18" t="str">
        <f t="shared" ref="S2:S174" si="8">if(and(R2&lt;&gt;"",T2&lt;&gt;""),", ","")</f>
        <v/>
      </c>
      <c r="T2" s="18" t="str">
        <f>IFERROR(__xludf.DUMMYFUNCTION("if(A2="""","""", iferror(join("" (5), "",query('Escolhas por docente'!A$2:F$69,""select A where F ='""&amp;$A2&amp;""'"")),""""))"),"")</f>
        <v/>
      </c>
      <c r="U2" s="28" t="str">
        <f t="shared" ref="U2:U174" si="9">if(T2="",""," (5)")</f>
        <v/>
      </c>
      <c r="V2" s="30" t="str">
        <f>concatenate(H2:U2)</f>
        <v/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ht="67.5" customHeight="1">
      <c r="A3" s="12" t="s">
        <v>2</v>
      </c>
      <c r="B3" s="12" t="s">
        <v>228</v>
      </c>
      <c r="C3" s="12" t="s">
        <v>6</v>
      </c>
      <c r="D3" s="12" t="s">
        <v>230</v>
      </c>
      <c r="E3" s="12" t="s">
        <v>8</v>
      </c>
      <c r="F3" s="12" t="s">
        <v>9</v>
      </c>
      <c r="G3" s="13" t="s">
        <v>41</v>
      </c>
      <c r="H3" s="16" t="str">
        <f>IFERROR(__xludf.DUMMYFUNCTION("if(A3="""","""",iferror(join("" (1), "",query('Escolhas por docente'!A$2:F$69,""select A where B ='""&amp;$A3&amp;""'"")),""""))"),"")</f>
        <v/>
      </c>
      <c r="I3" s="18" t="str">
        <f t="shared" si="1"/>
        <v/>
      </c>
      <c r="J3" s="18" t="str">
        <f t="shared" si="2"/>
        <v/>
      </c>
      <c r="K3" s="18" t="str">
        <f>IFERROR(__xludf.DUMMYFUNCTION("if(A3="""","""", iferror(join("" (2), "",query('Escolhas por docente'!A$2:F$69,""select A where C ='""&amp;$A3&amp;""'"")),""""))"),"")</f>
        <v/>
      </c>
      <c r="L3" s="18" t="str">
        <f t="shared" si="3"/>
        <v/>
      </c>
      <c r="M3" s="18" t="str">
        <f t="shared" si="4"/>
        <v/>
      </c>
      <c r="N3" s="18" t="str">
        <f>IFERROR(__xludf.DUMMYFUNCTION("if(A3="""","""", iferror(join("" (3), "",query('Escolhas por docente'!A$2:F$69,""select A where D ='""&amp;$A3&amp;""'"")),""""))"),"")</f>
        <v/>
      </c>
      <c r="O3" s="18" t="str">
        <f t="shared" si="5"/>
        <v/>
      </c>
      <c r="P3" s="18" t="str">
        <f t="shared" si="6"/>
        <v/>
      </c>
      <c r="Q3" s="18" t="str">
        <f>IFERROR(__xludf.DUMMYFUNCTION("if(A3="""","""", iferror(join("" (4), "",query('Escolhas por docente'!A$2:F$69,""select A where E ='""&amp;$A3&amp;""'"")),""""))"),"")</f>
        <v/>
      </c>
      <c r="R3" s="18" t="str">
        <f t="shared" si="7"/>
        <v/>
      </c>
      <c r="S3" s="18" t="str">
        <f t="shared" si="8"/>
        <v/>
      </c>
      <c r="T3" s="18" t="str">
        <f>IFERROR(__xludf.DUMMYFUNCTION("if(A3="""","""", iferror(join("" (5), "",query('Escolhas por docente'!A$2:F$69,""select A where F ='""&amp;$A3&amp;""'"")),""""))"),"")</f>
        <v/>
      </c>
      <c r="U3" s="28" t="str">
        <f t="shared" si="9"/>
        <v/>
      </c>
      <c r="V3" s="7" t="s">
        <v>130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ht="67.5" customHeight="1">
      <c r="A4" s="33" t="s">
        <v>136</v>
      </c>
      <c r="B4" s="33" t="s">
        <v>269</v>
      </c>
      <c r="C4" s="33" t="s">
        <v>146</v>
      </c>
      <c r="D4" s="33" t="s">
        <v>270</v>
      </c>
      <c r="E4" s="33" t="s">
        <v>149</v>
      </c>
      <c r="F4" s="33" t="s">
        <v>150</v>
      </c>
      <c r="G4" s="13" t="str">
        <f t="shared" ref="G4:G9" si="10">if(A4="","",concatenate(A4," (",B4,if(and(D4&lt;&gt;"",D4&lt;&gt;" "),concatenate(", ",D4),""),")"))</f>
        <v>CM005 A ou B (Álgebra Linear, 2a4a 7:30)</v>
      </c>
      <c r="H4" s="16" t="str">
        <f>IFERROR(__xludf.DUMMYFUNCTION("if(A4="""","""",iferror(join("" (1), "",query('Escolhas por docente'!A$2:F$69,""select A where B ='""&amp;$A4&amp;""'"")),""""))"),"")</f>
        <v/>
      </c>
      <c r="I4" s="18" t="str">
        <f t="shared" si="1"/>
        <v/>
      </c>
      <c r="J4" s="18" t="str">
        <f t="shared" si="2"/>
        <v/>
      </c>
      <c r="K4" s="18" t="str">
        <f>IFERROR(__xludf.DUMMYFUNCTION("if(A4="""","""", iferror(join("" (2), "",query('Escolhas por docente'!A$2:F$69,""select A where C ='""&amp;$A4&amp;""'"")),""""))"),"")</f>
        <v/>
      </c>
      <c r="L4" s="18" t="str">
        <f t="shared" si="3"/>
        <v/>
      </c>
      <c r="M4" s="18" t="str">
        <f t="shared" si="4"/>
        <v/>
      </c>
      <c r="N4" s="18" t="str">
        <f>IFERROR(__xludf.DUMMYFUNCTION("if(A4="""","""", iferror(join("" (3), "",query('Escolhas por docente'!A$2:F$69,""select A where D ='""&amp;$A4&amp;""'"")),""""))"),"")</f>
        <v/>
      </c>
      <c r="O4" s="18" t="str">
        <f t="shared" si="5"/>
        <v/>
      </c>
      <c r="P4" s="18" t="str">
        <f t="shared" si="6"/>
        <v/>
      </c>
      <c r="Q4" s="18" t="str">
        <f>IFERROR(__xludf.DUMMYFUNCTION("if(A4="""","""", iferror(join("" (4), "",query('Escolhas por docente'!A$2:F$69,""select A where E ='""&amp;$A4&amp;""'"")),""""))"),"")</f>
        <v/>
      </c>
      <c r="R4" s="18" t="str">
        <f t="shared" si="7"/>
        <v/>
      </c>
      <c r="S4" s="18" t="str">
        <f t="shared" si="8"/>
        <v/>
      </c>
      <c r="T4" s="18" t="str">
        <f>IFERROR(__xludf.DUMMYFUNCTION("if(A4="""","""", iferror(join("" (5), "",query('Escolhas por docente'!A$2:F$69,""select A where F ='""&amp;$A4&amp;""'"")),""""))"),"")</f>
        <v/>
      </c>
      <c r="U4" s="28" t="str">
        <f t="shared" si="9"/>
        <v/>
      </c>
      <c r="V4" s="30" t="str">
        <f t="shared" ref="V4:V10" si="11">concatenate(H4:U4)</f>
        <v/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ht="67.5" customHeight="1">
      <c r="A5" s="33" t="s">
        <v>172</v>
      </c>
      <c r="B5" s="33" t="s">
        <v>269</v>
      </c>
      <c r="C5" s="33" t="s">
        <v>174</v>
      </c>
      <c r="D5" s="33" t="s">
        <v>300</v>
      </c>
      <c r="E5" s="33" t="s">
        <v>176</v>
      </c>
      <c r="F5" s="33" t="s">
        <v>177</v>
      </c>
      <c r="G5" s="13" t="str">
        <f t="shared" si="10"/>
        <v>CM005 C, D ou E ou CMA212 A ou B (Álgebra Linear, 3a5a 7:30)</v>
      </c>
      <c r="H5" s="16" t="str">
        <f>IFERROR(__xludf.DUMMYFUNCTION("if(A5="""","""",iferror(join("" (1), "",query('Escolhas por docente'!A$2:F$69,""select A where B ='""&amp;$A5&amp;""'"")),""""))"),"")</f>
        <v/>
      </c>
      <c r="I5" s="18" t="str">
        <f t="shared" si="1"/>
        <v/>
      </c>
      <c r="J5" s="18" t="str">
        <f t="shared" si="2"/>
        <v/>
      </c>
      <c r="K5" s="18" t="str">
        <f>IFERROR(__xludf.DUMMYFUNCTION("if(A5="""","""", iferror(join("" (2), "",query('Escolhas por docente'!A$2:F$69,""select A where C ='""&amp;$A5&amp;""'"")),""""))"),"")</f>
        <v/>
      </c>
      <c r="L5" s="18" t="str">
        <f t="shared" si="3"/>
        <v/>
      </c>
      <c r="M5" s="18" t="str">
        <f t="shared" si="4"/>
        <v/>
      </c>
      <c r="N5" s="18" t="str">
        <f>IFERROR(__xludf.DUMMYFUNCTION("if(A5="""","""", iferror(join("" (3), "",query('Escolhas por docente'!A$2:F$69,""select A where D ='""&amp;$A5&amp;""'"")),""""))"),"")</f>
        <v/>
      </c>
      <c r="O5" s="18" t="str">
        <f t="shared" si="5"/>
        <v/>
      </c>
      <c r="P5" s="18" t="str">
        <f t="shared" si="6"/>
        <v/>
      </c>
      <c r="Q5" s="18" t="str">
        <f>IFERROR(__xludf.DUMMYFUNCTION("if(A5="""","""", iferror(join("" (4), "",query('Escolhas por docente'!A$2:F$69,""select A where E ='""&amp;$A5&amp;""'"")),""""))"),"")</f>
        <v/>
      </c>
      <c r="R5" s="18" t="str">
        <f t="shared" si="7"/>
        <v/>
      </c>
      <c r="S5" s="18" t="str">
        <f t="shared" si="8"/>
        <v/>
      </c>
      <c r="T5" s="18" t="str">
        <f>IFERROR(__xludf.DUMMYFUNCTION("if(A5="""","""", iferror(join("" (5), "",query('Escolhas por docente'!A$2:F$69,""select A where F ='""&amp;$A5&amp;""'"")),""""))"),"Lucas")</f>
        <v>Lucas</v>
      </c>
      <c r="U5" s="28" t="str">
        <f t="shared" si="9"/>
        <v> (5)</v>
      </c>
      <c r="V5" s="30" t="str">
        <f t="shared" si="11"/>
        <v>Lucas (5)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 ht="67.5" customHeight="1">
      <c r="A6" s="33" t="s">
        <v>182</v>
      </c>
      <c r="B6" s="33" t="s">
        <v>269</v>
      </c>
      <c r="C6" s="33" t="s">
        <v>183</v>
      </c>
      <c r="D6" s="33" t="s">
        <v>312</v>
      </c>
      <c r="E6" s="33" t="s">
        <v>185</v>
      </c>
      <c r="F6" s="33" t="s">
        <v>187</v>
      </c>
      <c r="G6" s="13" t="str">
        <f t="shared" si="10"/>
        <v>CM005 F, G ou H (Álgebra Linear, 3a5a 13:30)</v>
      </c>
      <c r="H6" s="16" t="str">
        <f>IFERROR(__xludf.DUMMYFUNCTION("if(A6="""","""",iferror(join("" (1), "",query('Escolhas por docente'!A$2:F$69,""select A where B ='""&amp;$A6&amp;""'"")),""""))"),"")</f>
        <v/>
      </c>
      <c r="I6" s="18" t="str">
        <f t="shared" si="1"/>
        <v/>
      </c>
      <c r="J6" s="18" t="str">
        <f t="shared" si="2"/>
        <v/>
      </c>
      <c r="K6" s="18" t="str">
        <f>IFERROR(__xludf.DUMMYFUNCTION("if(A6="""","""", iferror(join("" (2), "",query('Escolhas por docente'!A$2:F$69,""select A where C ='""&amp;$A6&amp;""'"")),""""))"),"")</f>
        <v/>
      </c>
      <c r="L6" s="18" t="str">
        <f t="shared" si="3"/>
        <v/>
      </c>
      <c r="M6" s="18" t="str">
        <f t="shared" si="4"/>
        <v/>
      </c>
      <c r="N6" s="18" t="str">
        <f>IFERROR(__xludf.DUMMYFUNCTION("if(A6="""","""", iferror(join("" (3), "",query('Escolhas por docente'!A$2:F$69,""select A where D ='""&amp;$A6&amp;""'"")),""""))"),"")</f>
        <v/>
      </c>
      <c r="O6" s="18" t="str">
        <f t="shared" si="5"/>
        <v/>
      </c>
      <c r="P6" s="18" t="str">
        <f t="shared" si="6"/>
        <v/>
      </c>
      <c r="Q6" s="18" t="str">
        <f>IFERROR(__xludf.DUMMYFUNCTION("if(A6="""","""", iferror(join("" (4), "",query('Escolhas por docente'!A$2:F$69,""select A where E ='""&amp;$A6&amp;""'"")),""""))"),"")</f>
        <v/>
      </c>
      <c r="R6" s="18" t="str">
        <f t="shared" si="7"/>
        <v/>
      </c>
      <c r="S6" s="18" t="str">
        <f t="shared" si="8"/>
        <v/>
      </c>
      <c r="T6" s="18" t="str">
        <f>IFERROR(__xludf.DUMMYFUNCTION("if(A6="""","""", iferror(join("" (5), "",query('Escolhas por docente'!A$2:F$69,""select A where F ='""&amp;$A6&amp;""'"")),""""))"),"")</f>
        <v/>
      </c>
      <c r="U6" s="28" t="str">
        <f t="shared" si="9"/>
        <v/>
      </c>
      <c r="V6" s="30" t="str">
        <f t="shared" si="11"/>
        <v/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ht="67.5" customHeight="1">
      <c r="A7" s="33" t="s">
        <v>191</v>
      </c>
      <c r="B7" s="33" t="s">
        <v>269</v>
      </c>
      <c r="C7" s="33" t="s">
        <v>193</v>
      </c>
      <c r="D7" s="33" t="s">
        <v>322</v>
      </c>
      <c r="E7" s="33" t="s">
        <v>194</v>
      </c>
      <c r="F7" s="33" t="s">
        <v>195</v>
      </c>
      <c r="G7" s="13" t="str">
        <f t="shared" si="10"/>
        <v>CM005 I ou J (Álgebra Linear, 2a4a 17:30)</v>
      </c>
      <c r="H7" s="16" t="str">
        <f>IFERROR(__xludf.DUMMYFUNCTION("if(A7="""","""",iferror(join("" (1), "",query('Escolhas por docente'!A$2:F$69,""select A where B ='""&amp;$A7&amp;""'"")),""""))"),"")</f>
        <v/>
      </c>
      <c r="I7" s="18" t="str">
        <f t="shared" si="1"/>
        <v/>
      </c>
      <c r="J7" s="18" t="str">
        <f t="shared" si="2"/>
        <v/>
      </c>
      <c r="K7" s="18" t="str">
        <f>IFERROR(__xludf.DUMMYFUNCTION("if(A7="""","""", iferror(join("" (2), "",query('Escolhas por docente'!A$2:F$69,""select A where C ='""&amp;$A7&amp;""'"")),""""))"),"")</f>
        <v/>
      </c>
      <c r="L7" s="18" t="str">
        <f t="shared" si="3"/>
        <v/>
      </c>
      <c r="M7" s="18" t="str">
        <f t="shared" si="4"/>
        <v/>
      </c>
      <c r="N7" s="18" t="str">
        <f>IFERROR(__xludf.DUMMYFUNCTION("if(A7="""","""", iferror(join("" (3), "",query('Escolhas por docente'!A$2:F$69,""select A where D ='""&amp;$A7&amp;""'"")),""""))"),"")</f>
        <v/>
      </c>
      <c r="O7" s="18" t="str">
        <f t="shared" si="5"/>
        <v/>
      </c>
      <c r="P7" s="18" t="str">
        <f t="shared" si="6"/>
        <v/>
      </c>
      <c r="Q7" s="18" t="str">
        <f>IFERROR(__xludf.DUMMYFUNCTION("if(A7="""","""", iferror(join("" (4), "",query('Escolhas por docente'!A$2:F$69,""select A where E ='""&amp;$A7&amp;""'"")),""""))"),"")</f>
        <v/>
      </c>
      <c r="R7" s="18" t="str">
        <f t="shared" si="7"/>
        <v/>
      </c>
      <c r="S7" s="18" t="str">
        <f t="shared" si="8"/>
        <v/>
      </c>
      <c r="T7" s="18" t="str">
        <f>IFERROR(__xludf.DUMMYFUNCTION("if(A7="""","""", iferror(join("" (5), "",query('Escolhas por docente'!A$2:F$69,""select A where F ='""&amp;$A7&amp;""'"")),""""))"),"")</f>
        <v/>
      </c>
      <c r="U7" s="28" t="str">
        <f t="shared" si="9"/>
        <v/>
      </c>
      <c r="V7" s="30" t="str">
        <f t="shared" si="11"/>
        <v/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ht="67.5" customHeight="1">
      <c r="A8" s="33" t="s">
        <v>199</v>
      </c>
      <c r="B8" s="33" t="s">
        <v>269</v>
      </c>
      <c r="C8" s="33" t="s">
        <v>200</v>
      </c>
      <c r="D8" s="34" t="s">
        <v>333</v>
      </c>
      <c r="E8" s="33" t="s">
        <v>201</v>
      </c>
      <c r="F8" s="33" t="s">
        <v>202</v>
      </c>
      <c r="G8" s="13" t="str">
        <f t="shared" si="10"/>
        <v>CM005 K (Álgebra Linear, 4a 19:30 6a 21:30)</v>
      </c>
      <c r="H8" s="16" t="str">
        <f>IFERROR(__xludf.DUMMYFUNCTION("if(A8="""","""",iferror(join("" (1), "",query('Escolhas por docente'!A$2:F$69,""select A where B ='""&amp;$A8&amp;""'"")),""""))"),"")</f>
        <v/>
      </c>
      <c r="I8" s="18" t="str">
        <f t="shared" si="1"/>
        <v/>
      </c>
      <c r="J8" s="18" t="str">
        <f t="shared" si="2"/>
        <v/>
      </c>
      <c r="K8" s="18" t="str">
        <f>IFERROR(__xludf.DUMMYFUNCTION("if(A8="""","""", iferror(join("" (2), "",query('Escolhas por docente'!A$2:F$69,""select A where C ='""&amp;$A8&amp;""'"")),""""))"),"")</f>
        <v/>
      </c>
      <c r="L8" s="18" t="str">
        <f t="shared" si="3"/>
        <v/>
      </c>
      <c r="M8" s="18" t="str">
        <f t="shared" si="4"/>
        <v/>
      </c>
      <c r="N8" s="18" t="str">
        <f>IFERROR(__xludf.DUMMYFUNCTION("if(A8="""","""", iferror(join("" (3), "",query('Escolhas por docente'!A$2:F$69,""select A where D ='""&amp;$A8&amp;""'"")),""""))"),"")</f>
        <v/>
      </c>
      <c r="O8" s="18" t="str">
        <f t="shared" si="5"/>
        <v/>
      </c>
      <c r="P8" s="18" t="str">
        <f t="shared" si="6"/>
        <v/>
      </c>
      <c r="Q8" s="18" t="str">
        <f>IFERROR(__xludf.DUMMYFUNCTION("if(A8="""","""", iferror(join("" (4), "",query('Escolhas por docente'!A$2:F$69,""select A where E ='""&amp;$A8&amp;""'"")),""""))"),"")</f>
        <v/>
      </c>
      <c r="R8" s="18" t="str">
        <f t="shared" si="7"/>
        <v/>
      </c>
      <c r="S8" s="18" t="str">
        <f t="shared" si="8"/>
        <v/>
      </c>
      <c r="T8" s="18" t="str">
        <f>IFERROR(__xludf.DUMMYFUNCTION("if(A8="""","""", iferror(join("" (5), "",query('Escolhas por docente'!A$2:F$69,""select A where F ='""&amp;$A8&amp;""'"")),""""))"),"")</f>
        <v/>
      </c>
      <c r="U8" s="28" t="str">
        <f t="shared" si="9"/>
        <v/>
      </c>
      <c r="V8" s="30" t="str">
        <f t="shared" si="11"/>
        <v/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ht="67.5" customHeight="1">
      <c r="A9" s="33" t="s">
        <v>206</v>
      </c>
      <c r="B9" s="33" t="s">
        <v>269</v>
      </c>
      <c r="C9" s="33" t="s">
        <v>208</v>
      </c>
      <c r="D9" s="34" t="s">
        <v>345</v>
      </c>
      <c r="E9" s="33" t="s">
        <v>209</v>
      </c>
      <c r="F9" s="33" t="s">
        <v>211</v>
      </c>
      <c r="G9" s="13" t="str">
        <f t="shared" si="10"/>
        <v>CM005 L (Álgebra Linear, 3a 21:30 6a 19:30)</v>
      </c>
      <c r="H9" s="16" t="str">
        <f>IFERROR(__xludf.DUMMYFUNCTION("if(A9="""","""",iferror(join("" (1), "",query('Escolhas por docente'!A$2:F$69,""select A where B ='""&amp;$A9&amp;""'"")),""""))"),"")</f>
        <v/>
      </c>
      <c r="I9" s="18" t="str">
        <f t="shared" si="1"/>
        <v/>
      </c>
      <c r="J9" s="18" t="str">
        <f t="shared" si="2"/>
        <v/>
      </c>
      <c r="K9" s="18" t="str">
        <f>IFERROR(__xludf.DUMMYFUNCTION("if(A9="""","""", iferror(join("" (2), "",query('Escolhas por docente'!A$2:F$69,""select A where C ='""&amp;$A9&amp;""'"")),""""))"),"")</f>
        <v/>
      </c>
      <c r="L9" s="18" t="str">
        <f t="shared" si="3"/>
        <v/>
      </c>
      <c r="M9" s="18" t="str">
        <f t="shared" si="4"/>
        <v/>
      </c>
      <c r="N9" s="18" t="str">
        <f>IFERROR(__xludf.DUMMYFUNCTION("if(A9="""","""", iferror(join("" (3), "",query('Escolhas por docente'!A$2:F$69,""select A where D ='""&amp;$A9&amp;""'"")),""""))"),"")</f>
        <v/>
      </c>
      <c r="O9" s="18" t="str">
        <f t="shared" si="5"/>
        <v/>
      </c>
      <c r="P9" s="18" t="str">
        <f t="shared" si="6"/>
        <v/>
      </c>
      <c r="Q9" s="18" t="str">
        <f>IFERROR(__xludf.DUMMYFUNCTION("if(A9="""","""", iferror(join("" (4), "",query('Escolhas por docente'!A$2:F$69,""select A where E ='""&amp;$A9&amp;""'"")),""""))"),"")</f>
        <v/>
      </c>
      <c r="R9" s="18" t="str">
        <f t="shared" si="7"/>
        <v/>
      </c>
      <c r="S9" s="18" t="str">
        <f t="shared" si="8"/>
        <v/>
      </c>
      <c r="T9" s="18" t="str">
        <f>IFERROR(__xludf.DUMMYFUNCTION("if(A9="""","""", iferror(join("" (5), "",query('Escolhas por docente'!A$2:F$69,""select A where F ='""&amp;$A9&amp;""'"")),""""))"),"")</f>
        <v/>
      </c>
      <c r="U9" s="28" t="str">
        <f t="shared" si="9"/>
        <v/>
      </c>
      <c r="V9" s="30" t="str">
        <f t="shared" si="11"/>
        <v/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ht="67.5" customHeight="1">
      <c r="A10" s="12" t="s">
        <v>213</v>
      </c>
      <c r="B10" s="12"/>
      <c r="C10" s="12"/>
      <c r="D10" s="12"/>
      <c r="E10" s="12"/>
      <c r="F10" s="12"/>
      <c r="G10" s="13" t="s">
        <v>41</v>
      </c>
      <c r="H10" s="16" t="str">
        <f>IFERROR(__xludf.DUMMYFUNCTION("if(A10="""","""",iferror(join("" (1), "",query('Escolhas por docente'!A$2:F$69,""select A where B ='""&amp;$A10&amp;""'"")),""""))"),"")</f>
        <v/>
      </c>
      <c r="I10" s="18" t="str">
        <f t="shared" si="1"/>
        <v/>
      </c>
      <c r="J10" s="18" t="str">
        <f t="shared" si="2"/>
        <v/>
      </c>
      <c r="K10" s="18" t="str">
        <f>IFERROR(__xludf.DUMMYFUNCTION("if(A10="""","""", iferror(join("" (2), "",query('Escolhas por docente'!A$2:F$69,""select A where C ='""&amp;$A10&amp;""'"")),""""))"),"")</f>
        <v/>
      </c>
      <c r="L10" s="18" t="str">
        <f t="shared" si="3"/>
        <v/>
      </c>
      <c r="M10" s="18" t="str">
        <f t="shared" si="4"/>
        <v/>
      </c>
      <c r="N10" s="18" t="str">
        <f>IFERROR(__xludf.DUMMYFUNCTION("if(A10="""","""", iferror(join("" (3), "",query('Escolhas por docente'!A$2:F$69,""select A where D ='""&amp;$A10&amp;""'"")),""""))"),"")</f>
        <v/>
      </c>
      <c r="O10" s="18" t="str">
        <f t="shared" si="5"/>
        <v/>
      </c>
      <c r="P10" s="18" t="str">
        <f t="shared" si="6"/>
        <v/>
      </c>
      <c r="Q10" s="18" t="str">
        <f>IFERROR(__xludf.DUMMYFUNCTION("if(A10="""","""", iferror(join("" (4), "",query('Escolhas por docente'!A$2:F$69,""select A where E ='""&amp;$A10&amp;""'"")),""""))"),"")</f>
        <v/>
      </c>
      <c r="R10" s="18" t="str">
        <f t="shared" si="7"/>
        <v/>
      </c>
      <c r="S10" s="18" t="str">
        <f t="shared" si="8"/>
        <v/>
      </c>
      <c r="T10" s="18" t="str">
        <f>IFERROR(__xludf.DUMMYFUNCTION("if(A10="""","""", iferror(join("" (5), "",query('Escolhas por docente'!A$2:F$69,""select A where F ='""&amp;$A10&amp;""'"")),""""))"),"")</f>
        <v/>
      </c>
      <c r="U10" s="28" t="str">
        <f t="shared" si="9"/>
        <v/>
      </c>
      <c r="V10" s="30" t="str">
        <f t="shared" si="11"/>
        <v/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ht="67.5" customHeight="1">
      <c r="A11" s="12" t="s">
        <v>2</v>
      </c>
      <c r="B11" s="12" t="s">
        <v>228</v>
      </c>
      <c r="C11" s="12" t="s">
        <v>6</v>
      </c>
      <c r="D11" s="12" t="s">
        <v>230</v>
      </c>
      <c r="E11" s="12" t="s">
        <v>8</v>
      </c>
      <c r="F11" s="12" t="s">
        <v>9</v>
      </c>
      <c r="G11" s="13" t="s">
        <v>41</v>
      </c>
      <c r="H11" s="16" t="str">
        <f>IFERROR(__xludf.DUMMYFUNCTION("if(A11="""","""",iferror(join("" (1), "",query('Escolhas por docente'!A$2:F$69,""select A where B ='""&amp;$A11&amp;""'"")),""""))"),"")</f>
        <v/>
      </c>
      <c r="I11" s="18" t="str">
        <f t="shared" si="1"/>
        <v/>
      </c>
      <c r="J11" s="18" t="str">
        <f t="shared" si="2"/>
        <v/>
      </c>
      <c r="K11" s="18" t="str">
        <f>IFERROR(__xludf.DUMMYFUNCTION("if(A11="""","""", iferror(join("" (2), "",query('Escolhas por docente'!A$2:F$69,""select A where C ='""&amp;$A11&amp;""'"")),""""))"),"")</f>
        <v/>
      </c>
      <c r="L11" s="18" t="str">
        <f t="shared" si="3"/>
        <v/>
      </c>
      <c r="M11" s="18" t="str">
        <f t="shared" si="4"/>
        <v/>
      </c>
      <c r="N11" s="18" t="str">
        <f>IFERROR(__xludf.DUMMYFUNCTION("if(A11="""","""", iferror(join("" (3), "",query('Escolhas por docente'!A$2:F$69,""select A where D ='""&amp;$A11&amp;""'"")),""""))"),"")</f>
        <v/>
      </c>
      <c r="O11" s="18" t="str">
        <f t="shared" si="5"/>
        <v/>
      </c>
      <c r="P11" s="18" t="str">
        <f t="shared" si="6"/>
        <v/>
      </c>
      <c r="Q11" s="18" t="str">
        <f>IFERROR(__xludf.DUMMYFUNCTION("if(A11="""","""", iferror(join("" (4), "",query('Escolhas por docente'!A$2:F$69,""select A where E ='""&amp;$A11&amp;""'"")),""""))"),"")</f>
        <v/>
      </c>
      <c r="R11" s="18" t="str">
        <f t="shared" si="7"/>
        <v/>
      </c>
      <c r="S11" s="18" t="str">
        <f t="shared" si="8"/>
        <v/>
      </c>
      <c r="T11" s="18" t="str">
        <f>IFERROR(__xludf.DUMMYFUNCTION("if(A11="""","""", iferror(join("" (5), "",query('Escolhas por docente'!A$2:F$69,""select A where F ='""&amp;$A11&amp;""'"")),""""))"),"")</f>
        <v/>
      </c>
      <c r="U11" s="28" t="str">
        <f t="shared" si="9"/>
        <v/>
      </c>
      <c r="V11" s="7" t="s">
        <v>130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ht="67.5" customHeight="1">
      <c r="A12" s="33" t="s">
        <v>223</v>
      </c>
      <c r="B12" s="33" t="s">
        <v>381</v>
      </c>
      <c r="C12" s="33" t="s">
        <v>224</v>
      </c>
      <c r="D12" s="33" t="s">
        <v>384</v>
      </c>
      <c r="E12" s="33" t="s">
        <v>225</v>
      </c>
      <c r="F12" s="33" t="s">
        <v>226</v>
      </c>
      <c r="G12" s="13" t="str">
        <f t="shared" ref="G12:G15" si="12">if(A12="","",concatenate(A12," (",B12,if(and(D12&lt;&gt;"",D12&lt;&gt;" "),concatenate(", ",D12),""),")"))</f>
        <v>CM041 A ou CMA111 A (Cálculo I ou Cálculo 1A, 2a4a6a 7:30)</v>
      </c>
      <c r="H12" s="16" t="str">
        <f>IFERROR(__xludf.DUMMYFUNCTION("if(A12="""","""",iferror(join("" (1), "",query('Escolhas por docente'!A$2:F$69,""select A where B ='""&amp;$A12&amp;""'"")),""""))"),"")</f>
        <v/>
      </c>
      <c r="I12" s="18" t="str">
        <f t="shared" si="1"/>
        <v/>
      </c>
      <c r="J12" s="18" t="str">
        <f t="shared" si="2"/>
        <v/>
      </c>
      <c r="K12" s="18" t="str">
        <f>IFERROR(__xludf.DUMMYFUNCTION("if(A12="""","""", iferror(join("" (2), "",query('Escolhas por docente'!A$2:F$69,""select A where C ='""&amp;$A12&amp;""'"")),""""))"),"")</f>
        <v/>
      </c>
      <c r="L12" s="18" t="str">
        <f t="shared" si="3"/>
        <v/>
      </c>
      <c r="M12" s="18" t="str">
        <f t="shared" si="4"/>
        <v/>
      </c>
      <c r="N12" s="18" t="str">
        <f>IFERROR(__xludf.DUMMYFUNCTION("if(A12="""","""", iferror(join("" (3), "",query('Escolhas por docente'!A$2:F$69,""select A where D ='""&amp;$A12&amp;""'"")),""""))"),"")</f>
        <v/>
      </c>
      <c r="O12" s="18" t="str">
        <f t="shared" si="5"/>
        <v/>
      </c>
      <c r="P12" s="18" t="str">
        <f t="shared" si="6"/>
        <v/>
      </c>
      <c r="Q12" s="18" t="str">
        <f>IFERROR(__xludf.DUMMYFUNCTION("if(A12="""","""", iferror(join("" (4), "",query('Escolhas por docente'!A$2:F$69,""select A where E ='""&amp;$A12&amp;""'"")),""""))"),"")</f>
        <v/>
      </c>
      <c r="R12" s="18" t="str">
        <f t="shared" si="7"/>
        <v/>
      </c>
      <c r="S12" s="18" t="str">
        <f t="shared" si="8"/>
        <v/>
      </c>
      <c r="T12" s="18" t="str">
        <f>IFERROR(__xludf.DUMMYFUNCTION("if(A12="""","""", iferror(join("" (5), "",query('Escolhas por docente'!A$2:F$69,""select A where F ='""&amp;$A12&amp;""'"")),""""))"),"")</f>
        <v/>
      </c>
      <c r="U12" s="28" t="str">
        <f t="shared" si="9"/>
        <v/>
      </c>
      <c r="V12" s="30" t="str">
        <f t="shared" ref="V12:V16" si="13">concatenate(H12:U12)</f>
        <v/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ht="67.5" customHeight="1">
      <c r="A13" s="33" t="s">
        <v>227</v>
      </c>
      <c r="B13" s="33" t="s">
        <v>417</v>
      </c>
      <c r="C13" s="33" t="s">
        <v>242</v>
      </c>
      <c r="D13" s="33" t="s">
        <v>418</v>
      </c>
      <c r="E13" s="33" t="s">
        <v>419</v>
      </c>
      <c r="F13" s="33" t="s">
        <v>274</v>
      </c>
      <c r="G13" s="13" t="str">
        <f t="shared" si="12"/>
        <v>CM041 C (Cálculo I, 2a4a6a 13:30)</v>
      </c>
      <c r="H13" s="16" t="str">
        <f>IFERROR(__xludf.DUMMYFUNCTION("if(A13="""","""",iferror(join("" (1), "",query('Escolhas por docente'!A$2:F$69,""select A where B ='""&amp;$A13&amp;""'"")),""""))"),"")</f>
        <v/>
      </c>
      <c r="I13" s="18" t="str">
        <f t="shared" si="1"/>
        <v/>
      </c>
      <c r="J13" s="18" t="str">
        <f t="shared" si="2"/>
        <v/>
      </c>
      <c r="K13" s="18" t="str">
        <f>IFERROR(__xludf.DUMMYFUNCTION("if(A13="""","""", iferror(join("" (2), "",query('Escolhas por docente'!A$2:F$69,""select A where C ='""&amp;$A13&amp;""'"")),""""))"),"")</f>
        <v/>
      </c>
      <c r="L13" s="18" t="str">
        <f t="shared" si="3"/>
        <v/>
      </c>
      <c r="M13" s="18" t="str">
        <f t="shared" si="4"/>
        <v/>
      </c>
      <c r="N13" s="18" t="str">
        <f>IFERROR(__xludf.DUMMYFUNCTION("if(A13="""","""", iferror(join("" (3), "",query('Escolhas por docente'!A$2:F$69,""select A where D ='""&amp;$A13&amp;""'"")),""""))"),"")</f>
        <v/>
      </c>
      <c r="O13" s="18" t="str">
        <f t="shared" si="5"/>
        <v/>
      </c>
      <c r="P13" s="18" t="str">
        <f t="shared" si="6"/>
        <v/>
      </c>
      <c r="Q13" s="18" t="str">
        <f>IFERROR(__xludf.DUMMYFUNCTION("if(A13="""","""", iferror(join("" (4), "",query('Escolhas por docente'!A$2:F$69,""select A where E ='""&amp;$A13&amp;""'"")),""""))"),"")</f>
        <v/>
      </c>
      <c r="R13" s="18" t="str">
        <f t="shared" si="7"/>
        <v/>
      </c>
      <c r="S13" s="18" t="str">
        <f t="shared" si="8"/>
        <v/>
      </c>
      <c r="T13" s="18" t="str">
        <f>IFERROR(__xludf.DUMMYFUNCTION("if(A13="""","""", iferror(join("" (5), "",query('Escolhas por docente'!A$2:F$69,""select A where F ='""&amp;$A13&amp;""'"")),""""))"),"Mael")</f>
        <v>Mael</v>
      </c>
      <c r="U13" s="28" t="str">
        <f t="shared" si="9"/>
        <v> (5)</v>
      </c>
      <c r="V13" s="30" t="str">
        <f t="shared" si="13"/>
        <v>Mael (5)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ht="67.5" customHeight="1">
      <c r="A14" s="33" t="s">
        <v>229</v>
      </c>
      <c r="B14" s="33" t="s">
        <v>417</v>
      </c>
      <c r="C14" s="33" t="s">
        <v>231</v>
      </c>
      <c r="D14" s="33" t="s">
        <v>434</v>
      </c>
      <c r="E14" s="33" t="s">
        <v>232</v>
      </c>
      <c r="F14" s="33" t="s">
        <v>211</v>
      </c>
      <c r="G14" s="13" t="str">
        <f t="shared" si="12"/>
        <v>CM041 D (Cálculo I, 2a5a 19:30 4a 21:30)</v>
      </c>
      <c r="H14" s="16" t="str">
        <f>IFERROR(__xludf.DUMMYFUNCTION("if(A14="""","""",iferror(join("" (1), "",query('Escolhas por docente'!A$2:F$69,""select A where B ='""&amp;$A14&amp;""'"")),""""))"),"")</f>
        <v/>
      </c>
      <c r="I14" s="18" t="str">
        <f t="shared" si="1"/>
        <v/>
      </c>
      <c r="J14" s="18" t="str">
        <f t="shared" si="2"/>
        <v/>
      </c>
      <c r="K14" s="18" t="str">
        <f>IFERROR(__xludf.DUMMYFUNCTION("if(A14="""","""", iferror(join("" (2), "",query('Escolhas por docente'!A$2:F$69,""select A where C ='""&amp;$A14&amp;""'"")),""""))"),"")</f>
        <v/>
      </c>
      <c r="L14" s="18" t="str">
        <f t="shared" si="3"/>
        <v/>
      </c>
      <c r="M14" s="18" t="str">
        <f t="shared" si="4"/>
        <v/>
      </c>
      <c r="N14" s="18" t="str">
        <f>IFERROR(__xludf.DUMMYFUNCTION("if(A14="""","""", iferror(join("" (3), "",query('Escolhas por docente'!A$2:F$69,""select A where D ='""&amp;$A14&amp;""'"")),""""))"),"")</f>
        <v/>
      </c>
      <c r="O14" s="18" t="str">
        <f t="shared" si="5"/>
        <v/>
      </c>
      <c r="P14" s="18" t="str">
        <f t="shared" si="6"/>
        <v/>
      </c>
      <c r="Q14" s="18" t="str">
        <f>IFERROR(__xludf.DUMMYFUNCTION("if(A14="""","""", iferror(join("" (4), "",query('Escolhas por docente'!A$2:F$69,""select A where E ='""&amp;$A14&amp;""'"")),""""))"),"")</f>
        <v/>
      </c>
      <c r="R14" s="18" t="str">
        <f t="shared" si="7"/>
        <v/>
      </c>
      <c r="S14" s="18" t="str">
        <f t="shared" si="8"/>
        <v/>
      </c>
      <c r="T14" s="18" t="str">
        <f>IFERROR(__xludf.DUMMYFUNCTION("if(A14="""","""", iferror(join("" (5), "",query('Escolhas por docente'!A$2:F$69,""select A where F ='""&amp;$A14&amp;""'"")),""""))"),"")</f>
        <v/>
      </c>
      <c r="U14" s="28" t="str">
        <f t="shared" si="9"/>
        <v/>
      </c>
      <c r="V14" s="30" t="str">
        <f t="shared" si="13"/>
        <v/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ht="67.5" customHeight="1">
      <c r="A15" s="33" t="s">
        <v>233</v>
      </c>
      <c r="B15" s="33" t="s">
        <v>417</v>
      </c>
      <c r="C15" s="33" t="s">
        <v>234</v>
      </c>
      <c r="D15" s="33" t="s">
        <v>448</v>
      </c>
      <c r="E15" s="33" t="s">
        <v>235</v>
      </c>
      <c r="F15" s="33" t="s">
        <v>236</v>
      </c>
      <c r="G15" s="13" t="str">
        <f t="shared" si="12"/>
        <v>CM041 E (Cálculo I, 2a6a 19:30 4a 21:30)</v>
      </c>
      <c r="H15" s="16" t="str">
        <f>IFERROR(__xludf.DUMMYFUNCTION("if(A15="""","""",iferror(join("" (1), "",query('Escolhas por docente'!A$2:F$69,""select A where B ='""&amp;$A15&amp;""'"")),""""))"),"")</f>
        <v/>
      </c>
      <c r="I15" s="18" t="str">
        <f t="shared" si="1"/>
        <v/>
      </c>
      <c r="J15" s="18" t="str">
        <f t="shared" si="2"/>
        <v/>
      </c>
      <c r="K15" s="18" t="str">
        <f>IFERROR(__xludf.DUMMYFUNCTION("if(A15="""","""", iferror(join("" (2), "",query('Escolhas por docente'!A$2:F$69,""select A where C ='""&amp;$A15&amp;""'"")),""""))"),"")</f>
        <v/>
      </c>
      <c r="L15" s="18" t="str">
        <f t="shared" si="3"/>
        <v/>
      </c>
      <c r="M15" s="18" t="str">
        <f t="shared" si="4"/>
        <v/>
      </c>
      <c r="N15" s="18" t="str">
        <f>IFERROR(__xludf.DUMMYFUNCTION("if(A15="""","""", iferror(join("" (3), "",query('Escolhas por docente'!A$2:F$69,""select A where D ='""&amp;$A15&amp;""'"")),""""))"),"")</f>
        <v/>
      </c>
      <c r="O15" s="18" t="str">
        <f t="shared" si="5"/>
        <v/>
      </c>
      <c r="P15" s="18" t="str">
        <f t="shared" si="6"/>
        <v/>
      </c>
      <c r="Q15" s="18" t="str">
        <f>IFERROR(__xludf.DUMMYFUNCTION("if(A15="""","""", iferror(join("" (4), "",query('Escolhas por docente'!A$2:F$69,""select A where E ='""&amp;$A15&amp;""'"")),""""))"),"")</f>
        <v/>
      </c>
      <c r="R15" s="18" t="str">
        <f t="shared" si="7"/>
        <v/>
      </c>
      <c r="S15" s="18" t="str">
        <f t="shared" si="8"/>
        <v/>
      </c>
      <c r="T15" s="18" t="str">
        <f>IFERROR(__xludf.DUMMYFUNCTION("if(A15="""","""", iferror(join("" (5), "",query('Escolhas por docente'!A$2:F$69,""select A where F ='""&amp;$A15&amp;""'"")),""""))"),"")</f>
        <v/>
      </c>
      <c r="U15" s="28" t="str">
        <f t="shared" si="9"/>
        <v/>
      </c>
      <c r="V15" s="30" t="str">
        <f t="shared" si="13"/>
        <v/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ht="67.5" customHeight="1">
      <c r="A16" s="12" t="s">
        <v>237</v>
      </c>
      <c r="B16" s="12"/>
      <c r="C16" s="12"/>
      <c r="D16" s="12"/>
      <c r="E16" s="12"/>
      <c r="F16" s="12"/>
      <c r="G16" s="13" t="s">
        <v>41</v>
      </c>
      <c r="H16" s="16" t="str">
        <f>IFERROR(__xludf.DUMMYFUNCTION("if(A16="""","""",iferror(join("" (1), "",query('Escolhas por docente'!A$2:F$69,""select A where B ='""&amp;$A16&amp;""'"")),""""))"),"")</f>
        <v/>
      </c>
      <c r="I16" s="18" t="str">
        <f t="shared" si="1"/>
        <v/>
      </c>
      <c r="J16" s="18" t="str">
        <f t="shared" si="2"/>
        <v/>
      </c>
      <c r="K16" s="18" t="str">
        <f>IFERROR(__xludf.DUMMYFUNCTION("if(A16="""","""", iferror(join("" (2), "",query('Escolhas por docente'!A$2:F$69,""select A where C ='""&amp;$A16&amp;""'"")),""""))"),"")</f>
        <v/>
      </c>
      <c r="L16" s="18" t="str">
        <f t="shared" si="3"/>
        <v/>
      </c>
      <c r="M16" s="18" t="str">
        <f t="shared" si="4"/>
        <v/>
      </c>
      <c r="N16" s="18" t="str">
        <f>IFERROR(__xludf.DUMMYFUNCTION("if(A16="""","""", iferror(join("" (3), "",query('Escolhas por docente'!A$2:F$69,""select A where D ='""&amp;$A16&amp;""'"")),""""))"),"")</f>
        <v/>
      </c>
      <c r="O16" s="18" t="str">
        <f t="shared" si="5"/>
        <v/>
      </c>
      <c r="P16" s="18" t="str">
        <f t="shared" si="6"/>
        <v/>
      </c>
      <c r="Q16" s="18" t="str">
        <f>IFERROR(__xludf.DUMMYFUNCTION("if(A16="""","""", iferror(join("" (4), "",query('Escolhas por docente'!A$2:F$69,""select A where E ='""&amp;$A16&amp;""'"")),""""))"),"")</f>
        <v/>
      </c>
      <c r="R16" s="18" t="str">
        <f t="shared" si="7"/>
        <v/>
      </c>
      <c r="S16" s="18" t="str">
        <f t="shared" si="8"/>
        <v/>
      </c>
      <c r="T16" s="18" t="str">
        <f>IFERROR(__xludf.DUMMYFUNCTION("if(A16="""","""", iferror(join("" (5), "",query('Escolhas por docente'!A$2:F$69,""select A where F ='""&amp;$A16&amp;""'"")),""""))"),"")</f>
        <v/>
      </c>
      <c r="U16" s="28" t="str">
        <f t="shared" si="9"/>
        <v/>
      </c>
      <c r="V16" s="30" t="str">
        <f t="shared" si="13"/>
        <v/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ht="67.5" customHeight="1">
      <c r="A17" s="12" t="s">
        <v>2</v>
      </c>
      <c r="B17" s="12" t="s">
        <v>228</v>
      </c>
      <c r="C17" s="12" t="s">
        <v>6</v>
      </c>
      <c r="D17" s="12" t="s">
        <v>230</v>
      </c>
      <c r="E17" s="12" t="s">
        <v>8</v>
      </c>
      <c r="F17" s="12" t="s">
        <v>9</v>
      </c>
      <c r="G17" s="13" t="s">
        <v>41</v>
      </c>
      <c r="H17" s="16" t="str">
        <f>IFERROR(__xludf.DUMMYFUNCTION("if(A17="""","""",iferror(join("" (1), "",query('Escolhas por docente'!A$2:F$69,""select A where B ='""&amp;$A17&amp;""'"")),""""))"),"")</f>
        <v/>
      </c>
      <c r="I17" s="18" t="str">
        <f t="shared" si="1"/>
        <v/>
      </c>
      <c r="J17" s="18" t="str">
        <f t="shared" si="2"/>
        <v/>
      </c>
      <c r="K17" s="18" t="str">
        <f>IFERROR(__xludf.DUMMYFUNCTION("if(A17="""","""", iferror(join("" (2), "",query('Escolhas por docente'!A$2:F$69,""select A where C ='""&amp;$A17&amp;""'"")),""""))"),"")</f>
        <v/>
      </c>
      <c r="L17" s="18" t="str">
        <f t="shared" si="3"/>
        <v/>
      </c>
      <c r="M17" s="18" t="str">
        <f t="shared" si="4"/>
        <v/>
      </c>
      <c r="N17" s="18" t="str">
        <f>IFERROR(__xludf.DUMMYFUNCTION("if(A17="""","""", iferror(join("" (3), "",query('Escolhas por docente'!A$2:F$69,""select A where D ='""&amp;$A17&amp;""'"")),""""))"),"")</f>
        <v/>
      </c>
      <c r="O17" s="18" t="str">
        <f t="shared" si="5"/>
        <v/>
      </c>
      <c r="P17" s="18" t="str">
        <f t="shared" si="6"/>
        <v/>
      </c>
      <c r="Q17" s="18" t="str">
        <f>IFERROR(__xludf.DUMMYFUNCTION("if(A17="""","""", iferror(join("" (4), "",query('Escolhas por docente'!A$2:F$69,""select A where E ='""&amp;$A17&amp;""'"")),""""))"),"")</f>
        <v/>
      </c>
      <c r="R17" s="18" t="str">
        <f t="shared" si="7"/>
        <v/>
      </c>
      <c r="S17" s="18" t="str">
        <f t="shared" si="8"/>
        <v/>
      </c>
      <c r="T17" s="18" t="str">
        <f>IFERROR(__xludf.DUMMYFUNCTION("if(A17="""","""", iferror(join("" (5), "",query('Escolhas por docente'!A$2:F$69,""select A where F ='""&amp;$A17&amp;""'"")),""""))"),"")</f>
        <v/>
      </c>
      <c r="U17" s="28" t="str">
        <f t="shared" si="9"/>
        <v/>
      </c>
      <c r="V17" s="7" t="s">
        <v>130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ht="67.5" customHeight="1">
      <c r="A18" s="33" t="s">
        <v>238</v>
      </c>
      <c r="B18" s="33" t="s">
        <v>449</v>
      </c>
      <c r="C18" s="33" t="s">
        <v>224</v>
      </c>
      <c r="D18" s="33" t="s">
        <v>384</v>
      </c>
      <c r="E18" s="33" t="s">
        <v>239</v>
      </c>
      <c r="F18" s="33" t="s">
        <v>240</v>
      </c>
      <c r="G18" s="13" t="str">
        <f t="shared" ref="G18:G21" si="14">if(A18="","",concatenate(A18," (",B18,if(and(D18&lt;&gt;"",D18&lt;&gt;" "),concatenate(", ",D18),""),")"))</f>
        <v>CM042 A ou B ou CMA211 A ou B (Cálculo II ou Cálculo 2A, 2a4a6a 7:30)</v>
      </c>
      <c r="H18" s="16" t="str">
        <f>IFERROR(__xludf.DUMMYFUNCTION("if(A18="""","""",iferror(join("" (1), "",query('Escolhas por docente'!A$2:F$69,""select A where B ='""&amp;$A18&amp;""'"")),""""))"),"")</f>
        <v/>
      </c>
      <c r="I18" s="18" t="str">
        <f t="shared" si="1"/>
        <v/>
      </c>
      <c r="J18" s="18" t="str">
        <f t="shared" si="2"/>
        <v/>
      </c>
      <c r="K18" s="18" t="str">
        <f>IFERROR(__xludf.DUMMYFUNCTION("if(A18="""","""", iferror(join("" (2), "",query('Escolhas por docente'!A$2:F$69,""select A where C ='""&amp;$A18&amp;""'"")),""""))"),"")</f>
        <v/>
      </c>
      <c r="L18" s="18" t="str">
        <f t="shared" si="3"/>
        <v/>
      </c>
      <c r="M18" s="18" t="str">
        <f t="shared" si="4"/>
        <v/>
      </c>
      <c r="N18" s="18" t="str">
        <f>IFERROR(__xludf.DUMMYFUNCTION("if(A18="""","""", iferror(join("" (3), "",query('Escolhas por docente'!A$2:F$69,""select A where D ='""&amp;$A18&amp;""'"")),""""))"),"")</f>
        <v/>
      </c>
      <c r="O18" s="18" t="str">
        <f t="shared" si="5"/>
        <v/>
      </c>
      <c r="P18" s="18" t="str">
        <f t="shared" si="6"/>
        <v/>
      </c>
      <c r="Q18" s="18" t="str">
        <f>IFERROR(__xludf.DUMMYFUNCTION("if(A18="""","""", iferror(join("" (4), "",query('Escolhas por docente'!A$2:F$69,""select A where E ='""&amp;$A18&amp;""'"")),""""))"),"")</f>
        <v/>
      </c>
      <c r="R18" s="18" t="str">
        <f t="shared" si="7"/>
        <v/>
      </c>
      <c r="S18" s="18" t="str">
        <f t="shared" si="8"/>
        <v/>
      </c>
      <c r="T18" s="18" t="str">
        <f>IFERROR(__xludf.DUMMYFUNCTION("if(A18="""","""", iferror(join("" (5), "",query('Escolhas por docente'!A$2:F$69,""select A where F ='""&amp;$A18&amp;""'"")),""""))"),"")</f>
        <v/>
      </c>
      <c r="U18" s="28" t="str">
        <f t="shared" si="9"/>
        <v/>
      </c>
      <c r="V18" s="30" t="str">
        <f t="shared" ref="V18:V22" si="15">concatenate(H18:U18)</f>
        <v/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ht="67.5" customHeight="1">
      <c r="A19" s="33" t="s">
        <v>241</v>
      </c>
      <c r="B19" s="33" t="s">
        <v>449</v>
      </c>
      <c r="C19" s="33" t="s">
        <v>242</v>
      </c>
      <c r="D19" s="33" t="s">
        <v>418</v>
      </c>
      <c r="E19" s="33" t="s">
        <v>243</v>
      </c>
      <c r="F19" s="33" t="s">
        <v>244</v>
      </c>
      <c r="G19" s="13" t="str">
        <f t="shared" si="14"/>
        <v>CM042 C, D ou E ou CMA211 C (Cálculo II ou Cálculo 2A, 2a4a6a 13:30)</v>
      </c>
      <c r="H19" s="16" t="str">
        <f>IFERROR(__xludf.DUMMYFUNCTION("if(A19="""","""",iferror(join("" (1), "",query('Escolhas por docente'!A$2:F$69,""select A where B ='""&amp;$A19&amp;""'"")),""""))"),"")</f>
        <v/>
      </c>
      <c r="I19" s="18" t="str">
        <f t="shared" si="1"/>
        <v/>
      </c>
      <c r="J19" s="18" t="str">
        <f t="shared" si="2"/>
        <v/>
      </c>
      <c r="K19" s="18" t="str">
        <f>IFERROR(__xludf.DUMMYFUNCTION("if(A19="""","""", iferror(join("" (2), "",query('Escolhas por docente'!A$2:F$69,""select A where C ='""&amp;$A19&amp;""'"")),""""))"),"")</f>
        <v/>
      </c>
      <c r="L19" s="18" t="str">
        <f t="shared" si="3"/>
        <v/>
      </c>
      <c r="M19" s="18" t="str">
        <f t="shared" si="4"/>
        <v/>
      </c>
      <c r="N19" s="18" t="str">
        <f>IFERROR(__xludf.DUMMYFUNCTION("if(A19="""","""", iferror(join("" (3), "",query('Escolhas por docente'!A$2:F$69,""select A where D ='""&amp;$A19&amp;""'"")),""""))"),"")</f>
        <v/>
      </c>
      <c r="O19" s="18" t="str">
        <f t="shared" si="5"/>
        <v/>
      </c>
      <c r="P19" s="18" t="str">
        <f t="shared" si="6"/>
        <v/>
      </c>
      <c r="Q19" s="18" t="str">
        <f>IFERROR(__xludf.DUMMYFUNCTION("if(A19="""","""", iferror(join("" (4), "",query('Escolhas por docente'!A$2:F$69,""select A where E ='""&amp;$A19&amp;""'"")),""""))"),"")</f>
        <v/>
      </c>
      <c r="R19" s="18" t="str">
        <f t="shared" si="7"/>
        <v/>
      </c>
      <c r="S19" s="18" t="str">
        <f t="shared" si="8"/>
        <v/>
      </c>
      <c r="T19" s="18" t="str">
        <f>IFERROR(__xludf.DUMMYFUNCTION("if(A19="""","""", iferror(join("" (5), "",query('Escolhas por docente'!A$2:F$69,""select A where F ='""&amp;$A19&amp;""'"")),""""))"),"")</f>
        <v/>
      </c>
      <c r="U19" s="28" t="str">
        <f t="shared" si="9"/>
        <v/>
      </c>
      <c r="V19" s="30" t="str">
        <f t="shared" si="15"/>
        <v/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r="20" ht="67.5" customHeight="1">
      <c r="A20" s="33" t="s">
        <v>245</v>
      </c>
      <c r="B20" s="33" t="s">
        <v>450</v>
      </c>
      <c r="C20" s="33" t="s">
        <v>246</v>
      </c>
      <c r="D20" s="33" t="s">
        <v>451</v>
      </c>
      <c r="E20" s="33" t="s">
        <v>247</v>
      </c>
      <c r="F20" s="33" t="s">
        <v>248</v>
      </c>
      <c r="G20" s="13" t="str">
        <f t="shared" si="14"/>
        <v>CM042 F (Cálculo II, 2a4a6a 21:30)</v>
      </c>
      <c r="H20" s="16" t="str">
        <f>IFERROR(__xludf.DUMMYFUNCTION("if(A20="""","""",iferror(join("" (1), "",query('Escolhas por docente'!A$2:F$69,""select A where B ='""&amp;$A20&amp;""'"")),""""))"),"")</f>
        <v/>
      </c>
      <c r="I20" s="18" t="str">
        <f t="shared" si="1"/>
        <v/>
      </c>
      <c r="J20" s="18" t="str">
        <f t="shared" si="2"/>
        <v/>
      </c>
      <c r="K20" s="18" t="str">
        <f>IFERROR(__xludf.DUMMYFUNCTION("if(A20="""","""", iferror(join("" (2), "",query('Escolhas por docente'!A$2:F$69,""select A where C ='""&amp;$A20&amp;""'"")),""""))"),"")</f>
        <v/>
      </c>
      <c r="L20" s="18" t="str">
        <f t="shared" si="3"/>
        <v/>
      </c>
      <c r="M20" s="18" t="str">
        <f t="shared" si="4"/>
        <v/>
      </c>
      <c r="N20" s="18" t="str">
        <f>IFERROR(__xludf.DUMMYFUNCTION("if(A20="""","""", iferror(join("" (3), "",query('Escolhas por docente'!A$2:F$69,""select A where D ='""&amp;$A20&amp;""'"")),""""))"),"")</f>
        <v/>
      </c>
      <c r="O20" s="18" t="str">
        <f t="shared" si="5"/>
        <v/>
      </c>
      <c r="P20" s="18" t="str">
        <f t="shared" si="6"/>
        <v/>
      </c>
      <c r="Q20" s="18" t="str">
        <f>IFERROR(__xludf.DUMMYFUNCTION("if(A20="""","""", iferror(join("" (4), "",query('Escolhas por docente'!A$2:F$69,""select A where E ='""&amp;$A20&amp;""'"")),""""))"),"")</f>
        <v/>
      </c>
      <c r="R20" s="18" t="str">
        <f t="shared" si="7"/>
        <v/>
      </c>
      <c r="S20" s="18" t="str">
        <f t="shared" si="8"/>
        <v/>
      </c>
      <c r="T20" s="18" t="str">
        <f>IFERROR(__xludf.DUMMYFUNCTION("if(A20="""","""", iferror(join("" (5), "",query('Escolhas por docente'!A$2:F$69,""select A where F ='""&amp;$A20&amp;""'"")),""""))"),"")</f>
        <v/>
      </c>
      <c r="U20" s="28" t="str">
        <f t="shared" si="9"/>
        <v/>
      </c>
      <c r="V20" s="30" t="str">
        <f t="shared" si="15"/>
        <v/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ht="67.5" customHeight="1">
      <c r="A21" s="33" t="s">
        <v>249</v>
      </c>
      <c r="B21" s="33" t="s">
        <v>450</v>
      </c>
      <c r="C21" s="33" t="s">
        <v>452</v>
      </c>
      <c r="D21" s="33" t="s">
        <v>453</v>
      </c>
      <c r="E21" s="33" t="s">
        <v>454</v>
      </c>
      <c r="F21" s="33" t="s">
        <v>455</v>
      </c>
      <c r="G21" s="13" t="str">
        <f t="shared" si="14"/>
        <v>CM042 G (Cálculo II, 3a5a 20:30-23:30)</v>
      </c>
      <c r="H21" s="16" t="str">
        <f>IFERROR(__xludf.DUMMYFUNCTION("if(A21="""","""",iferror(join("" (1), "",query('Escolhas por docente'!A$2:F$69,""select A where B ='""&amp;$A21&amp;""'"")),""""))"),"")</f>
        <v/>
      </c>
      <c r="I21" s="18" t="str">
        <f t="shared" si="1"/>
        <v/>
      </c>
      <c r="J21" s="18" t="str">
        <f t="shared" si="2"/>
        <v/>
      </c>
      <c r="K21" s="18" t="str">
        <f>IFERROR(__xludf.DUMMYFUNCTION("if(A21="""","""", iferror(join("" (2), "",query('Escolhas por docente'!A$2:F$69,""select A where C ='""&amp;$A21&amp;""'"")),""""))"),"")</f>
        <v/>
      </c>
      <c r="L21" s="18" t="str">
        <f t="shared" si="3"/>
        <v/>
      </c>
      <c r="M21" s="18" t="str">
        <f t="shared" si="4"/>
        <v/>
      </c>
      <c r="N21" s="18" t="str">
        <f>IFERROR(__xludf.DUMMYFUNCTION("if(A21="""","""", iferror(join("" (3), "",query('Escolhas por docente'!A$2:F$69,""select A where D ='""&amp;$A21&amp;""'"")),""""))"),"")</f>
        <v/>
      </c>
      <c r="O21" s="18" t="str">
        <f t="shared" si="5"/>
        <v/>
      </c>
      <c r="P21" s="18" t="str">
        <f t="shared" si="6"/>
        <v/>
      </c>
      <c r="Q21" s="18" t="str">
        <f>IFERROR(__xludf.DUMMYFUNCTION("if(A21="""","""", iferror(join("" (4), "",query('Escolhas por docente'!A$2:F$69,""select A where E ='""&amp;$A21&amp;""'"")),""""))"),"")</f>
        <v/>
      </c>
      <c r="R21" s="18" t="str">
        <f t="shared" si="7"/>
        <v/>
      </c>
      <c r="S21" s="18" t="str">
        <f t="shared" si="8"/>
        <v/>
      </c>
      <c r="T21" s="18" t="str">
        <f>IFERROR(__xludf.DUMMYFUNCTION("if(A21="""","""", iferror(join("" (5), "",query('Escolhas por docente'!A$2:F$69,""select A where F ='""&amp;$A21&amp;""'"")),""""))"),"")</f>
        <v/>
      </c>
      <c r="U21" s="28" t="str">
        <f t="shared" si="9"/>
        <v/>
      </c>
      <c r="V21" s="30" t="str">
        <f t="shared" si="15"/>
        <v/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ht="67.5" customHeight="1">
      <c r="A22" s="12" t="s">
        <v>250</v>
      </c>
      <c r="B22" s="12"/>
      <c r="C22" s="12"/>
      <c r="D22" s="12"/>
      <c r="E22" s="12"/>
      <c r="F22" s="12"/>
      <c r="G22" s="13" t="s">
        <v>41</v>
      </c>
      <c r="H22" s="16" t="str">
        <f>IFERROR(__xludf.DUMMYFUNCTION("if(A22="""","""",iferror(join("" (1), "",query('Escolhas por docente'!A$2:F$69,""select A where B ='""&amp;$A22&amp;""'"")),""""))"),"")</f>
        <v/>
      </c>
      <c r="I22" s="18" t="str">
        <f t="shared" si="1"/>
        <v/>
      </c>
      <c r="J22" s="18" t="str">
        <f t="shared" si="2"/>
        <v/>
      </c>
      <c r="K22" s="18" t="str">
        <f>IFERROR(__xludf.DUMMYFUNCTION("if(A22="""","""", iferror(join("" (2), "",query('Escolhas por docente'!A$2:F$69,""select A where C ='""&amp;$A22&amp;""'"")),""""))"),"")</f>
        <v/>
      </c>
      <c r="L22" s="18" t="str">
        <f t="shared" si="3"/>
        <v/>
      </c>
      <c r="M22" s="18" t="str">
        <f t="shared" si="4"/>
        <v/>
      </c>
      <c r="N22" s="18" t="str">
        <f>IFERROR(__xludf.DUMMYFUNCTION("if(A22="""","""", iferror(join("" (3), "",query('Escolhas por docente'!A$2:F$69,""select A where D ='""&amp;$A22&amp;""'"")),""""))"),"")</f>
        <v/>
      </c>
      <c r="O22" s="18" t="str">
        <f t="shared" si="5"/>
        <v/>
      </c>
      <c r="P22" s="18" t="str">
        <f t="shared" si="6"/>
        <v/>
      </c>
      <c r="Q22" s="18" t="str">
        <f>IFERROR(__xludf.DUMMYFUNCTION("if(A22="""","""", iferror(join("" (4), "",query('Escolhas por docente'!A$2:F$69,""select A where E ='""&amp;$A22&amp;""'"")),""""))"),"")</f>
        <v/>
      </c>
      <c r="R22" s="18" t="str">
        <f t="shared" si="7"/>
        <v/>
      </c>
      <c r="S22" s="18" t="str">
        <f t="shared" si="8"/>
        <v/>
      </c>
      <c r="T22" s="18" t="str">
        <f>IFERROR(__xludf.DUMMYFUNCTION("if(A22="""","""", iferror(join("" (5), "",query('Escolhas por docente'!A$2:F$69,""select A where F ='""&amp;$A22&amp;""'"")),""""))"),"")</f>
        <v/>
      </c>
      <c r="U22" s="28" t="str">
        <f t="shared" si="9"/>
        <v/>
      </c>
      <c r="V22" s="30" t="str">
        <f t="shared" si="15"/>
        <v/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ht="67.5" customHeight="1">
      <c r="A23" s="12" t="s">
        <v>2</v>
      </c>
      <c r="B23" s="12" t="s">
        <v>228</v>
      </c>
      <c r="C23" s="12" t="s">
        <v>6</v>
      </c>
      <c r="D23" s="12" t="s">
        <v>230</v>
      </c>
      <c r="E23" s="12" t="s">
        <v>8</v>
      </c>
      <c r="F23" s="12" t="s">
        <v>9</v>
      </c>
      <c r="G23" s="13" t="s">
        <v>41</v>
      </c>
      <c r="H23" s="16" t="str">
        <f>IFERROR(__xludf.DUMMYFUNCTION("if(A23="""","""",iferror(join("" (1), "",query('Escolhas por docente'!A$2:F$69,""select A where B ='""&amp;$A23&amp;""'"")),""""))"),"")</f>
        <v/>
      </c>
      <c r="I23" s="18" t="str">
        <f t="shared" si="1"/>
        <v/>
      </c>
      <c r="J23" s="18" t="str">
        <f t="shared" si="2"/>
        <v/>
      </c>
      <c r="K23" s="18" t="str">
        <f>IFERROR(__xludf.DUMMYFUNCTION("if(A23="""","""", iferror(join("" (2), "",query('Escolhas por docente'!A$2:F$69,""select A where C ='""&amp;$A23&amp;""'"")),""""))"),"")</f>
        <v/>
      </c>
      <c r="L23" s="18" t="str">
        <f t="shared" si="3"/>
        <v/>
      </c>
      <c r="M23" s="18" t="str">
        <f t="shared" si="4"/>
        <v/>
      </c>
      <c r="N23" s="18" t="str">
        <f>IFERROR(__xludf.DUMMYFUNCTION("if(A23="""","""", iferror(join("" (3), "",query('Escolhas por docente'!A$2:F$69,""select A where D ='""&amp;$A23&amp;""'"")),""""))"),"")</f>
        <v/>
      </c>
      <c r="O23" s="18" t="str">
        <f t="shared" si="5"/>
        <v/>
      </c>
      <c r="P23" s="18" t="str">
        <f t="shared" si="6"/>
        <v/>
      </c>
      <c r="Q23" s="18" t="str">
        <f>IFERROR(__xludf.DUMMYFUNCTION("if(A23="""","""", iferror(join("" (4), "",query('Escolhas por docente'!A$2:F$69,""select A where E ='""&amp;$A23&amp;""'"")),""""))"),"")</f>
        <v/>
      </c>
      <c r="R23" s="18" t="str">
        <f t="shared" si="7"/>
        <v/>
      </c>
      <c r="S23" s="18" t="str">
        <f t="shared" si="8"/>
        <v/>
      </c>
      <c r="T23" s="18" t="str">
        <f>IFERROR(__xludf.DUMMYFUNCTION("if(A23="""","""", iferror(join("" (5), "",query('Escolhas por docente'!A$2:F$69,""select A where F ='""&amp;$A23&amp;""'"")),""""))"),"")</f>
        <v/>
      </c>
      <c r="U23" s="28" t="str">
        <f t="shared" si="9"/>
        <v/>
      </c>
      <c r="V23" s="7" t="s">
        <v>130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ht="67.5" customHeight="1">
      <c r="A24" s="33" t="s">
        <v>251</v>
      </c>
      <c r="B24" s="33" t="s">
        <v>456</v>
      </c>
      <c r="C24" s="33" t="s">
        <v>252</v>
      </c>
      <c r="D24" s="33" t="s">
        <v>457</v>
      </c>
      <c r="E24" s="33" t="s">
        <v>253</v>
      </c>
      <c r="F24" s="33" t="s">
        <v>254</v>
      </c>
      <c r="G24" s="13" t="str">
        <f t="shared" ref="G24:G26" si="16">if(A24="","",concatenate(A24," (",B24,if(and(D24&lt;&gt;"",D24&lt;&gt;" "),concatenate(", ",D24),""),")"))</f>
        <v>CM043 A (Cálculo III, 3a5a 9:30)</v>
      </c>
      <c r="H24" s="16" t="str">
        <f>IFERROR(__xludf.DUMMYFUNCTION("if(A24="""","""",iferror(join("" (1), "",query('Escolhas por docente'!A$2:F$69,""select A where B ='""&amp;$A24&amp;""'"")),""""))"),"")</f>
        <v/>
      </c>
      <c r="I24" s="18" t="str">
        <f t="shared" si="1"/>
        <v/>
      </c>
      <c r="J24" s="18" t="str">
        <f t="shared" si="2"/>
        <v/>
      </c>
      <c r="K24" s="18" t="str">
        <f>IFERROR(__xludf.DUMMYFUNCTION("if(A24="""","""", iferror(join("" (2), "",query('Escolhas por docente'!A$2:F$69,""select A where C ='""&amp;$A24&amp;""'"")),""""))"),"")</f>
        <v/>
      </c>
      <c r="L24" s="18" t="str">
        <f t="shared" si="3"/>
        <v/>
      </c>
      <c r="M24" s="18" t="str">
        <f t="shared" si="4"/>
        <v/>
      </c>
      <c r="N24" s="18" t="str">
        <f>IFERROR(__xludf.DUMMYFUNCTION("if(A24="""","""", iferror(join("" (3), "",query('Escolhas por docente'!A$2:F$69,""select A where D ='""&amp;$A24&amp;""'"")),""""))"),"Lucas")</f>
        <v>Lucas</v>
      </c>
      <c r="O24" s="18" t="str">
        <f t="shared" si="5"/>
        <v> (3)</v>
      </c>
      <c r="P24" s="18" t="str">
        <f t="shared" si="6"/>
        <v/>
      </c>
      <c r="Q24" s="18" t="str">
        <f>IFERROR(__xludf.DUMMYFUNCTION("if(A24="""","""", iferror(join("" (4), "",query('Escolhas por docente'!A$2:F$69,""select A where E ='""&amp;$A24&amp;""'"")),""""))"),"")</f>
        <v/>
      </c>
      <c r="R24" s="18" t="str">
        <f t="shared" si="7"/>
        <v/>
      </c>
      <c r="S24" s="18" t="str">
        <f t="shared" si="8"/>
        <v/>
      </c>
      <c r="T24" s="18" t="str">
        <f>IFERROR(__xludf.DUMMYFUNCTION("if(A24="""","""", iferror(join("" (5), "",query('Escolhas por docente'!A$2:F$69,""select A where F ='""&amp;$A24&amp;""'"")),""""))"),"")</f>
        <v/>
      </c>
      <c r="U24" s="28" t="str">
        <f t="shared" si="9"/>
        <v/>
      </c>
      <c r="V24" s="30" t="str">
        <f t="shared" ref="V24:V27" si="17">concatenate(H24:U24)</f>
        <v>Lucas (3)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ht="67.5" customHeight="1">
      <c r="A25" s="33" t="s">
        <v>256</v>
      </c>
      <c r="B25" s="33" t="s">
        <v>456</v>
      </c>
      <c r="C25" s="33" t="s">
        <v>183</v>
      </c>
      <c r="D25" s="33" t="s">
        <v>312</v>
      </c>
      <c r="E25" s="33" t="s">
        <v>257</v>
      </c>
      <c r="F25" s="33" t="s">
        <v>258</v>
      </c>
      <c r="G25" s="13" t="str">
        <f t="shared" si="16"/>
        <v>CM043 B (Cálculo III, 3a5a 13:30)</v>
      </c>
      <c r="H25" s="16" t="str">
        <f>IFERROR(__xludf.DUMMYFUNCTION("if(A25="""","""",iferror(join("" (1), "",query('Escolhas por docente'!A$2:F$69,""select A where B ='""&amp;$A25&amp;""'"")),""""))"),"")</f>
        <v/>
      </c>
      <c r="I25" s="18" t="str">
        <f t="shared" si="1"/>
        <v/>
      </c>
      <c r="J25" s="18" t="str">
        <f t="shared" si="2"/>
        <v/>
      </c>
      <c r="K25" s="18" t="str">
        <f>IFERROR(__xludf.DUMMYFUNCTION("if(A25="""","""", iferror(join("" (2), "",query('Escolhas por docente'!A$2:F$69,""select A where C ='""&amp;$A25&amp;""'"")),""""))"),"")</f>
        <v/>
      </c>
      <c r="L25" s="18" t="str">
        <f t="shared" si="3"/>
        <v/>
      </c>
      <c r="M25" s="18" t="str">
        <f t="shared" si="4"/>
        <v/>
      </c>
      <c r="N25" s="18" t="str">
        <f>IFERROR(__xludf.DUMMYFUNCTION("if(A25="""","""", iferror(join("" (3), "",query('Escolhas por docente'!A$2:F$69,""select A where D ='""&amp;$A25&amp;""'"")),""""))"),"")</f>
        <v/>
      </c>
      <c r="O25" s="18" t="str">
        <f t="shared" si="5"/>
        <v/>
      </c>
      <c r="P25" s="18" t="str">
        <f t="shared" si="6"/>
        <v/>
      </c>
      <c r="Q25" s="18" t="str">
        <f>IFERROR(__xludf.DUMMYFUNCTION("if(A25="""","""", iferror(join("" (4), "",query('Escolhas por docente'!A$2:F$69,""select A where E ='""&amp;$A25&amp;""'"")),""""))"),"")</f>
        <v/>
      </c>
      <c r="R25" s="18" t="str">
        <f t="shared" si="7"/>
        <v/>
      </c>
      <c r="S25" s="18" t="str">
        <f t="shared" si="8"/>
        <v/>
      </c>
      <c r="T25" s="18" t="str">
        <f>IFERROR(__xludf.DUMMYFUNCTION("if(A25="""","""", iferror(join("" (5), "",query('Escolhas por docente'!A$2:F$69,""select A where F ='""&amp;$A25&amp;""'"")),""""))"),"")</f>
        <v/>
      </c>
      <c r="U25" s="28" t="str">
        <f t="shared" si="9"/>
        <v/>
      </c>
      <c r="V25" s="30" t="str">
        <f t="shared" si="17"/>
        <v/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 ht="67.5" customHeight="1">
      <c r="A26" s="33" t="s">
        <v>259</v>
      </c>
      <c r="B26" s="33" t="s">
        <v>456</v>
      </c>
      <c r="C26" s="33" t="s">
        <v>265</v>
      </c>
      <c r="D26" s="34" t="s">
        <v>458</v>
      </c>
      <c r="E26" s="33" t="s">
        <v>459</v>
      </c>
      <c r="F26" s="33" t="s">
        <v>455</v>
      </c>
      <c r="G26" s="13" t="str">
        <f t="shared" si="16"/>
        <v>CM043 C (Cálculo III, 3a 21:30 5a 19:30)</v>
      </c>
      <c r="H26" s="16" t="str">
        <f>IFERROR(__xludf.DUMMYFUNCTION("if(A26="""","""",iferror(join("" (1), "",query('Escolhas por docente'!A$2:F$69,""select A where B ='""&amp;$A26&amp;""'"")),""""))"),"")</f>
        <v/>
      </c>
      <c r="I26" s="18" t="str">
        <f t="shared" si="1"/>
        <v/>
      </c>
      <c r="J26" s="18" t="str">
        <f t="shared" si="2"/>
        <v/>
      </c>
      <c r="K26" s="18" t="str">
        <f>IFERROR(__xludf.DUMMYFUNCTION("if(A26="""","""", iferror(join("" (2), "",query('Escolhas por docente'!A$2:F$69,""select A where C ='""&amp;$A26&amp;""'"")),""""))"),"")</f>
        <v/>
      </c>
      <c r="L26" s="18" t="str">
        <f t="shared" si="3"/>
        <v/>
      </c>
      <c r="M26" s="18" t="str">
        <f t="shared" si="4"/>
        <v/>
      </c>
      <c r="N26" s="18" t="str">
        <f>IFERROR(__xludf.DUMMYFUNCTION("if(A26="""","""", iferror(join("" (3), "",query('Escolhas por docente'!A$2:F$69,""select A where D ='""&amp;$A26&amp;""'"")),""""))"),"")</f>
        <v/>
      </c>
      <c r="O26" s="18" t="str">
        <f t="shared" si="5"/>
        <v/>
      </c>
      <c r="P26" s="18" t="str">
        <f t="shared" si="6"/>
        <v/>
      </c>
      <c r="Q26" s="18" t="str">
        <f>IFERROR(__xludf.DUMMYFUNCTION("if(A26="""","""", iferror(join("" (4), "",query('Escolhas por docente'!A$2:F$69,""select A where E ='""&amp;$A26&amp;""'"")),""""))"),"")</f>
        <v/>
      </c>
      <c r="R26" s="18" t="str">
        <f t="shared" si="7"/>
        <v/>
      </c>
      <c r="S26" s="18" t="str">
        <f t="shared" si="8"/>
        <v/>
      </c>
      <c r="T26" s="18" t="str">
        <f>IFERROR(__xludf.DUMMYFUNCTION("if(A26="""","""", iferror(join("" (5), "",query('Escolhas por docente'!A$2:F$69,""select A where F ='""&amp;$A26&amp;""'"")),""""))"),"")</f>
        <v/>
      </c>
      <c r="U26" s="28" t="str">
        <f t="shared" si="9"/>
        <v/>
      </c>
      <c r="V26" s="30" t="str">
        <f t="shared" si="17"/>
        <v/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 ht="67.5" customHeight="1">
      <c r="A27" s="12" t="s">
        <v>260</v>
      </c>
      <c r="B27" s="12"/>
      <c r="C27" s="12"/>
      <c r="D27" s="12"/>
      <c r="E27" s="12"/>
      <c r="F27" s="12"/>
      <c r="G27" s="13" t="s">
        <v>41</v>
      </c>
      <c r="H27" s="16" t="str">
        <f>IFERROR(__xludf.DUMMYFUNCTION("if(A27="""","""",iferror(join("" (1), "",query('Escolhas por docente'!A$2:F$69,""select A where B ='""&amp;$A27&amp;""'"")),""""))"),"")</f>
        <v/>
      </c>
      <c r="I27" s="18" t="str">
        <f t="shared" si="1"/>
        <v/>
      </c>
      <c r="J27" s="18" t="str">
        <f t="shared" si="2"/>
        <v/>
      </c>
      <c r="K27" s="18" t="str">
        <f>IFERROR(__xludf.DUMMYFUNCTION("if(A27="""","""", iferror(join("" (2), "",query('Escolhas por docente'!A$2:F$69,""select A where C ='""&amp;$A27&amp;""'"")),""""))"),"")</f>
        <v/>
      </c>
      <c r="L27" s="18" t="str">
        <f t="shared" si="3"/>
        <v/>
      </c>
      <c r="M27" s="18" t="str">
        <f t="shared" si="4"/>
        <v/>
      </c>
      <c r="N27" s="18" t="str">
        <f>IFERROR(__xludf.DUMMYFUNCTION("if(A27="""","""", iferror(join("" (3), "",query('Escolhas por docente'!A$2:F$69,""select A where D ='""&amp;$A27&amp;""'"")),""""))"),"")</f>
        <v/>
      </c>
      <c r="O27" s="18" t="str">
        <f t="shared" si="5"/>
        <v/>
      </c>
      <c r="P27" s="18" t="str">
        <f t="shared" si="6"/>
        <v/>
      </c>
      <c r="Q27" s="18" t="str">
        <f>IFERROR(__xludf.DUMMYFUNCTION("if(A27="""","""", iferror(join("" (4), "",query('Escolhas por docente'!A$2:F$69,""select A where E ='""&amp;$A27&amp;""'"")),""""))"),"")</f>
        <v/>
      </c>
      <c r="R27" s="18" t="str">
        <f t="shared" si="7"/>
        <v/>
      </c>
      <c r="S27" s="18" t="str">
        <f t="shared" si="8"/>
        <v/>
      </c>
      <c r="T27" s="18" t="str">
        <f>IFERROR(__xludf.DUMMYFUNCTION("if(A27="""","""", iferror(join("" (5), "",query('Escolhas por docente'!A$2:F$69,""select A where F ='""&amp;$A27&amp;""'"")),""""))"),"")</f>
        <v/>
      </c>
      <c r="U27" s="28" t="str">
        <f t="shared" si="9"/>
        <v/>
      </c>
      <c r="V27" s="30" t="str">
        <f t="shared" si="17"/>
        <v/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ht="67.5" customHeight="1">
      <c r="A28" s="12" t="s">
        <v>2</v>
      </c>
      <c r="B28" s="12" t="s">
        <v>228</v>
      </c>
      <c r="C28" s="12" t="s">
        <v>6</v>
      </c>
      <c r="D28" s="12" t="s">
        <v>230</v>
      </c>
      <c r="E28" s="12" t="s">
        <v>8</v>
      </c>
      <c r="F28" s="12" t="s">
        <v>9</v>
      </c>
      <c r="G28" s="13" t="s">
        <v>41</v>
      </c>
      <c r="H28" s="16" t="str">
        <f>IFERROR(__xludf.DUMMYFUNCTION("if(A28="""","""",iferror(join("" (1), "",query('Escolhas por docente'!A$2:F$69,""select A where B ='""&amp;$A28&amp;""'"")),""""))"),"")</f>
        <v/>
      </c>
      <c r="I28" s="18" t="str">
        <f t="shared" si="1"/>
        <v/>
      </c>
      <c r="J28" s="18" t="str">
        <f t="shared" si="2"/>
        <v/>
      </c>
      <c r="K28" s="18" t="str">
        <f>IFERROR(__xludf.DUMMYFUNCTION("if(A28="""","""", iferror(join("" (2), "",query('Escolhas por docente'!A$2:F$69,""select A where C ='""&amp;$A28&amp;""'"")),""""))"),"")</f>
        <v/>
      </c>
      <c r="L28" s="18" t="str">
        <f t="shared" si="3"/>
        <v/>
      </c>
      <c r="M28" s="18" t="str">
        <f t="shared" si="4"/>
        <v/>
      </c>
      <c r="N28" s="18" t="str">
        <f>IFERROR(__xludf.DUMMYFUNCTION("if(A28="""","""", iferror(join("" (3), "",query('Escolhas por docente'!A$2:F$69,""select A where D ='""&amp;$A28&amp;""'"")),""""))"),"")</f>
        <v/>
      </c>
      <c r="O28" s="18" t="str">
        <f t="shared" si="5"/>
        <v/>
      </c>
      <c r="P28" s="18" t="str">
        <f t="shared" si="6"/>
        <v/>
      </c>
      <c r="Q28" s="18" t="str">
        <f>IFERROR(__xludf.DUMMYFUNCTION("if(A28="""","""", iferror(join("" (4), "",query('Escolhas por docente'!A$2:F$69,""select A where E ='""&amp;$A28&amp;""'"")),""""))"),"")</f>
        <v/>
      </c>
      <c r="R28" s="18" t="str">
        <f t="shared" si="7"/>
        <v/>
      </c>
      <c r="S28" s="18" t="str">
        <f t="shared" si="8"/>
        <v/>
      </c>
      <c r="T28" s="18" t="str">
        <f>IFERROR(__xludf.DUMMYFUNCTION("if(A28="""","""", iferror(join("" (5), "",query('Escolhas por docente'!A$2:F$69,""select A where F ='""&amp;$A28&amp;""'"")),""""))"),"")</f>
        <v/>
      </c>
      <c r="U28" s="28" t="str">
        <f t="shared" si="9"/>
        <v/>
      </c>
      <c r="V28" s="7" t="s">
        <v>130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 ht="67.5" customHeight="1">
      <c r="A29" s="33" t="s">
        <v>261</v>
      </c>
      <c r="B29" s="33" t="s">
        <v>460</v>
      </c>
      <c r="C29" s="33" t="s">
        <v>252</v>
      </c>
      <c r="D29" s="33" t="s">
        <v>457</v>
      </c>
      <c r="E29" s="33" t="s">
        <v>262</v>
      </c>
      <c r="F29" s="33" t="s">
        <v>263</v>
      </c>
      <c r="G29" s="13" t="str">
        <f t="shared" ref="G29:G30" si="18">if(A29="","",concatenate(A29," (",B29,if(and(D29&lt;&gt;"",D29&lt;&gt;" "),concatenate(", ",D29),""),")"))</f>
        <v>CM044 A (Cálculo IV, 3a5a 9:30)</v>
      </c>
      <c r="H29" s="16" t="str">
        <f>IFERROR(__xludf.DUMMYFUNCTION("if(A29="""","""",iferror(join("" (1), "",query('Escolhas por docente'!A$2:F$69,""select A where B ='""&amp;$A29&amp;""'"")),""""))"),"")</f>
        <v/>
      </c>
      <c r="I29" s="18" t="str">
        <f t="shared" si="1"/>
        <v/>
      </c>
      <c r="J29" s="18" t="str">
        <f t="shared" si="2"/>
        <v/>
      </c>
      <c r="K29" s="18" t="str">
        <f>IFERROR(__xludf.DUMMYFUNCTION("if(A29="""","""", iferror(join("" (2), "",query('Escolhas por docente'!A$2:F$69,""select A where C ='""&amp;$A29&amp;""'"")),""""))"),"")</f>
        <v/>
      </c>
      <c r="L29" s="18" t="str">
        <f t="shared" si="3"/>
        <v/>
      </c>
      <c r="M29" s="18" t="str">
        <f t="shared" si="4"/>
        <v/>
      </c>
      <c r="N29" s="18" t="str">
        <f>IFERROR(__xludf.DUMMYFUNCTION("if(A29="""","""", iferror(join("" (3), "",query('Escolhas por docente'!A$2:F$69,""select A where D ='""&amp;$A29&amp;""'"")),""""))"),"")</f>
        <v/>
      </c>
      <c r="O29" s="18" t="str">
        <f t="shared" si="5"/>
        <v/>
      </c>
      <c r="P29" s="18" t="str">
        <f t="shared" si="6"/>
        <v/>
      </c>
      <c r="Q29" s="18" t="str">
        <f>IFERROR(__xludf.DUMMYFUNCTION("if(A29="""","""", iferror(join("" (4), "",query('Escolhas por docente'!A$2:F$69,""select A where E ='""&amp;$A29&amp;""'"")),""""))"),"")</f>
        <v/>
      </c>
      <c r="R29" s="18" t="str">
        <f t="shared" si="7"/>
        <v/>
      </c>
      <c r="S29" s="18" t="str">
        <f t="shared" si="8"/>
        <v/>
      </c>
      <c r="T29" s="18" t="str">
        <f>IFERROR(__xludf.DUMMYFUNCTION("if(A29="""","""", iferror(join("" (5), "",query('Escolhas por docente'!A$2:F$69,""select A where F ='""&amp;$A29&amp;""'"")),""""))"),"")</f>
        <v/>
      </c>
      <c r="U29" s="28" t="str">
        <f t="shared" si="9"/>
        <v/>
      </c>
      <c r="V29" s="30" t="str">
        <f t="shared" ref="V29:V31" si="19">concatenate(H29:U29)</f>
        <v/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ht="67.5" customHeight="1">
      <c r="A30" s="33" t="s">
        <v>264</v>
      </c>
      <c r="B30" s="33" t="s">
        <v>460</v>
      </c>
      <c r="C30" s="33" t="s">
        <v>265</v>
      </c>
      <c r="D30" s="34" t="s">
        <v>458</v>
      </c>
      <c r="E30" s="33" t="s">
        <v>266</v>
      </c>
      <c r="F30" s="33" t="s">
        <v>254</v>
      </c>
      <c r="G30" s="13" t="str">
        <f t="shared" si="18"/>
        <v>CM044 B (Cálculo IV, 3a 21:30 5a 19:30)</v>
      </c>
      <c r="H30" s="16" t="str">
        <f>IFERROR(__xludf.DUMMYFUNCTION("if(A30="""","""",iferror(join("" (1), "",query('Escolhas por docente'!A$2:F$69,""select A where B ='""&amp;$A30&amp;""'"")),""""))"),"")</f>
        <v/>
      </c>
      <c r="I30" s="18" t="str">
        <f t="shared" si="1"/>
        <v/>
      </c>
      <c r="J30" s="18" t="str">
        <f t="shared" si="2"/>
        <v/>
      </c>
      <c r="K30" s="18" t="str">
        <f>IFERROR(__xludf.DUMMYFUNCTION("if(A30="""","""", iferror(join("" (2), "",query('Escolhas por docente'!A$2:F$69,""select A where C ='""&amp;$A30&amp;""'"")),""""))"),"")</f>
        <v/>
      </c>
      <c r="L30" s="18" t="str">
        <f t="shared" si="3"/>
        <v/>
      </c>
      <c r="M30" s="18" t="str">
        <f t="shared" si="4"/>
        <v/>
      </c>
      <c r="N30" s="18" t="str">
        <f>IFERROR(__xludf.DUMMYFUNCTION("if(A30="""","""", iferror(join("" (3), "",query('Escolhas por docente'!A$2:F$69,""select A where D ='""&amp;$A30&amp;""'"")),""""))"),"")</f>
        <v/>
      </c>
      <c r="O30" s="18" t="str">
        <f t="shared" si="5"/>
        <v/>
      </c>
      <c r="P30" s="18" t="str">
        <f t="shared" si="6"/>
        <v/>
      </c>
      <c r="Q30" s="18" t="str">
        <f>IFERROR(__xludf.DUMMYFUNCTION("if(A30="""","""", iferror(join("" (4), "",query('Escolhas por docente'!A$2:F$69,""select A where E ='""&amp;$A30&amp;""'"")),""""))"),"")</f>
        <v/>
      </c>
      <c r="R30" s="18" t="str">
        <f t="shared" si="7"/>
        <v/>
      </c>
      <c r="S30" s="18" t="str">
        <f t="shared" si="8"/>
        <v/>
      </c>
      <c r="T30" s="18" t="str">
        <f>IFERROR(__xludf.DUMMYFUNCTION("if(A30="""","""", iferror(join("" (5), "",query('Escolhas por docente'!A$2:F$69,""select A where F ='""&amp;$A30&amp;""'"")),""""))"),"")</f>
        <v/>
      </c>
      <c r="U30" s="28" t="str">
        <f t="shared" si="9"/>
        <v/>
      </c>
      <c r="V30" s="30" t="str">
        <f t="shared" si="19"/>
        <v/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ht="67.5" customHeight="1">
      <c r="A31" s="12" t="s">
        <v>267</v>
      </c>
      <c r="B31" s="12"/>
      <c r="C31" s="12"/>
      <c r="D31" s="12"/>
      <c r="E31" s="12"/>
      <c r="F31" s="12"/>
      <c r="G31" s="13" t="s">
        <v>41</v>
      </c>
      <c r="H31" s="16" t="str">
        <f>IFERROR(__xludf.DUMMYFUNCTION("if(A31="""","""",iferror(join("" (1), "",query('Escolhas por docente'!A$2:F$69,""select A where B ='""&amp;$A31&amp;""'"")),""""))"),"")</f>
        <v/>
      </c>
      <c r="I31" s="18" t="str">
        <f t="shared" si="1"/>
        <v/>
      </c>
      <c r="J31" s="18" t="str">
        <f t="shared" si="2"/>
        <v/>
      </c>
      <c r="K31" s="18" t="str">
        <f>IFERROR(__xludf.DUMMYFUNCTION("if(A31="""","""", iferror(join("" (2), "",query('Escolhas por docente'!A$2:F$69,""select A where C ='""&amp;$A31&amp;""'"")),""""))"),"")</f>
        <v/>
      </c>
      <c r="L31" s="18" t="str">
        <f t="shared" si="3"/>
        <v/>
      </c>
      <c r="M31" s="18" t="str">
        <f t="shared" si="4"/>
        <v/>
      </c>
      <c r="N31" s="18" t="str">
        <f>IFERROR(__xludf.DUMMYFUNCTION("if(A31="""","""", iferror(join("" (3), "",query('Escolhas por docente'!A$2:F$69,""select A where D ='""&amp;$A31&amp;""'"")),""""))"),"")</f>
        <v/>
      </c>
      <c r="O31" s="18" t="str">
        <f t="shared" si="5"/>
        <v/>
      </c>
      <c r="P31" s="18" t="str">
        <f t="shared" si="6"/>
        <v/>
      </c>
      <c r="Q31" s="18" t="str">
        <f>IFERROR(__xludf.DUMMYFUNCTION("if(A31="""","""", iferror(join("" (4), "",query('Escolhas por docente'!A$2:F$69,""select A where E ='""&amp;$A31&amp;""'"")),""""))"),"")</f>
        <v/>
      </c>
      <c r="R31" s="18" t="str">
        <f t="shared" si="7"/>
        <v/>
      </c>
      <c r="S31" s="18" t="str">
        <f t="shared" si="8"/>
        <v/>
      </c>
      <c r="T31" s="18" t="str">
        <f>IFERROR(__xludf.DUMMYFUNCTION("if(A31="""","""", iferror(join("" (5), "",query('Escolhas por docente'!A$2:F$69,""select A where F ='""&amp;$A31&amp;""'"")),""""))"),"")</f>
        <v/>
      </c>
      <c r="U31" s="28" t="str">
        <f t="shared" si="9"/>
        <v/>
      </c>
      <c r="V31" s="30" t="str">
        <f t="shared" si="19"/>
        <v/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ht="67.5" customHeight="1">
      <c r="A32" s="12" t="s">
        <v>2</v>
      </c>
      <c r="B32" s="12" t="s">
        <v>228</v>
      </c>
      <c r="C32" s="12" t="s">
        <v>6</v>
      </c>
      <c r="D32" s="12" t="s">
        <v>230</v>
      </c>
      <c r="E32" s="12" t="s">
        <v>8</v>
      </c>
      <c r="F32" s="12" t="s">
        <v>9</v>
      </c>
      <c r="G32" s="13" t="s">
        <v>41</v>
      </c>
      <c r="H32" s="16" t="str">
        <f>IFERROR(__xludf.DUMMYFUNCTION("if(A32="""","""",iferror(join("" (1), "",query('Escolhas por docente'!A$2:F$69,""select A where B ='""&amp;$A32&amp;""'"")),""""))"),"")</f>
        <v/>
      </c>
      <c r="I32" s="18" t="str">
        <f t="shared" si="1"/>
        <v/>
      </c>
      <c r="J32" s="18" t="str">
        <f t="shared" si="2"/>
        <v/>
      </c>
      <c r="K32" s="18" t="str">
        <f>IFERROR(__xludf.DUMMYFUNCTION("if(A32="""","""", iferror(join("" (2), "",query('Escolhas por docente'!A$2:F$69,""select A where C ='""&amp;$A32&amp;""'"")),""""))"),"")</f>
        <v/>
      </c>
      <c r="L32" s="18" t="str">
        <f t="shared" si="3"/>
        <v/>
      </c>
      <c r="M32" s="18" t="str">
        <f t="shared" si="4"/>
        <v/>
      </c>
      <c r="N32" s="18" t="str">
        <f>IFERROR(__xludf.DUMMYFUNCTION("if(A32="""","""", iferror(join("" (3), "",query('Escolhas por docente'!A$2:F$69,""select A where D ='""&amp;$A32&amp;""'"")),""""))"),"")</f>
        <v/>
      </c>
      <c r="O32" s="18" t="str">
        <f t="shared" si="5"/>
        <v/>
      </c>
      <c r="P32" s="18" t="str">
        <f t="shared" si="6"/>
        <v/>
      </c>
      <c r="Q32" s="18" t="str">
        <f>IFERROR(__xludf.DUMMYFUNCTION("if(A32="""","""", iferror(join("" (4), "",query('Escolhas por docente'!A$2:F$69,""select A where E ='""&amp;$A32&amp;""'"")),""""))"),"")</f>
        <v/>
      </c>
      <c r="R32" s="18" t="str">
        <f t="shared" si="7"/>
        <v/>
      </c>
      <c r="S32" s="18" t="str">
        <f t="shared" si="8"/>
        <v/>
      </c>
      <c r="T32" s="18" t="str">
        <f>IFERROR(__xludf.DUMMYFUNCTION("if(A32="""","""", iferror(join("" (5), "",query('Escolhas por docente'!A$2:F$69,""select A where F ='""&amp;$A32&amp;""'"")),""""))"),"")</f>
        <v/>
      </c>
      <c r="U32" s="28" t="str">
        <f t="shared" si="9"/>
        <v/>
      </c>
      <c r="V32" s="7" t="s">
        <v>130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r="33" ht="67.5" customHeight="1">
      <c r="A33" s="33" t="s">
        <v>268</v>
      </c>
      <c r="B33" s="33" t="s">
        <v>445</v>
      </c>
      <c r="C33" s="33" t="s">
        <v>174</v>
      </c>
      <c r="D33" s="33" t="s">
        <v>300</v>
      </c>
      <c r="E33" s="33" t="s">
        <v>461</v>
      </c>
      <c r="F33" s="33" t="s">
        <v>462</v>
      </c>
      <c r="G33" s="13" t="str">
        <f t="shared" ref="G33:G35" si="20">if(A33="","",concatenate(A33," (",B33,if(and(D33&lt;&gt;"",D33&lt;&gt;" "),concatenate(", ",D33),""),")"))</f>
        <v>CM045 A, B ou C ou CMA112 A (Geometria Analítica, 3a5a 7:30)</v>
      </c>
      <c r="H33" s="16" t="str">
        <f>IFERROR(__xludf.DUMMYFUNCTION("if(A33="""","""",iferror(join("" (1), "",query('Escolhas por docente'!A$2:F$69,""select A where B ='""&amp;$A33&amp;""'"")),""""))"),"")</f>
        <v/>
      </c>
      <c r="I33" s="18" t="str">
        <f t="shared" si="1"/>
        <v/>
      </c>
      <c r="J33" s="18" t="str">
        <f t="shared" si="2"/>
        <v/>
      </c>
      <c r="K33" s="18" t="str">
        <f>IFERROR(__xludf.DUMMYFUNCTION("if(A33="""","""", iferror(join("" (2), "",query('Escolhas por docente'!A$2:F$69,""select A where C ='""&amp;$A33&amp;""'"")),""""))"),"Lucas")</f>
        <v>Lucas</v>
      </c>
      <c r="L33" s="18" t="str">
        <f t="shared" si="3"/>
        <v> (2)</v>
      </c>
      <c r="M33" s="18" t="str">
        <f t="shared" si="4"/>
        <v/>
      </c>
      <c r="N33" s="18" t="str">
        <f>IFERROR(__xludf.DUMMYFUNCTION("if(A33="""","""", iferror(join("" (3), "",query('Escolhas por docente'!A$2:F$69,""select A where D ='""&amp;$A33&amp;""'"")),""""))"),"")</f>
        <v/>
      </c>
      <c r="O33" s="18" t="str">
        <f t="shared" si="5"/>
        <v/>
      </c>
      <c r="P33" s="18" t="str">
        <f t="shared" si="6"/>
        <v/>
      </c>
      <c r="Q33" s="18" t="str">
        <f>IFERROR(__xludf.DUMMYFUNCTION("if(A33="""","""", iferror(join("" (4), "",query('Escolhas por docente'!A$2:F$69,""select A where E ='""&amp;$A33&amp;""'"")),""""))"),"")</f>
        <v/>
      </c>
      <c r="R33" s="18" t="str">
        <f t="shared" si="7"/>
        <v/>
      </c>
      <c r="S33" s="18" t="str">
        <f t="shared" si="8"/>
        <v/>
      </c>
      <c r="T33" s="18" t="str">
        <f>IFERROR(__xludf.DUMMYFUNCTION("if(A33="""","""", iferror(join("" (5), "",query('Escolhas por docente'!A$2:F$69,""select A where F ='""&amp;$A33&amp;""'"")),""""))"),"")</f>
        <v/>
      </c>
      <c r="U33" s="28" t="str">
        <f t="shared" si="9"/>
        <v/>
      </c>
      <c r="V33" s="30" t="str">
        <f t="shared" ref="V33:V36" si="21">concatenate(H33:U33)</f>
        <v>Lucas (2)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r="34" ht="67.5" customHeight="1">
      <c r="A34" s="33" t="s">
        <v>271</v>
      </c>
      <c r="B34" s="33" t="s">
        <v>445</v>
      </c>
      <c r="C34" s="33" t="s">
        <v>272</v>
      </c>
      <c r="D34" s="33" t="s">
        <v>464</v>
      </c>
      <c r="E34" s="33" t="s">
        <v>273</v>
      </c>
      <c r="F34" s="33" t="s">
        <v>274</v>
      </c>
      <c r="G34" s="13" t="str">
        <f t="shared" si="20"/>
        <v>CM045 D (Geometria Analítica, 2a4a 18:30)</v>
      </c>
      <c r="H34" s="16" t="str">
        <f>IFERROR(__xludf.DUMMYFUNCTION("if(A34="""","""",iferror(join("" (1), "",query('Escolhas por docente'!A$2:F$69,""select A where B ='""&amp;$A34&amp;""'"")),""""))"),"")</f>
        <v/>
      </c>
      <c r="I34" s="18" t="str">
        <f t="shared" si="1"/>
        <v/>
      </c>
      <c r="J34" s="18" t="str">
        <f t="shared" si="2"/>
        <v/>
      </c>
      <c r="K34" s="18" t="str">
        <f>IFERROR(__xludf.DUMMYFUNCTION("if(A34="""","""", iferror(join("" (2), "",query('Escolhas por docente'!A$2:F$69,""select A where C ='""&amp;$A34&amp;""'"")),""""))"),"")</f>
        <v/>
      </c>
      <c r="L34" s="18" t="str">
        <f t="shared" si="3"/>
        <v/>
      </c>
      <c r="M34" s="18" t="str">
        <f t="shared" si="4"/>
        <v/>
      </c>
      <c r="N34" s="18" t="str">
        <f>IFERROR(__xludf.DUMMYFUNCTION("if(A34="""","""", iferror(join("" (3), "",query('Escolhas por docente'!A$2:F$69,""select A where D ='""&amp;$A34&amp;""'"")),""""))"),"")</f>
        <v/>
      </c>
      <c r="O34" s="18" t="str">
        <f t="shared" si="5"/>
        <v/>
      </c>
      <c r="P34" s="18" t="str">
        <f t="shared" si="6"/>
        <v/>
      </c>
      <c r="Q34" s="18" t="str">
        <f>IFERROR(__xludf.DUMMYFUNCTION("if(A34="""","""", iferror(join("" (4), "",query('Escolhas por docente'!A$2:F$69,""select A where E ='""&amp;$A34&amp;""'"")),""""))"),"")</f>
        <v/>
      </c>
      <c r="R34" s="18" t="str">
        <f t="shared" si="7"/>
        <v/>
      </c>
      <c r="S34" s="18" t="str">
        <f t="shared" si="8"/>
        <v/>
      </c>
      <c r="T34" s="18" t="str">
        <f>IFERROR(__xludf.DUMMYFUNCTION("if(A34="""","""", iferror(join("" (5), "",query('Escolhas por docente'!A$2:F$69,""select A where F ='""&amp;$A34&amp;""'"")),""""))"),"")</f>
        <v/>
      </c>
      <c r="U34" s="28" t="str">
        <f t="shared" si="9"/>
        <v/>
      </c>
      <c r="V34" s="30" t="str">
        <f t="shared" si="21"/>
        <v/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r="35" ht="67.5" customHeight="1">
      <c r="A35" s="33" t="s">
        <v>275</v>
      </c>
      <c r="B35" s="33" t="s">
        <v>445</v>
      </c>
      <c r="C35" s="33" t="s">
        <v>208</v>
      </c>
      <c r="D35" s="34" t="s">
        <v>345</v>
      </c>
      <c r="E35" s="33" t="s">
        <v>276</v>
      </c>
      <c r="F35" s="33" t="s">
        <v>211</v>
      </c>
      <c r="G35" s="13" t="str">
        <f t="shared" si="20"/>
        <v>CM045 E (Geometria Analítica, 3a 21:30 6a 19:30)</v>
      </c>
      <c r="H35" s="16" t="str">
        <f>IFERROR(__xludf.DUMMYFUNCTION("if(A35="""","""",iferror(join("" (1), "",query('Escolhas por docente'!A$2:F$69,""select A where B ='""&amp;$A35&amp;""'"")),""""))"),"")</f>
        <v/>
      </c>
      <c r="I35" s="18" t="str">
        <f t="shared" si="1"/>
        <v/>
      </c>
      <c r="J35" s="18" t="str">
        <f t="shared" si="2"/>
        <v/>
      </c>
      <c r="K35" s="18" t="str">
        <f>IFERROR(__xludf.DUMMYFUNCTION("if(A35="""","""", iferror(join("" (2), "",query('Escolhas por docente'!A$2:F$69,""select A where C ='""&amp;$A35&amp;""'"")),""""))"),"")</f>
        <v/>
      </c>
      <c r="L35" s="18" t="str">
        <f t="shared" si="3"/>
        <v/>
      </c>
      <c r="M35" s="18" t="str">
        <f t="shared" si="4"/>
        <v/>
      </c>
      <c r="N35" s="18" t="str">
        <f>IFERROR(__xludf.DUMMYFUNCTION("if(A35="""","""", iferror(join("" (3), "",query('Escolhas por docente'!A$2:F$69,""select A where D ='""&amp;$A35&amp;""'"")),""""))"),"")</f>
        <v/>
      </c>
      <c r="O35" s="18" t="str">
        <f t="shared" si="5"/>
        <v/>
      </c>
      <c r="P35" s="18" t="str">
        <f t="shared" si="6"/>
        <v/>
      </c>
      <c r="Q35" s="18" t="str">
        <f>IFERROR(__xludf.DUMMYFUNCTION("if(A35="""","""", iferror(join("" (4), "",query('Escolhas por docente'!A$2:F$69,""select A where E ='""&amp;$A35&amp;""'"")),""""))"),"")</f>
        <v/>
      </c>
      <c r="R35" s="18" t="str">
        <f t="shared" si="7"/>
        <v/>
      </c>
      <c r="S35" s="18" t="str">
        <f t="shared" si="8"/>
        <v/>
      </c>
      <c r="T35" s="18" t="str">
        <f>IFERROR(__xludf.DUMMYFUNCTION("if(A35="""","""", iferror(join("" (5), "",query('Escolhas por docente'!A$2:F$69,""select A where F ='""&amp;$A35&amp;""'"")),""""))"),"")</f>
        <v/>
      </c>
      <c r="U35" s="28" t="str">
        <f t="shared" si="9"/>
        <v/>
      </c>
      <c r="V35" s="30" t="str">
        <f t="shared" si="21"/>
        <v/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ht="67.5" customHeight="1">
      <c r="A36" s="12" t="s">
        <v>277</v>
      </c>
      <c r="B36" s="12"/>
      <c r="C36" s="12"/>
      <c r="D36" s="12"/>
      <c r="E36" s="12"/>
      <c r="F36" s="12"/>
      <c r="G36" s="13" t="s">
        <v>41</v>
      </c>
      <c r="H36" s="16" t="str">
        <f>IFERROR(__xludf.DUMMYFUNCTION("if(A36="""","""",iferror(join("" (1), "",query('Escolhas por docente'!A$2:F$69,""select A where B ='""&amp;$A36&amp;""'"")),""""))"),"")</f>
        <v/>
      </c>
      <c r="I36" s="18" t="str">
        <f t="shared" si="1"/>
        <v/>
      </c>
      <c r="J36" s="18" t="str">
        <f t="shared" si="2"/>
        <v/>
      </c>
      <c r="K36" s="18" t="str">
        <f>IFERROR(__xludf.DUMMYFUNCTION("if(A36="""","""", iferror(join("" (2), "",query('Escolhas por docente'!A$2:F$69,""select A where C ='""&amp;$A36&amp;""'"")),""""))"),"")</f>
        <v/>
      </c>
      <c r="L36" s="18" t="str">
        <f t="shared" si="3"/>
        <v/>
      </c>
      <c r="M36" s="18" t="str">
        <f t="shared" si="4"/>
        <v/>
      </c>
      <c r="N36" s="18" t="str">
        <f>IFERROR(__xludf.DUMMYFUNCTION("if(A36="""","""", iferror(join("" (3), "",query('Escolhas por docente'!A$2:F$69,""select A where D ='""&amp;$A36&amp;""'"")),""""))"),"")</f>
        <v/>
      </c>
      <c r="O36" s="18" t="str">
        <f t="shared" si="5"/>
        <v/>
      </c>
      <c r="P36" s="18" t="str">
        <f t="shared" si="6"/>
        <v/>
      </c>
      <c r="Q36" s="18" t="str">
        <f>IFERROR(__xludf.DUMMYFUNCTION("if(A36="""","""", iferror(join("" (4), "",query('Escolhas por docente'!A$2:F$69,""select A where E ='""&amp;$A36&amp;""'"")),""""))"),"")</f>
        <v/>
      </c>
      <c r="R36" s="18" t="str">
        <f t="shared" si="7"/>
        <v/>
      </c>
      <c r="S36" s="18" t="str">
        <f t="shared" si="8"/>
        <v/>
      </c>
      <c r="T36" s="18" t="str">
        <f>IFERROR(__xludf.DUMMYFUNCTION("if(A36="""","""", iferror(join("" (5), "",query('Escolhas por docente'!A$2:F$69,""select A where F ='""&amp;$A36&amp;""'"")),""""))"),"")</f>
        <v/>
      </c>
      <c r="U36" s="28" t="str">
        <f t="shared" si="9"/>
        <v/>
      </c>
      <c r="V36" s="30" t="str">
        <f t="shared" si="21"/>
        <v/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ht="67.5" customHeight="1">
      <c r="A37" s="12" t="s">
        <v>2</v>
      </c>
      <c r="B37" s="12" t="s">
        <v>228</v>
      </c>
      <c r="C37" s="12" t="s">
        <v>6</v>
      </c>
      <c r="D37" s="12" t="s">
        <v>230</v>
      </c>
      <c r="E37" s="12" t="s">
        <v>8</v>
      </c>
      <c r="F37" s="12" t="s">
        <v>9</v>
      </c>
      <c r="G37" s="13" t="s">
        <v>41</v>
      </c>
      <c r="H37" s="16" t="str">
        <f>IFERROR(__xludf.DUMMYFUNCTION("if(A37="""","""",iferror(join("" (1), "",query('Escolhas por docente'!A$2:F$69,""select A where B ='""&amp;$A37&amp;""'"")),""""))"),"")</f>
        <v/>
      </c>
      <c r="I37" s="18" t="str">
        <f t="shared" si="1"/>
        <v/>
      </c>
      <c r="J37" s="18" t="str">
        <f t="shared" si="2"/>
        <v/>
      </c>
      <c r="K37" s="18" t="str">
        <f>IFERROR(__xludf.DUMMYFUNCTION("if(A37="""","""", iferror(join("" (2), "",query('Escolhas por docente'!A$2:F$69,""select A where C ='""&amp;$A37&amp;""'"")),""""))"),"")</f>
        <v/>
      </c>
      <c r="L37" s="18" t="str">
        <f t="shared" si="3"/>
        <v/>
      </c>
      <c r="M37" s="18" t="str">
        <f t="shared" si="4"/>
        <v/>
      </c>
      <c r="N37" s="18" t="str">
        <f>IFERROR(__xludf.DUMMYFUNCTION("if(A37="""","""", iferror(join("" (3), "",query('Escolhas por docente'!A$2:F$69,""select A where D ='""&amp;$A37&amp;""'"")),""""))"),"")</f>
        <v/>
      </c>
      <c r="O37" s="18" t="str">
        <f t="shared" si="5"/>
        <v/>
      </c>
      <c r="P37" s="18" t="str">
        <f t="shared" si="6"/>
        <v/>
      </c>
      <c r="Q37" s="18" t="str">
        <f>IFERROR(__xludf.DUMMYFUNCTION("if(A37="""","""", iferror(join("" (4), "",query('Escolhas por docente'!A$2:F$69,""select A where E ='""&amp;$A37&amp;""'"")),""""))"),"")</f>
        <v/>
      </c>
      <c r="R37" s="18" t="str">
        <f t="shared" si="7"/>
        <v/>
      </c>
      <c r="S37" s="18" t="str">
        <f t="shared" si="8"/>
        <v/>
      </c>
      <c r="T37" s="18" t="str">
        <f>IFERROR(__xludf.DUMMYFUNCTION("if(A37="""","""", iferror(join("" (5), "",query('Escolhas por docente'!A$2:F$69,""select A where F ='""&amp;$A37&amp;""'"")),""""))"),"")</f>
        <v/>
      </c>
      <c r="U37" s="28" t="str">
        <f t="shared" si="9"/>
        <v/>
      </c>
      <c r="V37" s="7" t="s">
        <v>130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ht="67.5" customHeight="1">
      <c r="A38" s="33" t="s">
        <v>278</v>
      </c>
      <c r="B38" s="33" t="s">
        <v>417</v>
      </c>
      <c r="C38" s="33" t="s">
        <v>279</v>
      </c>
      <c r="D38" s="33" t="s">
        <v>477</v>
      </c>
      <c r="E38" s="33" t="s">
        <v>280</v>
      </c>
      <c r="F38" s="33" t="s">
        <v>281</v>
      </c>
      <c r="G38" s="13" t="str">
        <f t="shared" ref="G38:G39" si="22">if(A38="","",concatenate(A38," (",B38,if(and(D38&lt;&gt;"",D38&lt;&gt;" "),concatenate(", ",D38),""),")"))</f>
        <v>CM047 A (Cálculo I, 3a5a6a 13:30)</v>
      </c>
      <c r="H38" s="16" t="str">
        <f>IFERROR(__xludf.DUMMYFUNCTION("if(A38="""","""",iferror(join("" (1), "",query('Escolhas por docente'!A$2:F$69,""select A where B ='""&amp;$A38&amp;""'"")),""""))"),"Lucas")</f>
        <v>Lucas</v>
      </c>
      <c r="I38" s="18" t="str">
        <f t="shared" si="1"/>
        <v> (1)</v>
      </c>
      <c r="J38" s="18" t="str">
        <f t="shared" si="2"/>
        <v>, </v>
      </c>
      <c r="K38" s="18" t="str">
        <f>IFERROR(__xludf.DUMMYFUNCTION("if(A38="""","""", iferror(join("" (2), "",query('Escolhas por docente'!A$2:F$69,""select A where C ='""&amp;$A38&amp;""'"")),""""))"),"")</f>
        <v/>
      </c>
      <c r="L38" s="18" t="str">
        <f t="shared" si="3"/>
        <v/>
      </c>
      <c r="M38" s="18" t="str">
        <f t="shared" si="4"/>
        <v/>
      </c>
      <c r="N38" s="18" t="str">
        <f>IFERROR(__xludf.DUMMYFUNCTION("if(A38="""","""", iferror(join("" (3), "",query('Escolhas por docente'!A$2:F$69,""select A where D ='""&amp;$A38&amp;""'"")),""""))"),"Mael")</f>
        <v>Mael</v>
      </c>
      <c r="O38" s="18" t="str">
        <f t="shared" si="5"/>
        <v> (3)</v>
      </c>
      <c r="P38" s="18" t="str">
        <f t="shared" si="6"/>
        <v/>
      </c>
      <c r="Q38" s="18" t="str">
        <f>IFERROR(__xludf.DUMMYFUNCTION("if(A38="""","""", iferror(join("" (4), "",query('Escolhas por docente'!A$2:F$69,""select A where E ='""&amp;$A38&amp;""'"")),""""))"),"")</f>
        <v/>
      </c>
      <c r="R38" s="18" t="str">
        <f t="shared" si="7"/>
        <v/>
      </c>
      <c r="S38" s="18" t="str">
        <f t="shared" si="8"/>
        <v/>
      </c>
      <c r="T38" s="18" t="str">
        <f>IFERROR(__xludf.DUMMYFUNCTION("if(A38="""","""", iferror(join("" (5), "",query('Escolhas por docente'!A$2:F$69,""select A where F ='""&amp;$A38&amp;""'"")),""""))"),"")</f>
        <v/>
      </c>
      <c r="U38" s="28" t="str">
        <f t="shared" si="9"/>
        <v/>
      </c>
      <c r="V38" s="30" t="str">
        <f t="shared" ref="V38:V40" si="23">concatenate(H38:U38)</f>
        <v>Lucas (1), Mael (3)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ht="67.5" customHeight="1">
      <c r="A39" s="33" t="s">
        <v>283</v>
      </c>
      <c r="B39" s="33" t="s">
        <v>417</v>
      </c>
      <c r="C39" s="33" t="s">
        <v>284</v>
      </c>
      <c r="D39" s="33" t="s">
        <v>482</v>
      </c>
      <c r="E39" s="33" t="s">
        <v>285</v>
      </c>
      <c r="F39" s="33" t="s">
        <v>274</v>
      </c>
      <c r="G39" s="13" t="str">
        <f t="shared" si="22"/>
        <v>CM047 B (Cálculo I, 3a 21:30 5a6a 19:30)</v>
      </c>
      <c r="H39" s="16" t="str">
        <f>IFERROR(__xludf.DUMMYFUNCTION("if(A39="""","""",iferror(join("" (1), "",query('Escolhas por docente'!A$2:F$69,""select A where B ='""&amp;$A39&amp;""'"")),""""))"),"")</f>
        <v/>
      </c>
      <c r="I39" s="18" t="str">
        <f t="shared" si="1"/>
        <v/>
      </c>
      <c r="J39" s="18" t="str">
        <f t="shared" si="2"/>
        <v/>
      </c>
      <c r="K39" s="18" t="str">
        <f>IFERROR(__xludf.DUMMYFUNCTION("if(A39="""","""", iferror(join("" (2), "",query('Escolhas por docente'!A$2:F$69,""select A where C ='""&amp;$A39&amp;""'"")),""""))"),"")</f>
        <v/>
      </c>
      <c r="L39" s="18" t="str">
        <f t="shared" si="3"/>
        <v/>
      </c>
      <c r="M39" s="18" t="str">
        <f t="shared" si="4"/>
        <v/>
      </c>
      <c r="N39" s="18" t="str">
        <f>IFERROR(__xludf.DUMMYFUNCTION("if(A39="""","""", iferror(join("" (3), "",query('Escolhas por docente'!A$2:F$69,""select A where D ='""&amp;$A39&amp;""'"")),""""))"),"")</f>
        <v/>
      </c>
      <c r="O39" s="18" t="str">
        <f t="shared" si="5"/>
        <v/>
      </c>
      <c r="P39" s="18" t="str">
        <f t="shared" si="6"/>
        <v/>
      </c>
      <c r="Q39" s="18" t="str">
        <f>IFERROR(__xludf.DUMMYFUNCTION("if(A39="""","""", iferror(join("" (4), "",query('Escolhas por docente'!A$2:F$69,""select A where E ='""&amp;$A39&amp;""'"")),""""))"),"")</f>
        <v/>
      </c>
      <c r="R39" s="18" t="str">
        <f t="shared" si="7"/>
        <v/>
      </c>
      <c r="S39" s="18" t="str">
        <f t="shared" si="8"/>
        <v/>
      </c>
      <c r="T39" s="18" t="str">
        <f>IFERROR(__xludf.DUMMYFUNCTION("if(A39="""","""", iferror(join("" (5), "",query('Escolhas por docente'!A$2:F$69,""select A where F ='""&amp;$A39&amp;""'"")),""""))"),"")</f>
        <v/>
      </c>
      <c r="U39" s="28" t="str">
        <f t="shared" si="9"/>
        <v/>
      </c>
      <c r="V39" s="30" t="str">
        <f t="shared" si="23"/>
        <v/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ht="67.5" customHeight="1">
      <c r="A40" s="12" t="s">
        <v>286</v>
      </c>
      <c r="B40" s="12"/>
      <c r="C40" s="12"/>
      <c r="D40" s="12"/>
      <c r="E40" s="12"/>
      <c r="F40" s="12"/>
      <c r="G40" s="13" t="s">
        <v>41</v>
      </c>
      <c r="H40" s="16" t="str">
        <f>IFERROR(__xludf.DUMMYFUNCTION("if(A40="""","""",iferror(join("" (1), "",query('Escolhas por docente'!A$2:F$69,""select A where B ='""&amp;$A40&amp;""'"")),""""))"),"")</f>
        <v/>
      </c>
      <c r="I40" s="18" t="str">
        <f t="shared" si="1"/>
        <v/>
      </c>
      <c r="J40" s="18" t="str">
        <f t="shared" si="2"/>
        <v/>
      </c>
      <c r="K40" s="18" t="str">
        <f>IFERROR(__xludf.DUMMYFUNCTION("if(A40="""","""", iferror(join("" (2), "",query('Escolhas por docente'!A$2:F$69,""select A where C ='""&amp;$A40&amp;""'"")),""""))"),"")</f>
        <v/>
      </c>
      <c r="L40" s="18" t="str">
        <f t="shared" si="3"/>
        <v/>
      </c>
      <c r="M40" s="18" t="str">
        <f t="shared" si="4"/>
        <v/>
      </c>
      <c r="N40" s="18" t="str">
        <f>IFERROR(__xludf.DUMMYFUNCTION("if(A40="""","""", iferror(join("" (3), "",query('Escolhas por docente'!A$2:F$69,""select A where D ='""&amp;$A40&amp;""'"")),""""))"),"")</f>
        <v/>
      </c>
      <c r="O40" s="18" t="str">
        <f t="shared" si="5"/>
        <v/>
      </c>
      <c r="P40" s="18" t="str">
        <f t="shared" si="6"/>
        <v/>
      </c>
      <c r="Q40" s="18" t="str">
        <f>IFERROR(__xludf.DUMMYFUNCTION("if(A40="""","""", iferror(join("" (4), "",query('Escolhas por docente'!A$2:F$69,""select A where E ='""&amp;$A40&amp;""'"")),""""))"),"")</f>
        <v/>
      </c>
      <c r="R40" s="18" t="str">
        <f t="shared" si="7"/>
        <v/>
      </c>
      <c r="S40" s="18" t="str">
        <f t="shared" si="8"/>
        <v/>
      </c>
      <c r="T40" s="18" t="str">
        <f>IFERROR(__xludf.DUMMYFUNCTION("if(A40="""","""", iferror(join("" (5), "",query('Escolhas por docente'!A$2:F$69,""select A where F ='""&amp;$A40&amp;""'"")),""""))"),"")</f>
        <v/>
      </c>
      <c r="U40" s="28" t="str">
        <f t="shared" si="9"/>
        <v/>
      </c>
      <c r="V40" s="30" t="str">
        <f t="shared" si="23"/>
        <v/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ht="67.5" customHeight="1">
      <c r="A41" s="12" t="s">
        <v>2</v>
      </c>
      <c r="B41" s="12" t="s">
        <v>228</v>
      </c>
      <c r="C41" s="12" t="s">
        <v>6</v>
      </c>
      <c r="D41" s="12" t="s">
        <v>230</v>
      </c>
      <c r="E41" s="12" t="s">
        <v>8</v>
      </c>
      <c r="F41" s="12" t="s">
        <v>9</v>
      </c>
      <c r="G41" s="13" t="s">
        <v>41</v>
      </c>
      <c r="H41" s="16" t="str">
        <f>IFERROR(__xludf.DUMMYFUNCTION("if(A41="""","""",iferror(join("" (1), "",query('Escolhas por docente'!A$2:F$69,""select A where B ='""&amp;$A41&amp;""'"")),""""))"),"")</f>
        <v/>
      </c>
      <c r="I41" s="18" t="str">
        <f t="shared" si="1"/>
        <v/>
      </c>
      <c r="J41" s="18" t="str">
        <f t="shared" si="2"/>
        <v/>
      </c>
      <c r="K41" s="18" t="str">
        <f>IFERROR(__xludf.DUMMYFUNCTION("if(A41="""","""", iferror(join("" (2), "",query('Escolhas por docente'!A$2:F$69,""select A where C ='""&amp;$A41&amp;""'"")),""""))"),"")</f>
        <v/>
      </c>
      <c r="L41" s="18" t="str">
        <f t="shared" si="3"/>
        <v/>
      </c>
      <c r="M41" s="18" t="str">
        <f t="shared" si="4"/>
        <v/>
      </c>
      <c r="N41" s="18" t="str">
        <f>IFERROR(__xludf.DUMMYFUNCTION("if(A41="""","""", iferror(join("" (3), "",query('Escolhas por docente'!A$2:F$69,""select A where D ='""&amp;$A41&amp;""'"")),""""))"),"")</f>
        <v/>
      </c>
      <c r="O41" s="18" t="str">
        <f t="shared" si="5"/>
        <v/>
      </c>
      <c r="P41" s="18" t="str">
        <f t="shared" si="6"/>
        <v/>
      </c>
      <c r="Q41" s="18" t="str">
        <f>IFERROR(__xludf.DUMMYFUNCTION("if(A41="""","""", iferror(join("" (4), "",query('Escolhas por docente'!A$2:F$69,""select A where E ='""&amp;$A41&amp;""'"")),""""))"),"")</f>
        <v/>
      </c>
      <c r="R41" s="18" t="str">
        <f t="shared" si="7"/>
        <v/>
      </c>
      <c r="S41" s="18" t="str">
        <f t="shared" si="8"/>
        <v/>
      </c>
      <c r="T41" s="18" t="str">
        <f>IFERROR(__xludf.DUMMYFUNCTION("if(A41="""","""", iferror(join("" (5), "",query('Escolhas por docente'!A$2:F$69,""select A where F ='""&amp;$A41&amp;""'"")),""""))"),"")</f>
        <v/>
      </c>
      <c r="U41" s="28" t="str">
        <f t="shared" si="9"/>
        <v/>
      </c>
      <c r="V41" s="7" t="s">
        <v>130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 ht="67.5" customHeight="1">
      <c r="A42" s="33" t="s">
        <v>287</v>
      </c>
      <c r="B42" s="33" t="s">
        <v>493</v>
      </c>
      <c r="C42" s="33" t="s">
        <v>288</v>
      </c>
      <c r="D42" s="33" t="s">
        <v>494</v>
      </c>
      <c r="E42" s="33" t="s">
        <v>289</v>
      </c>
      <c r="F42" s="33" t="s">
        <v>290</v>
      </c>
      <c r="G42" s="13" t="str">
        <f>if(A42="","",concatenate(A42," (",B42,if(and(D42&lt;&gt;"",D42&lt;&gt;" "),concatenate(", ",D42),""),")"))</f>
        <v>CM050 A (Teoria Bás de Eq Diferenciais, 2a4a 15:30)</v>
      </c>
      <c r="H42" s="16" t="str">
        <f>IFERROR(__xludf.DUMMYFUNCTION("if(A42="""","""",iferror(join("" (1), "",query('Escolhas por docente'!A$2:F$69,""select A where B ='""&amp;$A42&amp;""'"")),""""))"),"")</f>
        <v/>
      </c>
      <c r="I42" s="18" t="str">
        <f t="shared" si="1"/>
        <v/>
      </c>
      <c r="J42" s="18" t="str">
        <f t="shared" si="2"/>
        <v/>
      </c>
      <c r="K42" s="18" t="str">
        <f>IFERROR(__xludf.DUMMYFUNCTION("if(A42="""","""", iferror(join("" (2), "",query('Escolhas por docente'!A$2:F$69,""select A where C ='""&amp;$A42&amp;""'"")),""""))"),"")</f>
        <v/>
      </c>
      <c r="L42" s="18" t="str">
        <f t="shared" si="3"/>
        <v/>
      </c>
      <c r="M42" s="18" t="str">
        <f t="shared" si="4"/>
        <v/>
      </c>
      <c r="N42" s="18" t="str">
        <f>IFERROR(__xludf.DUMMYFUNCTION("if(A42="""","""", iferror(join("" (3), "",query('Escolhas por docente'!A$2:F$69,""select A where D ='""&amp;$A42&amp;""'"")),""""))"),"")</f>
        <v/>
      </c>
      <c r="O42" s="18" t="str">
        <f t="shared" si="5"/>
        <v/>
      </c>
      <c r="P42" s="18" t="str">
        <f t="shared" si="6"/>
        <v/>
      </c>
      <c r="Q42" s="18" t="str">
        <f>IFERROR(__xludf.DUMMYFUNCTION("if(A42="""","""", iferror(join("" (4), "",query('Escolhas por docente'!A$2:F$69,""select A where E ='""&amp;$A42&amp;""'"")),""""))"),"")</f>
        <v/>
      </c>
      <c r="R42" s="18" t="str">
        <f t="shared" si="7"/>
        <v/>
      </c>
      <c r="S42" s="18" t="str">
        <f t="shared" si="8"/>
        <v/>
      </c>
      <c r="T42" s="18" t="str">
        <f>IFERROR(__xludf.DUMMYFUNCTION("if(A42="""","""", iferror(join("" (5), "",query('Escolhas por docente'!A$2:F$69,""select A where F ='""&amp;$A42&amp;""'"")),""""))"),"")</f>
        <v/>
      </c>
      <c r="U42" s="28" t="str">
        <f t="shared" si="9"/>
        <v/>
      </c>
      <c r="V42" s="30" t="str">
        <f t="shared" ref="V42:V43" si="24">concatenate(H42:U42)</f>
        <v/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ht="67.5" customHeight="1">
      <c r="A43" s="12" t="s">
        <v>291</v>
      </c>
      <c r="B43" s="12"/>
      <c r="C43" s="12"/>
      <c r="D43" s="12"/>
      <c r="E43" s="12"/>
      <c r="F43" s="12"/>
      <c r="G43" s="13" t="s">
        <v>41</v>
      </c>
      <c r="H43" s="16" t="str">
        <f>IFERROR(__xludf.DUMMYFUNCTION("if(A43="""","""",iferror(join("" (1), "",query('Escolhas por docente'!A$2:F$69,""select A where B ='""&amp;$A43&amp;""'"")),""""))"),"")</f>
        <v/>
      </c>
      <c r="I43" s="18" t="str">
        <f t="shared" si="1"/>
        <v/>
      </c>
      <c r="J43" s="18" t="str">
        <f t="shared" si="2"/>
        <v/>
      </c>
      <c r="K43" s="18" t="str">
        <f>IFERROR(__xludf.DUMMYFUNCTION("if(A43="""","""", iferror(join("" (2), "",query('Escolhas por docente'!A$2:F$69,""select A where C ='""&amp;$A43&amp;""'"")),""""))"),"")</f>
        <v/>
      </c>
      <c r="L43" s="18" t="str">
        <f t="shared" si="3"/>
        <v/>
      </c>
      <c r="M43" s="18" t="str">
        <f t="shared" si="4"/>
        <v/>
      </c>
      <c r="N43" s="18" t="str">
        <f>IFERROR(__xludf.DUMMYFUNCTION("if(A43="""","""", iferror(join("" (3), "",query('Escolhas por docente'!A$2:F$69,""select A where D ='""&amp;$A43&amp;""'"")),""""))"),"")</f>
        <v/>
      </c>
      <c r="O43" s="18" t="str">
        <f t="shared" si="5"/>
        <v/>
      </c>
      <c r="P43" s="18" t="str">
        <f t="shared" si="6"/>
        <v/>
      </c>
      <c r="Q43" s="18" t="str">
        <f>IFERROR(__xludf.DUMMYFUNCTION("if(A43="""","""", iferror(join("" (4), "",query('Escolhas por docente'!A$2:F$69,""select A where E ='""&amp;$A43&amp;""'"")),""""))"),"")</f>
        <v/>
      </c>
      <c r="R43" s="18" t="str">
        <f t="shared" si="7"/>
        <v/>
      </c>
      <c r="S43" s="18" t="str">
        <f t="shared" si="8"/>
        <v/>
      </c>
      <c r="T43" s="18" t="str">
        <f>IFERROR(__xludf.DUMMYFUNCTION("if(A43="""","""", iferror(join("" (5), "",query('Escolhas por docente'!A$2:F$69,""select A where F ='""&amp;$A43&amp;""'"")),""""))"),"")</f>
        <v/>
      </c>
      <c r="U43" s="28" t="str">
        <f t="shared" si="9"/>
        <v/>
      </c>
      <c r="V43" s="30" t="str">
        <f t="shared" si="24"/>
        <v/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ht="67.5" customHeight="1">
      <c r="A44" s="12" t="s">
        <v>2</v>
      </c>
      <c r="B44" s="12" t="s">
        <v>228</v>
      </c>
      <c r="C44" s="12" t="s">
        <v>6</v>
      </c>
      <c r="D44" s="12" t="s">
        <v>230</v>
      </c>
      <c r="E44" s="12" t="s">
        <v>8</v>
      </c>
      <c r="F44" s="12" t="s">
        <v>9</v>
      </c>
      <c r="G44" s="13" t="s">
        <v>41</v>
      </c>
      <c r="H44" s="16" t="str">
        <f>IFERROR(__xludf.DUMMYFUNCTION("if(A44="""","""",iferror(join("" (1), "",query('Escolhas por docente'!A$2:F$69,""select A where B ='""&amp;$A44&amp;""'"")),""""))"),"")</f>
        <v/>
      </c>
      <c r="I44" s="18" t="str">
        <f t="shared" si="1"/>
        <v/>
      </c>
      <c r="J44" s="18" t="str">
        <f t="shared" si="2"/>
        <v/>
      </c>
      <c r="K44" s="18" t="str">
        <f>IFERROR(__xludf.DUMMYFUNCTION("if(A44="""","""", iferror(join("" (2), "",query('Escolhas por docente'!A$2:F$69,""select A where C ='""&amp;$A44&amp;""'"")),""""))"),"")</f>
        <v/>
      </c>
      <c r="L44" s="18" t="str">
        <f t="shared" si="3"/>
        <v/>
      </c>
      <c r="M44" s="18" t="str">
        <f t="shared" si="4"/>
        <v/>
      </c>
      <c r="N44" s="18" t="str">
        <f>IFERROR(__xludf.DUMMYFUNCTION("if(A44="""","""", iferror(join("" (3), "",query('Escolhas por docente'!A$2:F$69,""select A where D ='""&amp;$A44&amp;""'"")),""""))"),"")</f>
        <v/>
      </c>
      <c r="O44" s="18" t="str">
        <f t="shared" si="5"/>
        <v/>
      </c>
      <c r="P44" s="18" t="str">
        <f t="shared" si="6"/>
        <v/>
      </c>
      <c r="Q44" s="18" t="str">
        <f>IFERROR(__xludf.DUMMYFUNCTION("if(A44="""","""", iferror(join("" (4), "",query('Escolhas por docente'!A$2:F$69,""select A where E ='""&amp;$A44&amp;""'"")),""""))"),"")</f>
        <v/>
      </c>
      <c r="R44" s="18" t="str">
        <f t="shared" si="7"/>
        <v/>
      </c>
      <c r="S44" s="18" t="str">
        <f t="shared" si="8"/>
        <v/>
      </c>
      <c r="T44" s="18" t="str">
        <f>IFERROR(__xludf.DUMMYFUNCTION("if(A44="""","""", iferror(join("" (5), "",query('Escolhas por docente'!A$2:F$69,""select A where F ='""&amp;$A44&amp;""'"")),""""))"),"")</f>
        <v/>
      </c>
      <c r="U44" s="28" t="str">
        <f t="shared" si="9"/>
        <v/>
      </c>
      <c r="V44" s="7" t="s">
        <v>130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ht="67.5" customHeight="1">
      <c r="A45" s="33" t="s">
        <v>292</v>
      </c>
      <c r="B45" s="33" t="s">
        <v>536</v>
      </c>
      <c r="C45" s="33" t="s">
        <v>372</v>
      </c>
      <c r="D45" s="33" t="s">
        <v>537</v>
      </c>
      <c r="E45" s="33" t="s">
        <v>298</v>
      </c>
      <c r="F45" s="33" t="s">
        <v>258</v>
      </c>
      <c r="G45" s="13" t="str">
        <f>if(A45="","",concatenate(A45," (",B45,if(and(D45&lt;&gt;"",D45&lt;&gt;" "),concatenate(", ",D45),""),")"))</f>
        <v>CM079 A (Modelos Matem em Finanças, 3a5a 19:30)</v>
      </c>
      <c r="H45" s="16" t="str">
        <f>IFERROR(__xludf.DUMMYFUNCTION("if(A45="""","""",iferror(join("" (1), "",query('Escolhas por docente'!A$2:F$69,""select A where B ='""&amp;$A45&amp;""'"")),""""))"),"")</f>
        <v/>
      </c>
      <c r="I45" s="18" t="str">
        <f t="shared" si="1"/>
        <v/>
      </c>
      <c r="J45" s="18" t="str">
        <f t="shared" si="2"/>
        <v/>
      </c>
      <c r="K45" s="18" t="str">
        <f>IFERROR(__xludf.DUMMYFUNCTION("if(A45="""","""", iferror(join("" (2), "",query('Escolhas por docente'!A$2:F$69,""select A where C ='""&amp;$A45&amp;""'"")),""""))"),"")</f>
        <v/>
      </c>
      <c r="L45" s="18" t="str">
        <f t="shared" si="3"/>
        <v/>
      </c>
      <c r="M45" s="18" t="str">
        <f t="shared" si="4"/>
        <v/>
      </c>
      <c r="N45" s="18" t="str">
        <f>IFERROR(__xludf.DUMMYFUNCTION("if(A45="""","""", iferror(join("" (3), "",query('Escolhas por docente'!A$2:F$69,""select A where D ='""&amp;$A45&amp;""'"")),""""))"),"")</f>
        <v/>
      </c>
      <c r="O45" s="18" t="str">
        <f t="shared" si="5"/>
        <v/>
      </c>
      <c r="P45" s="18" t="str">
        <f t="shared" si="6"/>
        <v/>
      </c>
      <c r="Q45" s="18" t="str">
        <f>IFERROR(__xludf.DUMMYFUNCTION("if(A45="""","""", iferror(join("" (4), "",query('Escolhas por docente'!A$2:F$69,""select A where E ='""&amp;$A45&amp;""'"")),""""))"),"")</f>
        <v/>
      </c>
      <c r="R45" s="18" t="str">
        <f t="shared" si="7"/>
        <v/>
      </c>
      <c r="S45" s="18" t="str">
        <f t="shared" si="8"/>
        <v/>
      </c>
      <c r="T45" s="18" t="str">
        <f>IFERROR(__xludf.DUMMYFUNCTION("if(A45="""","""", iferror(join("" (5), "",query('Escolhas por docente'!A$2:F$69,""select A where F ='""&amp;$A45&amp;""'"")),""""))"),"")</f>
        <v/>
      </c>
      <c r="U45" s="28" t="str">
        <f t="shared" si="9"/>
        <v/>
      </c>
      <c r="V45" s="30" t="str">
        <f t="shared" ref="V45:V46" si="25">concatenate(H45:U45)</f>
        <v/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ht="67.5" customHeight="1">
      <c r="A46" s="12" t="s">
        <v>293</v>
      </c>
      <c r="B46" s="12"/>
      <c r="C46" s="12"/>
      <c r="D46" s="12"/>
      <c r="E46" s="12"/>
      <c r="F46" s="12"/>
      <c r="G46" s="13" t="s">
        <v>41</v>
      </c>
      <c r="H46" s="16" t="str">
        <f>IFERROR(__xludf.DUMMYFUNCTION("if(A46="""","""",iferror(join("" (1), "",query('Escolhas por docente'!A$2:F$69,""select A where B ='""&amp;$A46&amp;""'"")),""""))"),"")</f>
        <v/>
      </c>
      <c r="I46" s="18" t="str">
        <f t="shared" si="1"/>
        <v/>
      </c>
      <c r="J46" s="18" t="str">
        <f t="shared" si="2"/>
        <v/>
      </c>
      <c r="K46" s="18" t="str">
        <f>IFERROR(__xludf.DUMMYFUNCTION("if(A46="""","""", iferror(join("" (2), "",query('Escolhas por docente'!A$2:F$69,""select A where C ='""&amp;$A46&amp;""'"")),""""))"),"")</f>
        <v/>
      </c>
      <c r="L46" s="18" t="str">
        <f t="shared" si="3"/>
        <v/>
      </c>
      <c r="M46" s="18" t="str">
        <f t="shared" si="4"/>
        <v/>
      </c>
      <c r="N46" s="18" t="str">
        <f>IFERROR(__xludf.DUMMYFUNCTION("if(A46="""","""", iferror(join("" (3), "",query('Escolhas por docente'!A$2:F$69,""select A where D ='""&amp;$A46&amp;""'"")),""""))"),"")</f>
        <v/>
      </c>
      <c r="O46" s="18" t="str">
        <f t="shared" si="5"/>
        <v/>
      </c>
      <c r="P46" s="18" t="str">
        <f t="shared" si="6"/>
        <v/>
      </c>
      <c r="Q46" s="18" t="str">
        <f>IFERROR(__xludf.DUMMYFUNCTION("if(A46="""","""", iferror(join("" (4), "",query('Escolhas por docente'!A$2:F$69,""select A where E ='""&amp;$A46&amp;""'"")),""""))"),"")</f>
        <v/>
      </c>
      <c r="R46" s="18" t="str">
        <f t="shared" si="7"/>
        <v/>
      </c>
      <c r="S46" s="18" t="str">
        <f t="shared" si="8"/>
        <v/>
      </c>
      <c r="T46" s="18" t="str">
        <f>IFERROR(__xludf.DUMMYFUNCTION("if(A46="""","""", iferror(join("" (5), "",query('Escolhas por docente'!A$2:F$69,""select A where F ='""&amp;$A46&amp;""'"")),""""))"),"")</f>
        <v/>
      </c>
      <c r="U46" s="28" t="str">
        <f t="shared" si="9"/>
        <v/>
      </c>
      <c r="V46" s="30" t="str">
        <f t="shared" si="25"/>
        <v/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ht="67.5" customHeight="1">
      <c r="A47" s="12" t="s">
        <v>2</v>
      </c>
      <c r="B47" s="12" t="s">
        <v>228</v>
      </c>
      <c r="C47" s="12" t="s">
        <v>6</v>
      </c>
      <c r="D47" s="12" t="s">
        <v>230</v>
      </c>
      <c r="E47" s="12" t="s">
        <v>8</v>
      </c>
      <c r="F47" s="12" t="s">
        <v>9</v>
      </c>
      <c r="G47" s="13" t="s">
        <v>41</v>
      </c>
      <c r="H47" s="16" t="str">
        <f>IFERROR(__xludf.DUMMYFUNCTION("if(A47="""","""",iferror(join("" (1), "",query('Escolhas por docente'!A$2:F$69,""select A where B ='""&amp;$A47&amp;""'"")),""""))"),"")</f>
        <v/>
      </c>
      <c r="I47" s="18" t="str">
        <f t="shared" si="1"/>
        <v/>
      </c>
      <c r="J47" s="18" t="str">
        <f t="shared" si="2"/>
        <v/>
      </c>
      <c r="K47" s="18" t="str">
        <f>IFERROR(__xludf.DUMMYFUNCTION("if(A47="""","""", iferror(join("" (2), "",query('Escolhas por docente'!A$2:F$69,""select A where C ='""&amp;$A47&amp;""'"")),""""))"),"")</f>
        <v/>
      </c>
      <c r="L47" s="18" t="str">
        <f t="shared" si="3"/>
        <v/>
      </c>
      <c r="M47" s="18" t="str">
        <f t="shared" si="4"/>
        <v/>
      </c>
      <c r="N47" s="18" t="str">
        <f>IFERROR(__xludf.DUMMYFUNCTION("if(A47="""","""", iferror(join("" (3), "",query('Escolhas por docente'!A$2:F$69,""select A where D ='""&amp;$A47&amp;""'"")),""""))"),"")</f>
        <v/>
      </c>
      <c r="O47" s="18" t="str">
        <f t="shared" si="5"/>
        <v/>
      </c>
      <c r="P47" s="18" t="str">
        <f t="shared" si="6"/>
        <v/>
      </c>
      <c r="Q47" s="18" t="str">
        <f>IFERROR(__xludf.DUMMYFUNCTION("if(A47="""","""", iferror(join("" (4), "",query('Escolhas por docente'!A$2:F$69,""select A where E ='""&amp;$A47&amp;""'"")),""""))"),"")</f>
        <v/>
      </c>
      <c r="R47" s="18" t="str">
        <f t="shared" si="7"/>
        <v/>
      </c>
      <c r="S47" s="18" t="str">
        <f t="shared" si="8"/>
        <v/>
      </c>
      <c r="T47" s="18" t="str">
        <f>IFERROR(__xludf.DUMMYFUNCTION("if(A47="""","""", iferror(join("" (5), "",query('Escolhas por docente'!A$2:F$69,""select A where F ='""&amp;$A47&amp;""'"")),""""))"),"")</f>
        <v/>
      </c>
      <c r="U47" s="28" t="str">
        <f t="shared" si="9"/>
        <v/>
      </c>
      <c r="V47" s="7" t="s">
        <v>130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ht="67.5" customHeight="1">
      <c r="A48" s="33" t="s">
        <v>294</v>
      </c>
      <c r="B48" s="33" t="s">
        <v>576</v>
      </c>
      <c r="C48" s="33" t="s">
        <v>302</v>
      </c>
      <c r="D48" s="33" t="s">
        <v>577</v>
      </c>
      <c r="E48" s="33" t="s">
        <v>466</v>
      </c>
      <c r="F48" s="33" t="s">
        <v>467</v>
      </c>
      <c r="G48" s="13" t="str">
        <f>if(A48="","",concatenate(A48," (",B48,if(and(D48&lt;&gt;"",D48&lt;&gt;" "),concatenate(", ",D48),""),")"))</f>
        <v>CM095 A (Análise I, 2a4a 13:30)</v>
      </c>
      <c r="H48" s="16" t="str">
        <f>IFERROR(__xludf.DUMMYFUNCTION("if(A48="""","""",iferror(join("" (1), "",query('Escolhas por docente'!A$2:F$69,""select A where B ='""&amp;$A48&amp;""'"")),""""))"),"")</f>
        <v/>
      </c>
      <c r="I48" s="18" t="str">
        <f t="shared" si="1"/>
        <v/>
      </c>
      <c r="J48" s="18" t="str">
        <f t="shared" si="2"/>
        <v/>
      </c>
      <c r="K48" s="18" t="str">
        <f>IFERROR(__xludf.DUMMYFUNCTION("if(A48="""","""", iferror(join("" (2), "",query('Escolhas por docente'!A$2:F$69,""select A where C ='""&amp;$A48&amp;""'"")),""""))"),"")</f>
        <v/>
      </c>
      <c r="L48" s="18" t="str">
        <f t="shared" si="3"/>
        <v/>
      </c>
      <c r="M48" s="18" t="str">
        <f t="shared" si="4"/>
        <v/>
      </c>
      <c r="N48" s="18" t="str">
        <f>IFERROR(__xludf.DUMMYFUNCTION("if(A48="""","""", iferror(join("" (3), "",query('Escolhas por docente'!A$2:F$69,""select A where D ='""&amp;$A48&amp;""'"")),""""))"),"")</f>
        <v/>
      </c>
      <c r="O48" s="18" t="str">
        <f t="shared" si="5"/>
        <v/>
      </c>
      <c r="P48" s="18" t="str">
        <f t="shared" si="6"/>
        <v/>
      </c>
      <c r="Q48" s="18" t="str">
        <f>IFERROR(__xludf.DUMMYFUNCTION("if(A48="""","""", iferror(join("" (4), "",query('Escolhas por docente'!A$2:F$69,""select A where E ='""&amp;$A48&amp;""'"")),""""))"),"")</f>
        <v/>
      </c>
      <c r="R48" s="18" t="str">
        <f t="shared" si="7"/>
        <v/>
      </c>
      <c r="S48" s="18" t="str">
        <f t="shared" si="8"/>
        <v/>
      </c>
      <c r="T48" s="18" t="str">
        <f>IFERROR(__xludf.DUMMYFUNCTION("if(A48="""","""", iferror(join("" (5), "",query('Escolhas por docente'!A$2:F$69,""select A where F ='""&amp;$A48&amp;""'"")),""""))"),"")</f>
        <v/>
      </c>
      <c r="U48" s="28" t="str">
        <f t="shared" si="9"/>
        <v/>
      </c>
      <c r="V48" s="30" t="str">
        <f t="shared" ref="V48:V49" si="26">concatenate(H48:U48)</f>
        <v/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ht="67.5" customHeight="1">
      <c r="A49" s="12" t="s">
        <v>295</v>
      </c>
      <c r="B49" s="12"/>
      <c r="C49" s="12"/>
      <c r="D49" s="12"/>
      <c r="E49" s="12"/>
      <c r="F49" s="12"/>
      <c r="G49" s="13" t="s">
        <v>41</v>
      </c>
      <c r="H49" s="16" t="str">
        <f>IFERROR(__xludf.DUMMYFUNCTION("if(A49="""","""",iferror(join("" (1), "",query('Escolhas por docente'!A$2:F$69,""select A where B ='""&amp;$A49&amp;""'"")),""""))"),"")</f>
        <v/>
      </c>
      <c r="I49" s="18" t="str">
        <f t="shared" si="1"/>
        <v/>
      </c>
      <c r="J49" s="18" t="str">
        <f t="shared" si="2"/>
        <v/>
      </c>
      <c r="K49" s="18" t="str">
        <f>IFERROR(__xludf.DUMMYFUNCTION("if(A49="""","""", iferror(join("" (2), "",query('Escolhas por docente'!A$2:F$69,""select A where C ='""&amp;$A49&amp;""'"")),""""))"),"")</f>
        <v/>
      </c>
      <c r="L49" s="18" t="str">
        <f t="shared" si="3"/>
        <v/>
      </c>
      <c r="M49" s="18" t="str">
        <f t="shared" si="4"/>
        <v/>
      </c>
      <c r="N49" s="18" t="str">
        <f>IFERROR(__xludf.DUMMYFUNCTION("if(A49="""","""", iferror(join("" (3), "",query('Escolhas por docente'!A$2:F$69,""select A where D ='""&amp;$A49&amp;""'"")),""""))"),"")</f>
        <v/>
      </c>
      <c r="O49" s="18" t="str">
        <f t="shared" si="5"/>
        <v/>
      </c>
      <c r="P49" s="18" t="str">
        <f t="shared" si="6"/>
        <v/>
      </c>
      <c r="Q49" s="18" t="str">
        <f>IFERROR(__xludf.DUMMYFUNCTION("if(A49="""","""", iferror(join("" (4), "",query('Escolhas por docente'!A$2:F$69,""select A where E ='""&amp;$A49&amp;""'"")),""""))"),"")</f>
        <v/>
      </c>
      <c r="R49" s="18" t="str">
        <f t="shared" si="7"/>
        <v/>
      </c>
      <c r="S49" s="18" t="str">
        <f t="shared" si="8"/>
        <v/>
      </c>
      <c r="T49" s="18" t="str">
        <f>IFERROR(__xludf.DUMMYFUNCTION("if(A49="""","""", iferror(join("" (5), "",query('Escolhas por docente'!A$2:F$69,""select A where F ='""&amp;$A49&amp;""'"")),""""))"),"")</f>
        <v/>
      </c>
      <c r="U49" s="28" t="str">
        <f t="shared" si="9"/>
        <v/>
      </c>
      <c r="V49" s="30" t="str">
        <f t="shared" si="26"/>
        <v/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ht="67.5" customHeight="1">
      <c r="A50" s="12" t="s">
        <v>2</v>
      </c>
      <c r="B50" s="12" t="s">
        <v>228</v>
      </c>
      <c r="C50" s="12" t="s">
        <v>6</v>
      </c>
      <c r="D50" s="12" t="s">
        <v>230</v>
      </c>
      <c r="E50" s="12" t="s">
        <v>8</v>
      </c>
      <c r="F50" s="12" t="s">
        <v>9</v>
      </c>
      <c r="G50" s="13" t="s">
        <v>41</v>
      </c>
      <c r="H50" s="16" t="str">
        <f>IFERROR(__xludf.DUMMYFUNCTION("if(A50="""","""",iferror(join("" (1), "",query('Escolhas por docente'!A$2:F$69,""select A where B ='""&amp;$A50&amp;""'"")),""""))"),"")</f>
        <v/>
      </c>
      <c r="I50" s="18" t="str">
        <f t="shared" si="1"/>
        <v/>
      </c>
      <c r="J50" s="18" t="str">
        <f t="shared" si="2"/>
        <v/>
      </c>
      <c r="K50" s="18" t="str">
        <f>IFERROR(__xludf.DUMMYFUNCTION("if(A50="""","""", iferror(join("" (2), "",query('Escolhas por docente'!A$2:F$69,""select A where C ='""&amp;$A50&amp;""'"")),""""))"),"")</f>
        <v/>
      </c>
      <c r="L50" s="18" t="str">
        <f t="shared" si="3"/>
        <v/>
      </c>
      <c r="M50" s="18" t="str">
        <f t="shared" si="4"/>
        <v/>
      </c>
      <c r="N50" s="18" t="str">
        <f>IFERROR(__xludf.DUMMYFUNCTION("if(A50="""","""", iferror(join("" (3), "",query('Escolhas por docente'!A$2:F$69,""select A where D ='""&amp;$A50&amp;""'"")),""""))"),"")</f>
        <v/>
      </c>
      <c r="O50" s="18" t="str">
        <f t="shared" si="5"/>
        <v/>
      </c>
      <c r="P50" s="18" t="str">
        <f t="shared" si="6"/>
        <v/>
      </c>
      <c r="Q50" s="18" t="str">
        <f>IFERROR(__xludf.DUMMYFUNCTION("if(A50="""","""", iferror(join("" (4), "",query('Escolhas por docente'!A$2:F$69,""select A where E ='""&amp;$A50&amp;""'"")),""""))"),"")</f>
        <v/>
      </c>
      <c r="R50" s="18" t="str">
        <f t="shared" si="7"/>
        <v/>
      </c>
      <c r="S50" s="18" t="str">
        <f t="shared" si="8"/>
        <v/>
      </c>
      <c r="T50" s="18" t="str">
        <f>IFERROR(__xludf.DUMMYFUNCTION("if(A50="""","""", iferror(join("" (5), "",query('Escolhas por docente'!A$2:F$69,""select A where F ='""&amp;$A50&amp;""'"")),""""))"),"")</f>
        <v/>
      </c>
      <c r="U50" s="28" t="str">
        <f t="shared" si="9"/>
        <v/>
      </c>
      <c r="V50" s="7" t="s">
        <v>130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ht="67.5" customHeight="1">
      <c r="A51" s="33" t="s">
        <v>296</v>
      </c>
      <c r="B51" s="33" t="s">
        <v>599</v>
      </c>
      <c r="C51" s="33" t="s">
        <v>297</v>
      </c>
      <c r="D51" s="33" t="s">
        <v>600</v>
      </c>
      <c r="E51" s="33" t="s">
        <v>298</v>
      </c>
      <c r="F51" s="33" t="s">
        <v>254</v>
      </c>
      <c r="G51" s="13" t="str">
        <f>if(A51="","",concatenate(A51," (",B51,if(and(D51&lt;&gt;"",D51&lt;&gt;" "),concatenate(", ",D51),""),")"))</f>
        <v>CM097 A (Análise Numérica II, 3a5a 17:30)</v>
      </c>
      <c r="H51" s="16" t="str">
        <f>IFERROR(__xludf.DUMMYFUNCTION("if(A51="""","""",iferror(join("" (1), "",query('Escolhas por docente'!A$2:F$69,""select A where B ='""&amp;$A51&amp;""'"")),""""))"),"")</f>
        <v/>
      </c>
      <c r="I51" s="18" t="str">
        <f t="shared" si="1"/>
        <v/>
      </c>
      <c r="J51" s="18" t="str">
        <f t="shared" si="2"/>
        <v/>
      </c>
      <c r="K51" s="18" t="str">
        <f>IFERROR(__xludf.DUMMYFUNCTION("if(A51="""","""", iferror(join("" (2), "",query('Escolhas por docente'!A$2:F$69,""select A where C ='""&amp;$A51&amp;""'"")),""""))"),"")</f>
        <v/>
      </c>
      <c r="L51" s="18" t="str">
        <f t="shared" si="3"/>
        <v/>
      </c>
      <c r="M51" s="18" t="str">
        <f t="shared" si="4"/>
        <v/>
      </c>
      <c r="N51" s="18" t="str">
        <f>IFERROR(__xludf.DUMMYFUNCTION("if(A51="""","""", iferror(join("" (3), "",query('Escolhas por docente'!A$2:F$69,""select A where D ='""&amp;$A51&amp;""'"")),""""))"),"")</f>
        <v/>
      </c>
      <c r="O51" s="18" t="str">
        <f t="shared" si="5"/>
        <v/>
      </c>
      <c r="P51" s="18" t="str">
        <f t="shared" si="6"/>
        <v/>
      </c>
      <c r="Q51" s="18" t="str">
        <f>IFERROR(__xludf.DUMMYFUNCTION("if(A51="""","""", iferror(join("" (4), "",query('Escolhas por docente'!A$2:F$69,""select A where E ='""&amp;$A51&amp;""'"")),""""))"),"")</f>
        <v/>
      </c>
      <c r="R51" s="18" t="str">
        <f t="shared" si="7"/>
        <v/>
      </c>
      <c r="S51" s="18" t="str">
        <f t="shared" si="8"/>
        <v/>
      </c>
      <c r="T51" s="18" t="str">
        <f>IFERROR(__xludf.DUMMYFUNCTION("if(A51="""","""", iferror(join("" (5), "",query('Escolhas por docente'!A$2:F$69,""select A where F ='""&amp;$A51&amp;""'"")),""""))"),"")</f>
        <v/>
      </c>
      <c r="U51" s="28" t="str">
        <f t="shared" si="9"/>
        <v/>
      </c>
      <c r="V51" s="30" t="str">
        <f t="shared" ref="V51:V52" si="27">concatenate(H51:U51)</f>
        <v/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ht="67.5" customHeight="1">
      <c r="A52" s="12" t="s">
        <v>299</v>
      </c>
      <c r="B52" s="12"/>
      <c r="C52" s="12"/>
      <c r="D52" s="12"/>
      <c r="E52" s="12"/>
      <c r="F52" s="12"/>
      <c r="G52" s="13" t="s">
        <v>41</v>
      </c>
      <c r="H52" s="16" t="str">
        <f>IFERROR(__xludf.DUMMYFUNCTION("if(A52="""","""",iferror(join("" (1), "",query('Escolhas por docente'!A$2:F$69,""select A where B ='""&amp;$A52&amp;""'"")),""""))"),"")</f>
        <v/>
      </c>
      <c r="I52" s="18" t="str">
        <f t="shared" si="1"/>
        <v/>
      </c>
      <c r="J52" s="18" t="str">
        <f t="shared" si="2"/>
        <v/>
      </c>
      <c r="K52" s="18" t="str">
        <f>IFERROR(__xludf.DUMMYFUNCTION("if(A52="""","""", iferror(join("" (2), "",query('Escolhas por docente'!A$2:F$69,""select A where C ='""&amp;$A52&amp;""'"")),""""))"),"")</f>
        <v/>
      </c>
      <c r="L52" s="18" t="str">
        <f t="shared" si="3"/>
        <v/>
      </c>
      <c r="M52" s="18" t="str">
        <f t="shared" si="4"/>
        <v/>
      </c>
      <c r="N52" s="18" t="str">
        <f>IFERROR(__xludf.DUMMYFUNCTION("if(A52="""","""", iferror(join("" (3), "",query('Escolhas por docente'!A$2:F$69,""select A where D ='""&amp;$A52&amp;""'"")),""""))"),"")</f>
        <v/>
      </c>
      <c r="O52" s="18" t="str">
        <f t="shared" si="5"/>
        <v/>
      </c>
      <c r="P52" s="18" t="str">
        <f t="shared" si="6"/>
        <v/>
      </c>
      <c r="Q52" s="18" t="str">
        <f>IFERROR(__xludf.DUMMYFUNCTION("if(A52="""","""", iferror(join("" (4), "",query('Escolhas por docente'!A$2:F$69,""select A where E ='""&amp;$A52&amp;""'"")),""""))"),"")</f>
        <v/>
      </c>
      <c r="R52" s="18" t="str">
        <f t="shared" si="7"/>
        <v/>
      </c>
      <c r="S52" s="18" t="str">
        <f t="shared" si="8"/>
        <v/>
      </c>
      <c r="T52" s="18" t="str">
        <f>IFERROR(__xludf.DUMMYFUNCTION("if(A52="""","""", iferror(join("" (5), "",query('Escolhas por docente'!A$2:F$69,""select A where F ='""&amp;$A52&amp;""'"")),""""))"),"")</f>
        <v/>
      </c>
      <c r="U52" s="28" t="str">
        <f t="shared" si="9"/>
        <v/>
      </c>
      <c r="V52" s="30" t="str">
        <f t="shared" si="27"/>
        <v/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ht="67.5" customHeight="1">
      <c r="A53" s="12" t="s">
        <v>2</v>
      </c>
      <c r="B53" s="12" t="s">
        <v>228</v>
      </c>
      <c r="C53" s="12" t="s">
        <v>6</v>
      </c>
      <c r="D53" s="12" t="s">
        <v>230</v>
      </c>
      <c r="E53" s="12" t="s">
        <v>8</v>
      </c>
      <c r="F53" s="12" t="s">
        <v>9</v>
      </c>
      <c r="G53" s="13" t="s">
        <v>41</v>
      </c>
      <c r="H53" s="16" t="str">
        <f>IFERROR(__xludf.DUMMYFUNCTION("if(A53="""","""",iferror(join("" (1), "",query('Escolhas por docente'!A$2:F$69,""select A where B ='""&amp;$A53&amp;""'"")),""""))"),"")</f>
        <v/>
      </c>
      <c r="I53" s="18" t="str">
        <f t="shared" si="1"/>
        <v/>
      </c>
      <c r="J53" s="18" t="str">
        <f t="shared" si="2"/>
        <v/>
      </c>
      <c r="K53" s="18" t="str">
        <f>IFERROR(__xludf.DUMMYFUNCTION("if(A53="""","""", iferror(join("" (2), "",query('Escolhas por docente'!A$2:F$69,""select A where C ='""&amp;$A53&amp;""'"")),""""))"),"")</f>
        <v/>
      </c>
      <c r="L53" s="18" t="str">
        <f t="shared" si="3"/>
        <v/>
      </c>
      <c r="M53" s="18" t="str">
        <f t="shared" si="4"/>
        <v/>
      </c>
      <c r="N53" s="18" t="str">
        <f>IFERROR(__xludf.DUMMYFUNCTION("if(A53="""","""", iferror(join("" (3), "",query('Escolhas por docente'!A$2:F$69,""select A where D ='""&amp;$A53&amp;""'"")),""""))"),"")</f>
        <v/>
      </c>
      <c r="O53" s="18" t="str">
        <f t="shared" si="5"/>
        <v/>
      </c>
      <c r="P53" s="18" t="str">
        <f t="shared" si="6"/>
        <v/>
      </c>
      <c r="Q53" s="18" t="str">
        <f>IFERROR(__xludf.DUMMYFUNCTION("if(A53="""","""", iferror(join("" (4), "",query('Escolhas por docente'!A$2:F$69,""select A where E ='""&amp;$A53&amp;""'"")),""""))"),"")</f>
        <v/>
      </c>
      <c r="R53" s="18" t="str">
        <f t="shared" si="7"/>
        <v/>
      </c>
      <c r="S53" s="18" t="str">
        <f t="shared" si="8"/>
        <v/>
      </c>
      <c r="T53" s="18" t="str">
        <f>IFERROR(__xludf.DUMMYFUNCTION("if(A53="""","""", iferror(join("" (5), "",query('Escolhas por docente'!A$2:F$69,""select A where F ='""&amp;$A53&amp;""'"")),""""))"),"")</f>
        <v/>
      </c>
      <c r="U53" s="28" t="str">
        <f t="shared" si="9"/>
        <v/>
      </c>
      <c r="V53" s="7" t="s">
        <v>130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ht="67.5" customHeight="1">
      <c r="A54" s="33" t="s">
        <v>301</v>
      </c>
      <c r="B54" s="33" t="s">
        <v>654</v>
      </c>
      <c r="C54" s="33" t="s">
        <v>302</v>
      </c>
      <c r="D54" s="33" t="s">
        <v>577</v>
      </c>
      <c r="E54" s="33" t="s">
        <v>280</v>
      </c>
      <c r="F54" s="33" t="s">
        <v>303</v>
      </c>
      <c r="G54" s="13" t="str">
        <f t="shared" ref="G54:G55" si="28">if(A54="","",concatenate(A54," (",B54,if(and(D54&lt;&gt;"",D54&lt;&gt;" "),concatenate(", ",D54),""),")"))</f>
        <v>CM100 A (Complem. de Matemática, 2a4a 13:30)</v>
      </c>
      <c r="H54" s="16" t="str">
        <f>IFERROR(__xludf.DUMMYFUNCTION("if(A54="""","""",iferror(join("" (1), "",query('Escolhas por docente'!A$2:F$69,""select A where B ='""&amp;$A54&amp;""'"")),""""))"),"Kirilov")</f>
        <v>Kirilov</v>
      </c>
      <c r="I54" s="18" t="str">
        <f t="shared" si="1"/>
        <v> (1)</v>
      </c>
      <c r="J54" s="18" t="str">
        <f t="shared" si="2"/>
        <v/>
      </c>
      <c r="K54" s="18" t="str">
        <f>IFERROR(__xludf.DUMMYFUNCTION("if(A54="""","""", iferror(join("" (2), "",query('Escolhas por docente'!A$2:F$69,""select A where C ='""&amp;$A54&amp;""'"")),""""))"),"")</f>
        <v/>
      </c>
      <c r="L54" s="18" t="str">
        <f t="shared" si="3"/>
        <v/>
      </c>
      <c r="M54" s="18" t="str">
        <f t="shared" si="4"/>
        <v/>
      </c>
      <c r="N54" s="18" t="str">
        <f>IFERROR(__xludf.DUMMYFUNCTION("if(A54="""","""", iferror(join("" (3), "",query('Escolhas por docente'!A$2:F$69,""select A where D ='""&amp;$A54&amp;""'"")),""""))"),"")</f>
        <v/>
      </c>
      <c r="O54" s="18" t="str">
        <f t="shared" si="5"/>
        <v/>
      </c>
      <c r="P54" s="18" t="str">
        <f t="shared" si="6"/>
        <v/>
      </c>
      <c r="Q54" s="18" t="str">
        <f>IFERROR(__xludf.DUMMYFUNCTION("if(A54="""","""", iferror(join("" (4), "",query('Escolhas por docente'!A$2:F$69,""select A where E ='""&amp;$A54&amp;""'"")),""""))"),"")</f>
        <v/>
      </c>
      <c r="R54" s="18" t="str">
        <f t="shared" si="7"/>
        <v/>
      </c>
      <c r="S54" s="18" t="str">
        <f t="shared" si="8"/>
        <v/>
      </c>
      <c r="T54" s="18" t="str">
        <f>IFERROR(__xludf.DUMMYFUNCTION("if(A54="""","""", iferror(join("" (5), "",query('Escolhas por docente'!A$2:F$69,""select A where F ='""&amp;$A54&amp;""'"")),""""))"),"")</f>
        <v/>
      </c>
      <c r="U54" s="28" t="str">
        <f t="shared" si="9"/>
        <v/>
      </c>
      <c r="V54" s="30" t="str">
        <f t="shared" ref="V54:V56" si="29">concatenate(H54:U54)</f>
        <v>Kirilov (1)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ht="67.5" customHeight="1">
      <c r="A55" s="33" t="s">
        <v>305</v>
      </c>
      <c r="B55" s="33" t="s">
        <v>654</v>
      </c>
      <c r="C55" s="33" t="s">
        <v>468</v>
      </c>
      <c r="D55" s="34" t="s">
        <v>680</v>
      </c>
      <c r="E55" s="33" t="s">
        <v>285</v>
      </c>
      <c r="F55" s="33" t="s">
        <v>274</v>
      </c>
      <c r="G55" s="13" t="str">
        <f t="shared" si="28"/>
        <v>CM100 B (Complem. de Matemática, 2a 19:30 4a 21:30)</v>
      </c>
      <c r="H55" s="16" t="str">
        <f>IFERROR(__xludf.DUMMYFUNCTION("if(A55="""","""",iferror(join("" (1), "",query('Escolhas por docente'!A$2:F$69,""select A where B ='""&amp;$A55&amp;""'"")),""""))"),"")</f>
        <v/>
      </c>
      <c r="I55" s="18" t="str">
        <f t="shared" si="1"/>
        <v/>
      </c>
      <c r="J55" s="18" t="str">
        <f t="shared" si="2"/>
        <v/>
      </c>
      <c r="K55" s="18" t="str">
        <f>IFERROR(__xludf.DUMMYFUNCTION("if(A55="""","""", iferror(join("" (2), "",query('Escolhas por docente'!A$2:F$69,""select A where C ='""&amp;$A55&amp;""'"")),""""))"),"Kirilov")</f>
        <v>Kirilov</v>
      </c>
      <c r="L55" s="18" t="str">
        <f t="shared" si="3"/>
        <v> (2)</v>
      </c>
      <c r="M55" s="18" t="str">
        <f t="shared" si="4"/>
        <v/>
      </c>
      <c r="N55" s="18" t="str">
        <f>IFERROR(__xludf.DUMMYFUNCTION("if(A55="""","""", iferror(join("" (3), "",query('Escolhas por docente'!A$2:F$69,""select A where D ='""&amp;$A55&amp;""'"")),""""))"),"")</f>
        <v/>
      </c>
      <c r="O55" s="18" t="str">
        <f t="shared" si="5"/>
        <v/>
      </c>
      <c r="P55" s="18" t="str">
        <f t="shared" si="6"/>
        <v/>
      </c>
      <c r="Q55" s="18" t="str">
        <f>IFERROR(__xludf.DUMMYFUNCTION("if(A55="""","""", iferror(join("" (4), "",query('Escolhas por docente'!A$2:F$69,""select A where E ='""&amp;$A55&amp;""'"")),""""))"),"")</f>
        <v/>
      </c>
      <c r="R55" s="18" t="str">
        <f t="shared" si="7"/>
        <v/>
      </c>
      <c r="S55" s="18" t="str">
        <f t="shared" si="8"/>
        <v/>
      </c>
      <c r="T55" s="18" t="str">
        <f>IFERROR(__xludf.DUMMYFUNCTION("if(A55="""","""", iferror(join("" (5), "",query('Escolhas por docente'!A$2:F$69,""select A where F ='""&amp;$A55&amp;""'"")),""""))"),"")</f>
        <v/>
      </c>
      <c r="U55" s="28" t="str">
        <f t="shared" si="9"/>
        <v/>
      </c>
      <c r="V55" s="30" t="str">
        <f t="shared" si="29"/>
        <v>Kirilov (2)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ht="67.5" customHeight="1">
      <c r="A56" s="12" t="s">
        <v>306</v>
      </c>
      <c r="B56" s="12"/>
      <c r="C56" s="12"/>
      <c r="D56" s="12"/>
      <c r="E56" s="12"/>
      <c r="F56" s="12"/>
      <c r="G56" s="13" t="s">
        <v>41</v>
      </c>
      <c r="H56" s="16" t="str">
        <f>IFERROR(__xludf.DUMMYFUNCTION("if(A56="""","""",iferror(join("" (1), "",query('Escolhas por docente'!A$2:F$69,""select A where B ='""&amp;$A56&amp;""'"")),""""))"),"")</f>
        <v/>
      </c>
      <c r="I56" s="18" t="str">
        <f t="shared" si="1"/>
        <v/>
      </c>
      <c r="J56" s="18" t="str">
        <f t="shared" si="2"/>
        <v/>
      </c>
      <c r="K56" s="18" t="str">
        <f>IFERROR(__xludf.DUMMYFUNCTION("if(A56="""","""", iferror(join("" (2), "",query('Escolhas por docente'!A$2:F$69,""select A where C ='""&amp;$A56&amp;""'"")),""""))"),"")</f>
        <v/>
      </c>
      <c r="L56" s="18" t="str">
        <f t="shared" si="3"/>
        <v/>
      </c>
      <c r="M56" s="18" t="str">
        <f t="shared" si="4"/>
        <v/>
      </c>
      <c r="N56" s="18" t="str">
        <f>IFERROR(__xludf.DUMMYFUNCTION("if(A56="""","""", iferror(join("" (3), "",query('Escolhas por docente'!A$2:F$69,""select A where D ='""&amp;$A56&amp;""'"")),""""))"),"")</f>
        <v/>
      </c>
      <c r="O56" s="18" t="str">
        <f t="shared" si="5"/>
        <v/>
      </c>
      <c r="P56" s="18" t="str">
        <f t="shared" si="6"/>
        <v/>
      </c>
      <c r="Q56" s="18" t="str">
        <f>IFERROR(__xludf.DUMMYFUNCTION("if(A56="""","""", iferror(join("" (4), "",query('Escolhas por docente'!A$2:F$69,""select A where E ='""&amp;$A56&amp;""'"")),""""))"),"")</f>
        <v/>
      </c>
      <c r="R56" s="18" t="str">
        <f t="shared" si="7"/>
        <v/>
      </c>
      <c r="S56" s="18" t="str">
        <f t="shared" si="8"/>
        <v/>
      </c>
      <c r="T56" s="18" t="str">
        <f>IFERROR(__xludf.DUMMYFUNCTION("if(A56="""","""", iferror(join("" (5), "",query('Escolhas por docente'!A$2:F$69,""select A where F ='""&amp;$A56&amp;""'"")),""""))"),"")</f>
        <v/>
      </c>
      <c r="U56" s="28" t="str">
        <f t="shared" si="9"/>
        <v/>
      </c>
      <c r="V56" s="30" t="str">
        <f t="shared" si="29"/>
        <v/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ht="67.5" customHeight="1">
      <c r="A57" s="12" t="s">
        <v>2</v>
      </c>
      <c r="B57" s="12" t="s">
        <v>228</v>
      </c>
      <c r="C57" s="12" t="s">
        <v>6</v>
      </c>
      <c r="D57" s="12" t="s">
        <v>230</v>
      </c>
      <c r="E57" s="12" t="s">
        <v>8</v>
      </c>
      <c r="F57" s="12" t="s">
        <v>9</v>
      </c>
      <c r="G57" s="13" t="s">
        <v>41</v>
      </c>
      <c r="H57" s="16" t="str">
        <f>IFERROR(__xludf.DUMMYFUNCTION("if(A57="""","""",iferror(join("" (1), "",query('Escolhas por docente'!A$2:F$69,""select A where B ='""&amp;$A57&amp;""'"")),""""))"),"")</f>
        <v/>
      </c>
      <c r="I57" s="18" t="str">
        <f t="shared" si="1"/>
        <v/>
      </c>
      <c r="J57" s="18" t="str">
        <f t="shared" si="2"/>
        <v/>
      </c>
      <c r="K57" s="18" t="str">
        <f>IFERROR(__xludf.DUMMYFUNCTION("if(A57="""","""", iferror(join("" (2), "",query('Escolhas por docente'!A$2:F$69,""select A where C ='""&amp;$A57&amp;""'"")),""""))"),"")</f>
        <v/>
      </c>
      <c r="L57" s="18" t="str">
        <f t="shared" si="3"/>
        <v/>
      </c>
      <c r="M57" s="18" t="str">
        <f t="shared" si="4"/>
        <v/>
      </c>
      <c r="N57" s="18" t="str">
        <f>IFERROR(__xludf.DUMMYFUNCTION("if(A57="""","""", iferror(join("" (3), "",query('Escolhas por docente'!A$2:F$69,""select A where D ='""&amp;$A57&amp;""'"")),""""))"),"")</f>
        <v/>
      </c>
      <c r="O57" s="18" t="str">
        <f t="shared" si="5"/>
        <v/>
      </c>
      <c r="P57" s="18" t="str">
        <f t="shared" si="6"/>
        <v/>
      </c>
      <c r="Q57" s="18" t="str">
        <f>IFERROR(__xludf.DUMMYFUNCTION("if(A57="""","""", iferror(join("" (4), "",query('Escolhas por docente'!A$2:F$69,""select A where E ='""&amp;$A57&amp;""'"")),""""))"),"")</f>
        <v/>
      </c>
      <c r="R57" s="18" t="str">
        <f t="shared" si="7"/>
        <v/>
      </c>
      <c r="S57" s="18" t="str">
        <f t="shared" si="8"/>
        <v/>
      </c>
      <c r="T57" s="18" t="str">
        <f>IFERROR(__xludf.DUMMYFUNCTION("if(A57="""","""", iferror(join("" (5), "",query('Escolhas por docente'!A$2:F$69,""select A where F ='""&amp;$A57&amp;""'"")),""""))"),"")</f>
        <v/>
      </c>
      <c r="U57" s="28" t="str">
        <f t="shared" si="9"/>
        <v/>
      </c>
      <c r="V57" s="7" t="s">
        <v>130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ht="67.5" customHeight="1">
      <c r="A58" s="33" t="s">
        <v>307</v>
      </c>
      <c r="B58" s="33" t="s">
        <v>681</v>
      </c>
      <c r="C58" s="33" t="s">
        <v>470</v>
      </c>
      <c r="D58" s="34" t="s">
        <v>682</v>
      </c>
      <c r="E58" s="33" t="s">
        <v>298</v>
      </c>
      <c r="F58" s="33" t="s">
        <v>258</v>
      </c>
      <c r="G58" s="13" t="str">
        <f>if(A58="","",concatenate(A58," (",B58,if(and(D58&lt;&gt;"",D58&lt;&gt;" "),concatenate(", ",D58),""),")"))</f>
        <v>CM103 A (Lab. de Matemática Aplicada, 2a 15:30 6a 13:30)</v>
      </c>
      <c r="H58" s="16" t="str">
        <f>IFERROR(__xludf.DUMMYFUNCTION("if(A58="""","""",iferror(join("" (1), "",query('Escolhas por docente'!A$2:F$69,""select A where B ='""&amp;$A58&amp;""'"")),""""))"),"")</f>
        <v/>
      </c>
      <c r="I58" s="18" t="str">
        <f t="shared" si="1"/>
        <v/>
      </c>
      <c r="J58" s="18" t="str">
        <f t="shared" si="2"/>
        <v/>
      </c>
      <c r="K58" s="18" t="str">
        <f>IFERROR(__xludf.DUMMYFUNCTION("if(A58="""","""", iferror(join("" (2), "",query('Escolhas por docente'!A$2:F$69,""select A where C ='""&amp;$A58&amp;""'"")),""""))"),"")</f>
        <v/>
      </c>
      <c r="L58" s="18" t="str">
        <f t="shared" si="3"/>
        <v/>
      </c>
      <c r="M58" s="18" t="str">
        <f t="shared" si="4"/>
        <v/>
      </c>
      <c r="N58" s="18" t="str">
        <f>IFERROR(__xludf.DUMMYFUNCTION("if(A58="""","""", iferror(join("" (3), "",query('Escolhas por docente'!A$2:F$69,""select A where D ='""&amp;$A58&amp;""'"")),""""))"),"")</f>
        <v/>
      </c>
      <c r="O58" s="18" t="str">
        <f t="shared" si="5"/>
        <v/>
      </c>
      <c r="P58" s="18" t="str">
        <f t="shared" si="6"/>
        <v/>
      </c>
      <c r="Q58" s="18" t="str">
        <f>IFERROR(__xludf.DUMMYFUNCTION("if(A58="""","""", iferror(join("" (4), "",query('Escolhas por docente'!A$2:F$69,""select A where E ='""&amp;$A58&amp;""'"")),""""))"),"")</f>
        <v/>
      </c>
      <c r="R58" s="18" t="str">
        <f t="shared" si="7"/>
        <v/>
      </c>
      <c r="S58" s="18" t="str">
        <f t="shared" si="8"/>
        <v/>
      </c>
      <c r="T58" s="18" t="str">
        <f>IFERROR(__xludf.DUMMYFUNCTION("if(A58="""","""", iferror(join("" (5), "",query('Escolhas por docente'!A$2:F$69,""select A where F ='""&amp;$A58&amp;""'"")),""""))"),"")</f>
        <v/>
      </c>
      <c r="U58" s="28" t="str">
        <f t="shared" si="9"/>
        <v/>
      </c>
      <c r="V58" s="30" t="str">
        <f t="shared" ref="V58:V59" si="30">concatenate(H58:U58)</f>
        <v/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ht="67.5" customHeight="1">
      <c r="A59" s="12" t="s">
        <v>308</v>
      </c>
      <c r="B59" s="12"/>
      <c r="C59" s="12"/>
      <c r="D59" s="12"/>
      <c r="E59" s="12"/>
      <c r="F59" s="12"/>
      <c r="G59" s="13" t="s">
        <v>41</v>
      </c>
      <c r="H59" s="16" t="str">
        <f>IFERROR(__xludf.DUMMYFUNCTION("if(A59="""","""",iferror(join("" (1), "",query('Escolhas por docente'!A$2:F$69,""select A where B ='""&amp;$A59&amp;""'"")),""""))"),"")</f>
        <v/>
      </c>
      <c r="I59" s="18" t="str">
        <f t="shared" si="1"/>
        <v/>
      </c>
      <c r="J59" s="18" t="str">
        <f t="shared" si="2"/>
        <v/>
      </c>
      <c r="K59" s="18" t="str">
        <f>IFERROR(__xludf.DUMMYFUNCTION("if(A59="""","""", iferror(join("" (2), "",query('Escolhas por docente'!A$2:F$69,""select A where C ='""&amp;$A59&amp;""'"")),""""))"),"")</f>
        <v/>
      </c>
      <c r="L59" s="18" t="str">
        <f t="shared" si="3"/>
        <v/>
      </c>
      <c r="M59" s="18" t="str">
        <f t="shared" si="4"/>
        <v/>
      </c>
      <c r="N59" s="18" t="str">
        <f>IFERROR(__xludf.DUMMYFUNCTION("if(A59="""","""", iferror(join("" (3), "",query('Escolhas por docente'!A$2:F$69,""select A where D ='""&amp;$A59&amp;""'"")),""""))"),"")</f>
        <v/>
      </c>
      <c r="O59" s="18" t="str">
        <f t="shared" si="5"/>
        <v/>
      </c>
      <c r="P59" s="18" t="str">
        <f t="shared" si="6"/>
        <v/>
      </c>
      <c r="Q59" s="18" t="str">
        <f>IFERROR(__xludf.DUMMYFUNCTION("if(A59="""","""", iferror(join("" (4), "",query('Escolhas por docente'!A$2:F$69,""select A where E ='""&amp;$A59&amp;""'"")),""""))"),"")</f>
        <v/>
      </c>
      <c r="R59" s="18" t="str">
        <f t="shared" si="7"/>
        <v/>
      </c>
      <c r="S59" s="18" t="str">
        <f t="shared" si="8"/>
        <v/>
      </c>
      <c r="T59" s="18" t="str">
        <f>IFERROR(__xludf.DUMMYFUNCTION("if(A59="""","""", iferror(join("" (5), "",query('Escolhas por docente'!A$2:F$69,""select A where F ='""&amp;$A59&amp;""'"")),""""))"),"")</f>
        <v/>
      </c>
      <c r="U59" s="28" t="str">
        <f t="shared" si="9"/>
        <v/>
      </c>
      <c r="V59" s="30" t="str">
        <f t="shared" si="30"/>
        <v/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  <row r="60" ht="67.5" customHeight="1">
      <c r="A60" s="12" t="s">
        <v>2</v>
      </c>
      <c r="B60" s="12" t="s">
        <v>228</v>
      </c>
      <c r="C60" s="12" t="s">
        <v>6</v>
      </c>
      <c r="D60" s="12" t="s">
        <v>230</v>
      </c>
      <c r="E60" s="12" t="s">
        <v>8</v>
      </c>
      <c r="F60" s="12" t="s">
        <v>9</v>
      </c>
      <c r="G60" s="13" t="s">
        <v>41</v>
      </c>
      <c r="H60" s="16" t="str">
        <f>IFERROR(__xludf.DUMMYFUNCTION("if(A60="""","""",iferror(join("" (1), "",query('Escolhas por docente'!A$2:F$69,""select A where B ='""&amp;$A60&amp;""'"")),""""))"),"")</f>
        <v/>
      </c>
      <c r="I60" s="18" t="str">
        <f t="shared" si="1"/>
        <v/>
      </c>
      <c r="J60" s="18" t="str">
        <f t="shared" si="2"/>
        <v/>
      </c>
      <c r="K60" s="18" t="str">
        <f>IFERROR(__xludf.DUMMYFUNCTION("if(A60="""","""", iferror(join("" (2), "",query('Escolhas por docente'!A$2:F$69,""select A where C ='""&amp;$A60&amp;""'"")),""""))"),"")</f>
        <v/>
      </c>
      <c r="L60" s="18" t="str">
        <f t="shared" si="3"/>
        <v/>
      </c>
      <c r="M60" s="18" t="str">
        <f t="shared" si="4"/>
        <v/>
      </c>
      <c r="N60" s="18" t="str">
        <f>IFERROR(__xludf.DUMMYFUNCTION("if(A60="""","""", iferror(join("" (3), "",query('Escolhas por docente'!A$2:F$69,""select A where D ='""&amp;$A60&amp;""'"")),""""))"),"")</f>
        <v/>
      </c>
      <c r="O60" s="18" t="str">
        <f t="shared" si="5"/>
        <v/>
      </c>
      <c r="P60" s="18" t="str">
        <f t="shared" si="6"/>
        <v/>
      </c>
      <c r="Q60" s="18" t="str">
        <f>IFERROR(__xludf.DUMMYFUNCTION("if(A60="""","""", iferror(join("" (4), "",query('Escolhas por docente'!A$2:F$69,""select A where E ='""&amp;$A60&amp;""'"")),""""))"),"")</f>
        <v/>
      </c>
      <c r="R60" s="18" t="str">
        <f t="shared" si="7"/>
        <v/>
      </c>
      <c r="S60" s="18" t="str">
        <f t="shared" si="8"/>
        <v/>
      </c>
      <c r="T60" s="18" t="str">
        <f>IFERROR(__xludf.DUMMYFUNCTION("if(A60="""","""", iferror(join("" (5), "",query('Escolhas por docente'!A$2:F$69,""select A where F ='""&amp;$A60&amp;""'"")),""""))"),"")</f>
        <v/>
      </c>
      <c r="U60" s="28" t="str">
        <f t="shared" si="9"/>
        <v/>
      </c>
      <c r="V60" s="7" t="s">
        <v>130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</row>
    <row r="61" ht="67.5" customHeight="1">
      <c r="A61" s="33" t="s">
        <v>309</v>
      </c>
      <c r="B61" s="33" t="s">
        <v>683</v>
      </c>
      <c r="C61" s="33" t="s">
        <v>326</v>
      </c>
      <c r="D61" s="33" t="s">
        <v>684</v>
      </c>
      <c r="E61" s="33" t="s">
        <v>298</v>
      </c>
      <c r="F61" s="33" t="s">
        <v>258</v>
      </c>
      <c r="G61" s="13" t="str">
        <f>if(A61="","",concatenate(A61," (",B61,if(and(D61&lt;&gt;"",D61&lt;&gt;" "),concatenate(", ",D61),""),")"))</f>
        <v>CM105 A (Métodos de Matemática Aplicada II, 3a5a 15:30)</v>
      </c>
      <c r="H61" s="16" t="str">
        <f>IFERROR(__xludf.DUMMYFUNCTION("if(A61="""","""",iferror(join("" (1), "",query('Escolhas por docente'!A$2:F$69,""select A where B ='""&amp;$A61&amp;""'"")),""""))"),"")</f>
        <v/>
      </c>
      <c r="I61" s="18" t="str">
        <f t="shared" si="1"/>
        <v/>
      </c>
      <c r="J61" s="18" t="str">
        <f t="shared" si="2"/>
        <v/>
      </c>
      <c r="K61" s="18" t="str">
        <f>IFERROR(__xludf.DUMMYFUNCTION("if(A61="""","""", iferror(join("" (2), "",query('Escolhas por docente'!A$2:F$69,""select A where C ='""&amp;$A61&amp;""'"")),""""))"),"")</f>
        <v/>
      </c>
      <c r="L61" s="18" t="str">
        <f t="shared" si="3"/>
        <v/>
      </c>
      <c r="M61" s="18" t="str">
        <f t="shared" si="4"/>
        <v/>
      </c>
      <c r="N61" s="18" t="str">
        <f>IFERROR(__xludf.DUMMYFUNCTION("if(A61="""","""", iferror(join("" (3), "",query('Escolhas por docente'!A$2:F$69,""select A where D ='""&amp;$A61&amp;""'"")),""""))"),"")</f>
        <v/>
      </c>
      <c r="O61" s="18" t="str">
        <f t="shared" si="5"/>
        <v/>
      </c>
      <c r="P61" s="18" t="str">
        <f t="shared" si="6"/>
        <v/>
      </c>
      <c r="Q61" s="18" t="str">
        <f>IFERROR(__xludf.DUMMYFUNCTION("if(A61="""","""", iferror(join("" (4), "",query('Escolhas por docente'!A$2:F$69,""select A where E ='""&amp;$A61&amp;""'"")),""""))"),"")</f>
        <v/>
      </c>
      <c r="R61" s="18" t="str">
        <f t="shared" si="7"/>
        <v/>
      </c>
      <c r="S61" s="18" t="str">
        <f t="shared" si="8"/>
        <v/>
      </c>
      <c r="T61" s="18" t="str">
        <f>IFERROR(__xludf.DUMMYFUNCTION("if(A61="""","""", iferror(join("" (5), "",query('Escolhas por docente'!A$2:F$69,""select A where F ='""&amp;$A61&amp;""'"")),""""))"),"")</f>
        <v/>
      </c>
      <c r="U61" s="28" t="str">
        <f t="shared" si="9"/>
        <v/>
      </c>
      <c r="V61" s="30" t="str">
        <f t="shared" ref="V61:V62" si="31">concatenate(H61:U61)</f>
        <v/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</row>
    <row r="62" ht="67.5" customHeight="1">
      <c r="A62" s="12" t="s">
        <v>310</v>
      </c>
      <c r="B62" s="12"/>
      <c r="C62" s="12"/>
      <c r="D62" s="12"/>
      <c r="E62" s="12"/>
      <c r="F62" s="12"/>
      <c r="G62" s="13" t="s">
        <v>41</v>
      </c>
      <c r="H62" s="16" t="str">
        <f>IFERROR(__xludf.DUMMYFUNCTION("if(A62="""","""",iferror(join("" (1), "",query('Escolhas por docente'!A$2:F$69,""select A where B ='""&amp;$A62&amp;""'"")),""""))"),"")</f>
        <v/>
      </c>
      <c r="I62" s="18" t="str">
        <f t="shared" si="1"/>
        <v/>
      </c>
      <c r="J62" s="18" t="str">
        <f t="shared" si="2"/>
        <v/>
      </c>
      <c r="K62" s="18" t="str">
        <f>IFERROR(__xludf.DUMMYFUNCTION("if(A62="""","""", iferror(join("" (2), "",query('Escolhas por docente'!A$2:F$69,""select A where C ='""&amp;$A62&amp;""'"")),""""))"),"")</f>
        <v/>
      </c>
      <c r="L62" s="18" t="str">
        <f t="shared" si="3"/>
        <v/>
      </c>
      <c r="M62" s="18" t="str">
        <f t="shared" si="4"/>
        <v/>
      </c>
      <c r="N62" s="18" t="str">
        <f>IFERROR(__xludf.DUMMYFUNCTION("if(A62="""","""", iferror(join("" (3), "",query('Escolhas por docente'!A$2:F$69,""select A where D ='""&amp;$A62&amp;""'"")),""""))"),"")</f>
        <v/>
      </c>
      <c r="O62" s="18" t="str">
        <f t="shared" si="5"/>
        <v/>
      </c>
      <c r="P62" s="18" t="str">
        <f t="shared" si="6"/>
        <v/>
      </c>
      <c r="Q62" s="18" t="str">
        <f>IFERROR(__xludf.DUMMYFUNCTION("if(A62="""","""", iferror(join("" (4), "",query('Escolhas por docente'!A$2:F$69,""select A where E ='""&amp;$A62&amp;""'"")),""""))"),"")</f>
        <v/>
      </c>
      <c r="R62" s="18" t="str">
        <f t="shared" si="7"/>
        <v/>
      </c>
      <c r="S62" s="18" t="str">
        <f t="shared" si="8"/>
        <v/>
      </c>
      <c r="T62" s="18" t="str">
        <f>IFERROR(__xludf.DUMMYFUNCTION("if(A62="""","""", iferror(join("" (5), "",query('Escolhas por docente'!A$2:F$69,""select A where F ='""&amp;$A62&amp;""'"")),""""))"),"")</f>
        <v/>
      </c>
      <c r="U62" s="28" t="str">
        <f t="shared" si="9"/>
        <v/>
      </c>
      <c r="V62" s="30" t="str">
        <f t="shared" si="31"/>
        <v/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ht="67.5" customHeight="1">
      <c r="A63" s="12" t="s">
        <v>2</v>
      </c>
      <c r="B63" s="12" t="s">
        <v>228</v>
      </c>
      <c r="C63" s="12" t="s">
        <v>6</v>
      </c>
      <c r="D63" s="12" t="s">
        <v>230</v>
      </c>
      <c r="E63" s="12" t="s">
        <v>8</v>
      </c>
      <c r="F63" s="12" t="s">
        <v>9</v>
      </c>
      <c r="G63" s="13" t="s">
        <v>41</v>
      </c>
      <c r="H63" s="16" t="str">
        <f>IFERROR(__xludf.DUMMYFUNCTION("if(A63="""","""",iferror(join("" (1), "",query('Escolhas por docente'!A$2:F$69,""select A where B ='""&amp;$A63&amp;""'"")),""""))"),"")</f>
        <v/>
      </c>
      <c r="I63" s="18" t="str">
        <f t="shared" si="1"/>
        <v/>
      </c>
      <c r="J63" s="18" t="str">
        <f t="shared" si="2"/>
        <v/>
      </c>
      <c r="K63" s="18" t="str">
        <f>IFERROR(__xludf.DUMMYFUNCTION("if(A63="""","""", iferror(join("" (2), "",query('Escolhas por docente'!A$2:F$69,""select A where C ='""&amp;$A63&amp;""'"")),""""))"),"")</f>
        <v/>
      </c>
      <c r="L63" s="18" t="str">
        <f t="shared" si="3"/>
        <v/>
      </c>
      <c r="M63" s="18" t="str">
        <f t="shared" si="4"/>
        <v/>
      </c>
      <c r="N63" s="18" t="str">
        <f>IFERROR(__xludf.DUMMYFUNCTION("if(A63="""","""", iferror(join("" (3), "",query('Escolhas por docente'!A$2:F$69,""select A where D ='""&amp;$A63&amp;""'"")),""""))"),"")</f>
        <v/>
      </c>
      <c r="O63" s="18" t="str">
        <f t="shared" si="5"/>
        <v/>
      </c>
      <c r="P63" s="18" t="str">
        <f t="shared" si="6"/>
        <v/>
      </c>
      <c r="Q63" s="18" t="str">
        <f>IFERROR(__xludf.DUMMYFUNCTION("if(A63="""","""", iferror(join("" (4), "",query('Escolhas por docente'!A$2:F$69,""select A where E ='""&amp;$A63&amp;""'"")),""""))"),"")</f>
        <v/>
      </c>
      <c r="R63" s="18" t="str">
        <f t="shared" si="7"/>
        <v/>
      </c>
      <c r="S63" s="18" t="str">
        <f t="shared" si="8"/>
        <v/>
      </c>
      <c r="T63" s="18" t="str">
        <f>IFERROR(__xludf.DUMMYFUNCTION("if(A63="""","""", iferror(join("" (5), "",query('Escolhas por docente'!A$2:F$69,""select A where F ='""&amp;$A63&amp;""'"")),""""))"),"")</f>
        <v/>
      </c>
      <c r="U63" s="28" t="str">
        <f t="shared" si="9"/>
        <v/>
      </c>
      <c r="V63" s="7" t="s">
        <v>130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ht="67.5" customHeight="1">
      <c r="A64" s="33" t="s">
        <v>311</v>
      </c>
      <c r="B64" s="33" t="s">
        <v>685</v>
      </c>
      <c r="C64" s="33" t="s">
        <v>288</v>
      </c>
      <c r="D64" s="33" t="s">
        <v>494</v>
      </c>
      <c r="E64" s="33" t="s">
        <v>298</v>
      </c>
      <c r="F64" s="33" t="s">
        <v>471</v>
      </c>
      <c r="G64" s="13" t="str">
        <f>if(A64="","",concatenate(A64," (",B64,if(and(D64&lt;&gt;"",D64&lt;&gt;" "),concatenate(", ",D64),""),")"))</f>
        <v>CM107 A (Otimização II, 2a4a 15:30)</v>
      </c>
      <c r="H64" s="16" t="str">
        <f>IFERROR(__xludf.DUMMYFUNCTION("if(A64="""","""",iferror(join("" (1), "",query('Escolhas por docente'!A$2:F$69,""select A where B ='""&amp;$A64&amp;""'"")),""""))"),"")</f>
        <v/>
      </c>
      <c r="I64" s="18" t="str">
        <f t="shared" si="1"/>
        <v/>
      </c>
      <c r="J64" s="18" t="str">
        <f t="shared" si="2"/>
        <v/>
      </c>
      <c r="K64" s="18" t="str">
        <f>IFERROR(__xludf.DUMMYFUNCTION("if(A64="""","""", iferror(join("" (2), "",query('Escolhas por docente'!A$2:F$69,""select A where C ='""&amp;$A64&amp;""'"")),""""))"),"")</f>
        <v/>
      </c>
      <c r="L64" s="18" t="str">
        <f t="shared" si="3"/>
        <v/>
      </c>
      <c r="M64" s="18" t="str">
        <f t="shared" si="4"/>
        <v/>
      </c>
      <c r="N64" s="18" t="str">
        <f>IFERROR(__xludf.DUMMYFUNCTION("if(A64="""","""", iferror(join("" (3), "",query('Escolhas por docente'!A$2:F$69,""select A where D ='""&amp;$A64&amp;""'"")),""""))"),"")</f>
        <v/>
      </c>
      <c r="O64" s="18" t="str">
        <f t="shared" si="5"/>
        <v/>
      </c>
      <c r="P64" s="18" t="str">
        <f t="shared" si="6"/>
        <v/>
      </c>
      <c r="Q64" s="18" t="str">
        <f>IFERROR(__xludf.DUMMYFUNCTION("if(A64="""","""", iferror(join("" (4), "",query('Escolhas por docente'!A$2:F$69,""select A where E ='""&amp;$A64&amp;""'"")),""""))"),"")</f>
        <v/>
      </c>
      <c r="R64" s="18" t="str">
        <f t="shared" si="7"/>
        <v/>
      </c>
      <c r="S64" s="18" t="str">
        <f t="shared" si="8"/>
        <v/>
      </c>
      <c r="T64" s="18" t="str">
        <f>IFERROR(__xludf.DUMMYFUNCTION("if(A64="""","""", iferror(join("" (5), "",query('Escolhas por docente'!A$2:F$69,""select A where F ='""&amp;$A64&amp;""'"")),""""))"),"")</f>
        <v/>
      </c>
      <c r="U64" s="28" t="str">
        <f t="shared" si="9"/>
        <v/>
      </c>
      <c r="V64" s="30" t="str">
        <f t="shared" ref="V64:V65" si="32">concatenate(H64:U64)</f>
        <v/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</row>
    <row r="65" ht="67.5" customHeight="1">
      <c r="A65" s="12" t="s">
        <v>313</v>
      </c>
      <c r="B65" s="12"/>
      <c r="C65" s="12"/>
      <c r="D65" s="12"/>
      <c r="E65" s="12"/>
      <c r="F65" s="12"/>
      <c r="G65" s="13" t="s">
        <v>41</v>
      </c>
      <c r="H65" s="16" t="str">
        <f>IFERROR(__xludf.DUMMYFUNCTION("if(A65="""","""",iferror(join("" (1), "",query('Escolhas por docente'!A$2:F$69,""select A where B ='""&amp;$A65&amp;""'"")),""""))"),"")</f>
        <v/>
      </c>
      <c r="I65" s="18" t="str">
        <f t="shared" si="1"/>
        <v/>
      </c>
      <c r="J65" s="18" t="str">
        <f t="shared" si="2"/>
        <v/>
      </c>
      <c r="K65" s="18" t="str">
        <f>IFERROR(__xludf.DUMMYFUNCTION("if(A65="""","""", iferror(join("" (2), "",query('Escolhas por docente'!A$2:F$69,""select A where C ='""&amp;$A65&amp;""'"")),""""))"),"")</f>
        <v/>
      </c>
      <c r="L65" s="18" t="str">
        <f t="shared" si="3"/>
        <v/>
      </c>
      <c r="M65" s="18" t="str">
        <f t="shared" si="4"/>
        <v/>
      </c>
      <c r="N65" s="18" t="str">
        <f>IFERROR(__xludf.DUMMYFUNCTION("if(A65="""","""", iferror(join("" (3), "",query('Escolhas por docente'!A$2:F$69,""select A where D ='""&amp;$A65&amp;""'"")),""""))"),"")</f>
        <v/>
      </c>
      <c r="O65" s="18" t="str">
        <f t="shared" si="5"/>
        <v/>
      </c>
      <c r="P65" s="18" t="str">
        <f t="shared" si="6"/>
        <v/>
      </c>
      <c r="Q65" s="18" t="str">
        <f>IFERROR(__xludf.DUMMYFUNCTION("if(A65="""","""", iferror(join("" (4), "",query('Escolhas por docente'!A$2:F$69,""select A where E ='""&amp;$A65&amp;""'"")),""""))"),"")</f>
        <v/>
      </c>
      <c r="R65" s="18" t="str">
        <f t="shared" si="7"/>
        <v/>
      </c>
      <c r="S65" s="18" t="str">
        <f t="shared" si="8"/>
        <v/>
      </c>
      <c r="T65" s="18" t="str">
        <f>IFERROR(__xludf.DUMMYFUNCTION("if(A65="""","""", iferror(join("" (5), "",query('Escolhas por docente'!A$2:F$69,""select A where F ='""&amp;$A65&amp;""'"")),""""))"),"")</f>
        <v/>
      </c>
      <c r="U65" s="28" t="str">
        <f t="shared" si="9"/>
        <v/>
      </c>
      <c r="V65" s="30" t="str">
        <f t="shared" si="32"/>
        <v/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</row>
    <row r="66" ht="67.5" customHeight="1">
      <c r="A66" s="12" t="s">
        <v>2</v>
      </c>
      <c r="B66" s="12" t="s">
        <v>228</v>
      </c>
      <c r="C66" s="12" t="s">
        <v>6</v>
      </c>
      <c r="D66" s="12" t="s">
        <v>230</v>
      </c>
      <c r="E66" s="12" t="s">
        <v>8</v>
      </c>
      <c r="F66" s="12" t="s">
        <v>9</v>
      </c>
      <c r="G66" s="13" t="s">
        <v>41</v>
      </c>
      <c r="H66" s="16" t="str">
        <f>IFERROR(__xludf.DUMMYFUNCTION("if(A66="""","""",iferror(join("" (1), "",query('Escolhas por docente'!A$2:F$69,""select A where B ='""&amp;$A66&amp;""'"")),""""))"),"")</f>
        <v/>
      </c>
      <c r="I66" s="18" t="str">
        <f t="shared" si="1"/>
        <v/>
      </c>
      <c r="J66" s="18" t="str">
        <f t="shared" si="2"/>
        <v/>
      </c>
      <c r="K66" s="18" t="str">
        <f>IFERROR(__xludf.DUMMYFUNCTION("if(A66="""","""", iferror(join("" (2), "",query('Escolhas por docente'!A$2:F$69,""select A where C ='""&amp;$A66&amp;""'"")),""""))"),"")</f>
        <v/>
      </c>
      <c r="L66" s="18" t="str">
        <f t="shared" si="3"/>
        <v/>
      </c>
      <c r="M66" s="18" t="str">
        <f t="shared" si="4"/>
        <v/>
      </c>
      <c r="N66" s="18" t="str">
        <f>IFERROR(__xludf.DUMMYFUNCTION("if(A66="""","""", iferror(join("" (3), "",query('Escolhas por docente'!A$2:F$69,""select A where D ='""&amp;$A66&amp;""'"")),""""))"),"")</f>
        <v/>
      </c>
      <c r="O66" s="18" t="str">
        <f t="shared" si="5"/>
        <v/>
      </c>
      <c r="P66" s="18" t="str">
        <f t="shared" si="6"/>
        <v/>
      </c>
      <c r="Q66" s="18" t="str">
        <f>IFERROR(__xludf.DUMMYFUNCTION("if(A66="""","""", iferror(join("" (4), "",query('Escolhas por docente'!A$2:F$69,""select A where E ='""&amp;$A66&amp;""'"")),""""))"),"")</f>
        <v/>
      </c>
      <c r="R66" s="18" t="str">
        <f t="shared" si="7"/>
        <v/>
      </c>
      <c r="S66" s="18" t="str">
        <f t="shared" si="8"/>
        <v/>
      </c>
      <c r="T66" s="18" t="str">
        <f>IFERROR(__xludf.DUMMYFUNCTION("if(A66="""","""", iferror(join("" (5), "",query('Escolhas por docente'!A$2:F$69,""select A where F ='""&amp;$A66&amp;""'"")),""""))"),"")</f>
        <v/>
      </c>
      <c r="U66" s="28" t="str">
        <f t="shared" si="9"/>
        <v/>
      </c>
      <c r="V66" s="7" t="s">
        <v>130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</row>
    <row r="67" ht="67.5" customHeight="1">
      <c r="A67" s="33" t="s">
        <v>314</v>
      </c>
      <c r="B67" s="33" t="s">
        <v>686</v>
      </c>
      <c r="C67" s="33" t="s">
        <v>326</v>
      </c>
      <c r="D67" s="33" t="s">
        <v>684</v>
      </c>
      <c r="E67" s="33" t="s">
        <v>289</v>
      </c>
      <c r="F67" s="33" t="s">
        <v>472</v>
      </c>
      <c r="G67" s="13" t="str">
        <f>if(A67="","",concatenate(A67," (",B67,if(and(D67&lt;&gt;"",D67&lt;&gt;" "),concatenate(", ",D67),""),")"))</f>
        <v>CM112 A (Análise III, 3a5a 15:30)</v>
      </c>
      <c r="H67" s="16" t="str">
        <f>IFERROR(__xludf.DUMMYFUNCTION("if(A67="""","""",iferror(join("" (1), "",query('Escolhas por docente'!A$2:F$69,""select A where B ='""&amp;$A67&amp;""'"")),""""))"),"")</f>
        <v/>
      </c>
      <c r="I67" s="18" t="str">
        <f t="shared" si="1"/>
        <v/>
      </c>
      <c r="J67" s="18" t="str">
        <f t="shared" si="2"/>
        <v/>
      </c>
      <c r="K67" s="18" t="str">
        <f>IFERROR(__xludf.DUMMYFUNCTION("if(A67="""","""", iferror(join("" (2), "",query('Escolhas por docente'!A$2:F$69,""select A where C ='""&amp;$A67&amp;""'"")),""""))"),"")</f>
        <v/>
      </c>
      <c r="L67" s="18" t="str">
        <f t="shared" si="3"/>
        <v/>
      </c>
      <c r="M67" s="18" t="str">
        <f t="shared" si="4"/>
        <v/>
      </c>
      <c r="N67" s="18" t="str">
        <f>IFERROR(__xludf.DUMMYFUNCTION("if(A67="""","""", iferror(join("" (3), "",query('Escolhas por docente'!A$2:F$69,""select A where D ='""&amp;$A67&amp;""'"")),""""))"),"")</f>
        <v/>
      </c>
      <c r="O67" s="18" t="str">
        <f t="shared" si="5"/>
        <v/>
      </c>
      <c r="P67" s="18" t="str">
        <f t="shared" si="6"/>
        <v/>
      </c>
      <c r="Q67" s="18" t="str">
        <f>IFERROR(__xludf.DUMMYFUNCTION("if(A67="""","""", iferror(join("" (4), "",query('Escolhas por docente'!A$2:F$69,""select A where E ='""&amp;$A67&amp;""'"")),""""))"),"")</f>
        <v/>
      </c>
      <c r="R67" s="18" t="str">
        <f t="shared" si="7"/>
        <v/>
      </c>
      <c r="S67" s="18" t="str">
        <f t="shared" si="8"/>
        <v/>
      </c>
      <c r="T67" s="18" t="str">
        <f>IFERROR(__xludf.DUMMYFUNCTION("if(A67="""","""", iferror(join("" (5), "",query('Escolhas por docente'!A$2:F$69,""select A where F ='""&amp;$A67&amp;""'"")),""""))"),"")</f>
        <v/>
      </c>
      <c r="U67" s="28" t="str">
        <f t="shared" si="9"/>
        <v/>
      </c>
      <c r="V67" s="30" t="str">
        <f t="shared" ref="V67:V68" si="33">concatenate(H67:U67)</f>
        <v/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</row>
    <row r="68" ht="67.5" customHeight="1">
      <c r="A68" s="12" t="s">
        <v>315</v>
      </c>
      <c r="B68" s="12"/>
      <c r="C68" s="12"/>
      <c r="D68" s="12"/>
      <c r="E68" s="12"/>
      <c r="F68" s="12"/>
      <c r="G68" s="13" t="s">
        <v>41</v>
      </c>
      <c r="H68" s="16" t="str">
        <f>IFERROR(__xludf.DUMMYFUNCTION("if(A68="""","""",iferror(join("" (1), "",query('Escolhas por docente'!A$2:F$69,""select A where B ='""&amp;$A68&amp;""'"")),""""))"),"")</f>
        <v/>
      </c>
      <c r="I68" s="18" t="str">
        <f t="shared" si="1"/>
        <v/>
      </c>
      <c r="J68" s="18" t="str">
        <f t="shared" si="2"/>
        <v/>
      </c>
      <c r="K68" s="18" t="str">
        <f>IFERROR(__xludf.DUMMYFUNCTION("if(A68="""","""", iferror(join("" (2), "",query('Escolhas por docente'!A$2:F$69,""select A where C ='""&amp;$A68&amp;""'"")),""""))"),"")</f>
        <v/>
      </c>
      <c r="L68" s="18" t="str">
        <f t="shared" si="3"/>
        <v/>
      </c>
      <c r="M68" s="18" t="str">
        <f t="shared" si="4"/>
        <v/>
      </c>
      <c r="N68" s="18" t="str">
        <f>IFERROR(__xludf.DUMMYFUNCTION("if(A68="""","""", iferror(join("" (3), "",query('Escolhas por docente'!A$2:F$69,""select A where D ='""&amp;$A68&amp;""'"")),""""))"),"")</f>
        <v/>
      </c>
      <c r="O68" s="18" t="str">
        <f t="shared" si="5"/>
        <v/>
      </c>
      <c r="P68" s="18" t="str">
        <f t="shared" si="6"/>
        <v/>
      </c>
      <c r="Q68" s="18" t="str">
        <f>IFERROR(__xludf.DUMMYFUNCTION("if(A68="""","""", iferror(join("" (4), "",query('Escolhas por docente'!A$2:F$69,""select A where E ='""&amp;$A68&amp;""'"")),""""))"),"")</f>
        <v/>
      </c>
      <c r="R68" s="18" t="str">
        <f t="shared" si="7"/>
        <v/>
      </c>
      <c r="S68" s="18" t="str">
        <f t="shared" si="8"/>
        <v/>
      </c>
      <c r="T68" s="18" t="str">
        <f>IFERROR(__xludf.DUMMYFUNCTION("if(A68="""","""", iferror(join("" (5), "",query('Escolhas por docente'!A$2:F$69,""select A where F ='""&amp;$A68&amp;""'"")),""""))"),"")</f>
        <v/>
      </c>
      <c r="U68" s="28" t="str">
        <f t="shared" si="9"/>
        <v/>
      </c>
      <c r="V68" s="30" t="str">
        <f t="shared" si="33"/>
        <v/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 ht="67.5" customHeight="1">
      <c r="A69" s="12" t="s">
        <v>2</v>
      </c>
      <c r="B69" s="12" t="s">
        <v>228</v>
      </c>
      <c r="C69" s="12" t="s">
        <v>6</v>
      </c>
      <c r="D69" s="12" t="s">
        <v>230</v>
      </c>
      <c r="E69" s="12" t="s">
        <v>8</v>
      </c>
      <c r="F69" s="12" t="s">
        <v>9</v>
      </c>
      <c r="G69" s="13" t="s">
        <v>41</v>
      </c>
      <c r="H69" s="16" t="str">
        <f>IFERROR(__xludf.DUMMYFUNCTION("if(A69="""","""",iferror(join("" (1), "",query('Escolhas por docente'!A$2:F$69,""select A where B ='""&amp;$A69&amp;""'"")),""""))"),"")</f>
        <v/>
      </c>
      <c r="I69" s="18" t="str">
        <f t="shared" si="1"/>
        <v/>
      </c>
      <c r="J69" s="18" t="str">
        <f t="shared" si="2"/>
        <v/>
      </c>
      <c r="K69" s="18" t="str">
        <f>IFERROR(__xludf.DUMMYFUNCTION("if(A69="""","""", iferror(join("" (2), "",query('Escolhas por docente'!A$2:F$69,""select A where C ='""&amp;$A69&amp;""'"")),""""))"),"")</f>
        <v/>
      </c>
      <c r="L69" s="18" t="str">
        <f t="shared" si="3"/>
        <v/>
      </c>
      <c r="M69" s="18" t="str">
        <f t="shared" si="4"/>
        <v/>
      </c>
      <c r="N69" s="18" t="str">
        <f>IFERROR(__xludf.DUMMYFUNCTION("if(A69="""","""", iferror(join("" (3), "",query('Escolhas por docente'!A$2:F$69,""select A where D ='""&amp;$A69&amp;""'"")),""""))"),"")</f>
        <v/>
      </c>
      <c r="O69" s="18" t="str">
        <f t="shared" si="5"/>
        <v/>
      </c>
      <c r="P69" s="18" t="str">
        <f t="shared" si="6"/>
        <v/>
      </c>
      <c r="Q69" s="18" t="str">
        <f>IFERROR(__xludf.DUMMYFUNCTION("if(A69="""","""", iferror(join("" (4), "",query('Escolhas por docente'!A$2:F$69,""select A where E ='""&amp;$A69&amp;""'"")),""""))"),"")</f>
        <v/>
      </c>
      <c r="R69" s="18" t="str">
        <f t="shared" si="7"/>
        <v/>
      </c>
      <c r="S69" s="18" t="str">
        <f t="shared" si="8"/>
        <v/>
      </c>
      <c r="T69" s="18" t="str">
        <f>IFERROR(__xludf.DUMMYFUNCTION("if(A69="""","""", iferror(join("" (5), "",query('Escolhas por docente'!A$2:F$69,""select A where F ='""&amp;$A69&amp;""'"")),""""))"),"")</f>
        <v/>
      </c>
      <c r="U69" s="28" t="str">
        <f t="shared" si="9"/>
        <v/>
      </c>
      <c r="V69" s="7" t="s">
        <v>130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</row>
    <row r="70" ht="67.5" customHeight="1">
      <c r="A70" s="33" t="s">
        <v>316</v>
      </c>
      <c r="B70" s="33" t="s">
        <v>706</v>
      </c>
      <c r="C70" s="33" t="s">
        <v>193</v>
      </c>
      <c r="D70" s="33" t="s">
        <v>322</v>
      </c>
      <c r="E70" s="33" t="s">
        <v>298</v>
      </c>
      <c r="F70" s="33" t="s">
        <v>258</v>
      </c>
      <c r="G70" s="13" t="str">
        <f>if(A70="","",concatenate(A70," (",B70,if(and(D70&lt;&gt;"",D70&lt;&gt;" "),concatenate(", ",D70),""),")"))</f>
        <v>CM116 A (Tópicos de Matem Aplicada I, 2a4a 17:30)</v>
      </c>
      <c r="H70" s="16" t="str">
        <f>IFERROR(__xludf.DUMMYFUNCTION("if(A70="""","""",iferror(join("" (1), "",query('Escolhas por docente'!A$2:F$69,""select A where B ='""&amp;$A70&amp;""'"")),""""))"),"")</f>
        <v/>
      </c>
      <c r="I70" s="18" t="str">
        <f t="shared" si="1"/>
        <v/>
      </c>
      <c r="J70" s="18" t="str">
        <f t="shared" si="2"/>
        <v/>
      </c>
      <c r="K70" s="18" t="str">
        <f>IFERROR(__xludf.DUMMYFUNCTION("if(A70="""","""", iferror(join("" (2), "",query('Escolhas por docente'!A$2:F$69,""select A where C ='""&amp;$A70&amp;""'"")),""""))"),"")</f>
        <v/>
      </c>
      <c r="L70" s="18" t="str">
        <f t="shared" si="3"/>
        <v/>
      </c>
      <c r="M70" s="18" t="str">
        <f t="shared" si="4"/>
        <v/>
      </c>
      <c r="N70" s="18" t="str">
        <f>IFERROR(__xludf.DUMMYFUNCTION("if(A70="""","""", iferror(join("" (3), "",query('Escolhas por docente'!A$2:F$69,""select A where D ='""&amp;$A70&amp;""'"")),""""))"),"")</f>
        <v/>
      </c>
      <c r="O70" s="18" t="str">
        <f t="shared" si="5"/>
        <v/>
      </c>
      <c r="P70" s="18" t="str">
        <f t="shared" si="6"/>
        <v/>
      </c>
      <c r="Q70" s="18" t="str">
        <f>IFERROR(__xludf.DUMMYFUNCTION("if(A70="""","""", iferror(join("" (4), "",query('Escolhas por docente'!A$2:F$69,""select A where E ='""&amp;$A70&amp;""'"")),""""))"),"")</f>
        <v/>
      </c>
      <c r="R70" s="18" t="str">
        <f t="shared" si="7"/>
        <v/>
      </c>
      <c r="S70" s="18" t="str">
        <f t="shared" si="8"/>
        <v/>
      </c>
      <c r="T70" s="18" t="str">
        <f>IFERROR(__xludf.DUMMYFUNCTION("if(A70="""","""", iferror(join("" (5), "",query('Escolhas por docente'!A$2:F$69,""select A where F ='""&amp;$A70&amp;""'"")),""""))"),"Kirilov")</f>
        <v>Kirilov</v>
      </c>
      <c r="U70" s="28" t="str">
        <f t="shared" si="9"/>
        <v> (5)</v>
      </c>
      <c r="V70" s="30" t="str">
        <f t="shared" ref="V70:V71" si="34">concatenate(H70:U70)</f>
        <v>Kirilov (5)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 ht="67.5" customHeight="1">
      <c r="A71" s="12" t="s">
        <v>317</v>
      </c>
      <c r="B71" s="12"/>
      <c r="C71" s="12"/>
      <c r="D71" s="12"/>
      <c r="E71" s="12"/>
      <c r="F71" s="12"/>
      <c r="G71" s="13" t="s">
        <v>41</v>
      </c>
      <c r="H71" s="16" t="str">
        <f>IFERROR(__xludf.DUMMYFUNCTION("if(A71="""","""",iferror(join("" (1), "",query('Escolhas por docente'!A$2:F$69,""select A where B ='""&amp;$A71&amp;""'"")),""""))"),"")</f>
        <v/>
      </c>
      <c r="I71" s="18" t="str">
        <f t="shared" si="1"/>
        <v/>
      </c>
      <c r="J71" s="18" t="str">
        <f t="shared" si="2"/>
        <v/>
      </c>
      <c r="K71" s="18" t="str">
        <f>IFERROR(__xludf.DUMMYFUNCTION("if(A71="""","""", iferror(join("" (2), "",query('Escolhas por docente'!A$2:F$69,""select A where C ='""&amp;$A71&amp;""'"")),""""))"),"")</f>
        <v/>
      </c>
      <c r="L71" s="18" t="str">
        <f t="shared" si="3"/>
        <v/>
      </c>
      <c r="M71" s="18" t="str">
        <f t="shared" si="4"/>
        <v/>
      </c>
      <c r="N71" s="18" t="str">
        <f>IFERROR(__xludf.DUMMYFUNCTION("if(A71="""","""", iferror(join("" (3), "",query('Escolhas por docente'!A$2:F$69,""select A where D ='""&amp;$A71&amp;""'"")),""""))"),"")</f>
        <v/>
      </c>
      <c r="O71" s="18" t="str">
        <f t="shared" si="5"/>
        <v/>
      </c>
      <c r="P71" s="18" t="str">
        <f t="shared" si="6"/>
        <v/>
      </c>
      <c r="Q71" s="18" t="str">
        <f>IFERROR(__xludf.DUMMYFUNCTION("if(A71="""","""", iferror(join("" (4), "",query('Escolhas por docente'!A$2:F$69,""select A where E ='""&amp;$A71&amp;""'"")),""""))"),"")</f>
        <v/>
      </c>
      <c r="R71" s="18" t="str">
        <f t="shared" si="7"/>
        <v/>
      </c>
      <c r="S71" s="18" t="str">
        <f t="shared" si="8"/>
        <v/>
      </c>
      <c r="T71" s="18" t="str">
        <f>IFERROR(__xludf.DUMMYFUNCTION("if(A71="""","""", iferror(join("" (5), "",query('Escolhas por docente'!A$2:F$69,""select A where F ='""&amp;$A71&amp;""'"")),""""))"),"")</f>
        <v/>
      </c>
      <c r="U71" s="28" t="str">
        <f t="shared" si="9"/>
        <v/>
      </c>
      <c r="V71" s="30" t="str">
        <f t="shared" si="34"/>
        <v/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ht="67.5" customHeight="1">
      <c r="A72" s="12" t="s">
        <v>2</v>
      </c>
      <c r="B72" s="12" t="s">
        <v>228</v>
      </c>
      <c r="C72" s="12" t="s">
        <v>6</v>
      </c>
      <c r="D72" s="12" t="s">
        <v>230</v>
      </c>
      <c r="E72" s="12" t="s">
        <v>8</v>
      </c>
      <c r="F72" s="12" t="s">
        <v>9</v>
      </c>
      <c r="G72" s="13" t="s">
        <v>41</v>
      </c>
      <c r="H72" s="16" t="str">
        <f>IFERROR(__xludf.DUMMYFUNCTION("if(A72="""","""",iferror(join("" (1), "",query('Escolhas por docente'!A$2:F$69,""select A where B ='""&amp;$A72&amp;""'"")),""""))"),"")</f>
        <v/>
      </c>
      <c r="I72" s="18" t="str">
        <f t="shared" si="1"/>
        <v/>
      </c>
      <c r="J72" s="18" t="str">
        <f t="shared" si="2"/>
        <v/>
      </c>
      <c r="K72" s="18" t="str">
        <f>IFERROR(__xludf.DUMMYFUNCTION("if(A72="""","""", iferror(join("" (2), "",query('Escolhas por docente'!A$2:F$69,""select A where C ='""&amp;$A72&amp;""'"")),""""))"),"")</f>
        <v/>
      </c>
      <c r="L72" s="18" t="str">
        <f t="shared" si="3"/>
        <v/>
      </c>
      <c r="M72" s="18" t="str">
        <f t="shared" si="4"/>
        <v/>
      </c>
      <c r="N72" s="18" t="str">
        <f>IFERROR(__xludf.DUMMYFUNCTION("if(A72="""","""", iferror(join("" (3), "",query('Escolhas por docente'!A$2:F$69,""select A where D ='""&amp;$A72&amp;""'"")),""""))"),"")</f>
        <v/>
      </c>
      <c r="O72" s="18" t="str">
        <f t="shared" si="5"/>
        <v/>
      </c>
      <c r="P72" s="18" t="str">
        <f t="shared" si="6"/>
        <v/>
      </c>
      <c r="Q72" s="18" t="str">
        <f>IFERROR(__xludf.DUMMYFUNCTION("if(A72="""","""", iferror(join("" (4), "",query('Escolhas por docente'!A$2:F$69,""select A where E ='""&amp;$A72&amp;""'"")),""""))"),"")</f>
        <v/>
      </c>
      <c r="R72" s="18" t="str">
        <f t="shared" si="7"/>
        <v/>
      </c>
      <c r="S72" s="18" t="str">
        <f t="shared" si="8"/>
        <v/>
      </c>
      <c r="T72" s="18" t="str">
        <f>IFERROR(__xludf.DUMMYFUNCTION("if(A72="""","""", iferror(join("" (5), "",query('Escolhas por docente'!A$2:F$69,""select A where F ='""&amp;$A72&amp;""'"")),""""))"),"")</f>
        <v/>
      </c>
      <c r="U72" s="28" t="str">
        <f t="shared" si="9"/>
        <v/>
      </c>
      <c r="V72" s="7" t="s">
        <v>130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 ht="67.5" customHeight="1">
      <c r="A73" s="33" t="s">
        <v>318</v>
      </c>
      <c r="B73" s="33" t="s">
        <v>726</v>
      </c>
      <c r="C73" s="33" t="s">
        <v>474</v>
      </c>
      <c r="D73" s="33" t="s">
        <v>727</v>
      </c>
      <c r="E73" s="33" t="s">
        <v>280</v>
      </c>
      <c r="F73" s="33" t="s">
        <v>475</v>
      </c>
      <c r="G73" s="13" t="str">
        <f t="shared" ref="G73:G74" si="35">if(A73="","",concatenate(A73," (",B73,if(and(D73&lt;&gt;"",D73&lt;&gt;" "),concatenate(", ",D73),""),")"))</f>
        <v>CM120 A (Álgebra Linear I, 3a5a6a 15:30)</v>
      </c>
      <c r="H73" s="16" t="str">
        <f>IFERROR(__xludf.DUMMYFUNCTION("if(A73="""","""",iferror(join("" (1), "",query('Escolhas por docente'!A$2:F$69,""select A where B ='""&amp;$A73&amp;""'"")),""""))"),"")</f>
        <v/>
      </c>
      <c r="I73" s="18" t="str">
        <f t="shared" si="1"/>
        <v/>
      </c>
      <c r="J73" s="18" t="str">
        <f t="shared" si="2"/>
        <v/>
      </c>
      <c r="K73" s="18" t="str">
        <f>IFERROR(__xludf.DUMMYFUNCTION("if(A73="""","""", iferror(join("" (2), "",query('Escolhas por docente'!A$2:F$69,""select A where C ='""&amp;$A73&amp;""'"")),""""))"),"")</f>
        <v/>
      </c>
      <c r="L73" s="18" t="str">
        <f t="shared" si="3"/>
        <v/>
      </c>
      <c r="M73" s="18" t="str">
        <f t="shared" si="4"/>
        <v/>
      </c>
      <c r="N73" s="18" t="str">
        <f>IFERROR(__xludf.DUMMYFUNCTION("if(A73="""","""", iferror(join("" (3), "",query('Escolhas por docente'!A$2:F$69,""select A where D ='""&amp;$A73&amp;""'"")),""""))"),"")</f>
        <v/>
      </c>
      <c r="O73" s="18" t="str">
        <f t="shared" si="5"/>
        <v/>
      </c>
      <c r="P73" s="18" t="str">
        <f t="shared" si="6"/>
        <v/>
      </c>
      <c r="Q73" s="18" t="str">
        <f>IFERROR(__xludf.DUMMYFUNCTION("if(A73="""","""", iferror(join("" (4), "",query('Escolhas por docente'!A$2:F$69,""select A where E ='""&amp;$A73&amp;""'"")),""""))"),"")</f>
        <v/>
      </c>
      <c r="R73" s="18" t="str">
        <f t="shared" si="7"/>
        <v/>
      </c>
      <c r="S73" s="18" t="str">
        <f t="shared" si="8"/>
        <v/>
      </c>
      <c r="T73" s="18" t="str">
        <f>IFERROR(__xludf.DUMMYFUNCTION("if(A73="""","""", iferror(join("" (5), "",query('Escolhas por docente'!A$2:F$69,""select A where F ='""&amp;$A73&amp;""'"")),""""))"),"")</f>
        <v/>
      </c>
      <c r="U73" s="28" t="str">
        <f t="shared" si="9"/>
        <v/>
      </c>
      <c r="V73" s="30" t="str">
        <f t="shared" ref="V73:V75" si="36">concatenate(H73:U73)</f>
        <v/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 ht="67.5" customHeight="1">
      <c r="A74" s="33" t="s">
        <v>319</v>
      </c>
      <c r="B74" s="33" t="s">
        <v>726</v>
      </c>
      <c r="C74" s="33" t="s">
        <v>320</v>
      </c>
      <c r="D74" s="33" t="s">
        <v>728</v>
      </c>
      <c r="E74" s="33" t="s">
        <v>285</v>
      </c>
      <c r="F74" s="33" t="s">
        <v>274</v>
      </c>
      <c r="G74" s="13" t="str">
        <f t="shared" si="35"/>
        <v>CM120 B (Álgebra Linear I, 3a 19:30 5a6a 21:30)</v>
      </c>
      <c r="H74" s="16" t="str">
        <f>IFERROR(__xludf.DUMMYFUNCTION("if(A74="""","""",iferror(join("" (1), "",query('Escolhas por docente'!A$2:F$69,""select A where B ='""&amp;$A74&amp;""'"")),""""))"),"")</f>
        <v/>
      </c>
      <c r="I74" s="18" t="str">
        <f t="shared" si="1"/>
        <v/>
      </c>
      <c r="J74" s="18" t="str">
        <f t="shared" si="2"/>
        <v/>
      </c>
      <c r="K74" s="18" t="str">
        <f>IFERROR(__xludf.DUMMYFUNCTION("if(A74="""","""", iferror(join("" (2), "",query('Escolhas por docente'!A$2:F$69,""select A where C ='""&amp;$A74&amp;""'"")),""""))"),"")</f>
        <v/>
      </c>
      <c r="L74" s="18" t="str">
        <f t="shared" si="3"/>
        <v/>
      </c>
      <c r="M74" s="18" t="str">
        <f t="shared" si="4"/>
        <v/>
      </c>
      <c r="N74" s="18" t="str">
        <f>IFERROR(__xludf.DUMMYFUNCTION("if(A74="""","""", iferror(join("" (3), "",query('Escolhas por docente'!A$2:F$69,""select A where D ='""&amp;$A74&amp;""'"")),""""))"),"")</f>
        <v/>
      </c>
      <c r="O74" s="18" t="str">
        <f t="shared" si="5"/>
        <v/>
      </c>
      <c r="P74" s="18" t="str">
        <f t="shared" si="6"/>
        <v/>
      </c>
      <c r="Q74" s="18" t="str">
        <f>IFERROR(__xludf.DUMMYFUNCTION("if(A74="""","""", iferror(join("" (4), "",query('Escolhas por docente'!A$2:F$69,""select A where E ='""&amp;$A74&amp;""'"")),""""))"),"")</f>
        <v/>
      </c>
      <c r="R74" s="18" t="str">
        <f t="shared" si="7"/>
        <v/>
      </c>
      <c r="S74" s="18" t="str">
        <f t="shared" si="8"/>
        <v/>
      </c>
      <c r="T74" s="18" t="str">
        <f>IFERROR(__xludf.DUMMYFUNCTION("if(A74="""","""", iferror(join("" (5), "",query('Escolhas por docente'!A$2:F$69,""select A where F ='""&amp;$A74&amp;""'"")),""""))"),"")</f>
        <v/>
      </c>
      <c r="U74" s="28" t="str">
        <f t="shared" si="9"/>
        <v/>
      </c>
      <c r="V74" s="30" t="str">
        <f t="shared" si="36"/>
        <v/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ht="67.5" customHeight="1">
      <c r="A75" s="12" t="s">
        <v>321</v>
      </c>
      <c r="B75" s="12"/>
      <c r="C75" s="12"/>
      <c r="D75" s="12"/>
      <c r="E75" s="12"/>
      <c r="F75" s="12"/>
      <c r="G75" s="13" t="s">
        <v>41</v>
      </c>
      <c r="H75" s="16" t="str">
        <f>IFERROR(__xludf.DUMMYFUNCTION("if(A75="""","""",iferror(join("" (1), "",query('Escolhas por docente'!A$2:F$69,""select A where B ='""&amp;$A75&amp;""'"")),""""))"),"")</f>
        <v/>
      </c>
      <c r="I75" s="18" t="str">
        <f t="shared" si="1"/>
        <v/>
      </c>
      <c r="J75" s="18" t="str">
        <f t="shared" si="2"/>
        <v/>
      </c>
      <c r="K75" s="18" t="str">
        <f>IFERROR(__xludf.DUMMYFUNCTION("if(A75="""","""", iferror(join("" (2), "",query('Escolhas por docente'!A$2:F$69,""select A where C ='""&amp;$A75&amp;""'"")),""""))"),"")</f>
        <v/>
      </c>
      <c r="L75" s="18" t="str">
        <f t="shared" si="3"/>
        <v/>
      </c>
      <c r="M75" s="18" t="str">
        <f t="shared" si="4"/>
        <v/>
      </c>
      <c r="N75" s="18" t="str">
        <f>IFERROR(__xludf.DUMMYFUNCTION("if(A75="""","""", iferror(join("" (3), "",query('Escolhas por docente'!A$2:F$69,""select A where D ='""&amp;$A75&amp;""'"")),""""))"),"")</f>
        <v/>
      </c>
      <c r="O75" s="18" t="str">
        <f t="shared" si="5"/>
        <v/>
      </c>
      <c r="P75" s="18" t="str">
        <f t="shared" si="6"/>
        <v/>
      </c>
      <c r="Q75" s="18" t="str">
        <f>IFERROR(__xludf.DUMMYFUNCTION("if(A75="""","""", iferror(join("" (4), "",query('Escolhas por docente'!A$2:F$69,""select A where E ='""&amp;$A75&amp;""'"")),""""))"),"")</f>
        <v/>
      </c>
      <c r="R75" s="18" t="str">
        <f t="shared" si="7"/>
        <v/>
      </c>
      <c r="S75" s="18" t="str">
        <f t="shared" si="8"/>
        <v/>
      </c>
      <c r="T75" s="18" t="str">
        <f>IFERROR(__xludf.DUMMYFUNCTION("if(A75="""","""", iferror(join("" (5), "",query('Escolhas por docente'!A$2:F$69,""select A where F ='""&amp;$A75&amp;""'"")),""""))"),"")</f>
        <v/>
      </c>
      <c r="U75" s="28" t="str">
        <f t="shared" si="9"/>
        <v/>
      </c>
      <c r="V75" s="30" t="str">
        <f t="shared" si="36"/>
        <v/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 ht="67.5" customHeight="1">
      <c r="A76" s="12" t="s">
        <v>2</v>
      </c>
      <c r="B76" s="12" t="s">
        <v>228</v>
      </c>
      <c r="C76" s="12" t="s">
        <v>6</v>
      </c>
      <c r="D76" s="12" t="s">
        <v>230</v>
      </c>
      <c r="E76" s="12" t="s">
        <v>8</v>
      </c>
      <c r="F76" s="12" t="s">
        <v>9</v>
      </c>
      <c r="G76" s="13" t="s">
        <v>41</v>
      </c>
      <c r="H76" s="16" t="str">
        <f>IFERROR(__xludf.DUMMYFUNCTION("if(A76="""","""",iferror(join("" (1), "",query('Escolhas por docente'!A$2:F$69,""select A where B ='""&amp;$A76&amp;""'"")),""""))"),"")</f>
        <v/>
      </c>
      <c r="I76" s="18" t="str">
        <f t="shared" si="1"/>
        <v/>
      </c>
      <c r="J76" s="18" t="str">
        <f t="shared" si="2"/>
        <v/>
      </c>
      <c r="K76" s="18" t="str">
        <f>IFERROR(__xludf.DUMMYFUNCTION("if(A76="""","""", iferror(join("" (2), "",query('Escolhas por docente'!A$2:F$69,""select A where C ='""&amp;$A76&amp;""'"")),""""))"),"")</f>
        <v/>
      </c>
      <c r="L76" s="18" t="str">
        <f t="shared" si="3"/>
        <v/>
      </c>
      <c r="M76" s="18" t="str">
        <f t="shared" si="4"/>
        <v/>
      </c>
      <c r="N76" s="18" t="str">
        <f>IFERROR(__xludf.DUMMYFUNCTION("if(A76="""","""", iferror(join("" (3), "",query('Escolhas por docente'!A$2:F$69,""select A where D ='""&amp;$A76&amp;""'"")),""""))"),"")</f>
        <v/>
      </c>
      <c r="O76" s="18" t="str">
        <f t="shared" si="5"/>
        <v/>
      </c>
      <c r="P76" s="18" t="str">
        <f t="shared" si="6"/>
        <v/>
      </c>
      <c r="Q76" s="18" t="str">
        <f>IFERROR(__xludf.DUMMYFUNCTION("if(A76="""","""", iferror(join("" (4), "",query('Escolhas por docente'!A$2:F$69,""select A where E ='""&amp;$A76&amp;""'"")),""""))"),"")</f>
        <v/>
      </c>
      <c r="R76" s="18" t="str">
        <f t="shared" si="7"/>
        <v/>
      </c>
      <c r="S76" s="18" t="str">
        <f t="shared" si="8"/>
        <v/>
      </c>
      <c r="T76" s="18" t="str">
        <f>IFERROR(__xludf.DUMMYFUNCTION("if(A76="""","""", iferror(join("" (5), "",query('Escolhas por docente'!A$2:F$69,""select A where F ='""&amp;$A76&amp;""'"")),""""))"),"")</f>
        <v/>
      </c>
      <c r="U76" s="28" t="str">
        <f t="shared" si="9"/>
        <v/>
      </c>
      <c r="V76" s="7" t="s">
        <v>130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</row>
    <row r="77" ht="67.5" customHeight="1">
      <c r="A77" s="33" t="s">
        <v>323</v>
      </c>
      <c r="B77" s="33" t="s">
        <v>729</v>
      </c>
      <c r="C77" s="33" t="s">
        <v>302</v>
      </c>
      <c r="D77" s="33" t="s">
        <v>577</v>
      </c>
      <c r="E77" s="33" t="s">
        <v>289</v>
      </c>
      <c r="F77" s="33" t="s">
        <v>254</v>
      </c>
      <c r="G77" s="13" t="str">
        <f>if(A77="","",concatenate(A77," (",B77,if(and(D77&lt;&gt;"",D77&lt;&gt;" "),concatenate(", ",D77),""),")"))</f>
        <v>CM121 A (Equações Dif e Aplicações, 2a4a 13:30)</v>
      </c>
      <c r="H77" s="16" t="str">
        <f>IFERROR(__xludf.DUMMYFUNCTION("if(A77="""","""",iferror(join("" (1), "",query('Escolhas por docente'!A$2:F$69,""select A where B ='""&amp;$A77&amp;""'"")),""""))"),"")</f>
        <v/>
      </c>
      <c r="I77" s="18" t="str">
        <f t="shared" si="1"/>
        <v/>
      </c>
      <c r="J77" s="18" t="str">
        <f t="shared" si="2"/>
        <v/>
      </c>
      <c r="K77" s="18" t="str">
        <f>IFERROR(__xludf.DUMMYFUNCTION("if(A77="""","""", iferror(join("" (2), "",query('Escolhas por docente'!A$2:F$69,""select A where C ='""&amp;$A77&amp;""'"")),""""))"),"")</f>
        <v/>
      </c>
      <c r="L77" s="18" t="str">
        <f t="shared" si="3"/>
        <v/>
      </c>
      <c r="M77" s="18" t="str">
        <f t="shared" si="4"/>
        <v/>
      </c>
      <c r="N77" s="18" t="str">
        <f>IFERROR(__xludf.DUMMYFUNCTION("if(A77="""","""", iferror(join("" (3), "",query('Escolhas por docente'!A$2:F$69,""select A where D ='""&amp;$A77&amp;""'"")),""""))"),"")</f>
        <v/>
      </c>
      <c r="O77" s="18" t="str">
        <f t="shared" si="5"/>
        <v/>
      </c>
      <c r="P77" s="18" t="str">
        <f t="shared" si="6"/>
        <v/>
      </c>
      <c r="Q77" s="18" t="str">
        <f>IFERROR(__xludf.DUMMYFUNCTION("if(A77="""","""", iferror(join("" (4), "",query('Escolhas por docente'!A$2:F$69,""select A where E ='""&amp;$A77&amp;""'"")),""""))"),"")</f>
        <v/>
      </c>
      <c r="R77" s="18" t="str">
        <f t="shared" si="7"/>
        <v/>
      </c>
      <c r="S77" s="18" t="str">
        <f t="shared" si="8"/>
        <v/>
      </c>
      <c r="T77" s="18" t="str">
        <f>IFERROR(__xludf.DUMMYFUNCTION("if(A77="""","""", iferror(join("" (5), "",query('Escolhas por docente'!A$2:F$69,""select A where F ='""&amp;$A77&amp;""'"")),""""))"),"")</f>
        <v/>
      </c>
      <c r="U77" s="28" t="str">
        <f t="shared" si="9"/>
        <v/>
      </c>
      <c r="V77" s="30" t="str">
        <f t="shared" ref="V77:V78" si="37">concatenate(H77:U77)</f>
        <v/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ht="67.5" customHeight="1">
      <c r="A78" s="72" t="s">
        <v>324</v>
      </c>
      <c r="B78" s="72"/>
      <c r="C78" s="72"/>
      <c r="D78" s="72"/>
      <c r="E78" s="72"/>
      <c r="F78" s="72"/>
      <c r="G78" s="13" t="s">
        <v>41</v>
      </c>
      <c r="H78" s="16" t="str">
        <f>IFERROR(__xludf.DUMMYFUNCTION("if(A78="""","""",iferror(join("" (1), "",query('Escolhas por docente'!A$2:F$69,""select A where B ='""&amp;$A78&amp;""'"")),""""))"),"")</f>
        <v/>
      </c>
      <c r="I78" s="18" t="str">
        <f t="shared" si="1"/>
        <v/>
      </c>
      <c r="J78" s="18" t="str">
        <f t="shared" si="2"/>
        <v/>
      </c>
      <c r="K78" s="18" t="str">
        <f>IFERROR(__xludf.DUMMYFUNCTION("if(A78="""","""", iferror(join("" (2), "",query('Escolhas por docente'!A$2:F$69,""select A where C ='""&amp;$A78&amp;""'"")),""""))"),"")</f>
        <v/>
      </c>
      <c r="L78" s="18" t="str">
        <f t="shared" si="3"/>
        <v/>
      </c>
      <c r="M78" s="18" t="str">
        <f t="shared" si="4"/>
        <v/>
      </c>
      <c r="N78" s="18" t="str">
        <f>IFERROR(__xludf.DUMMYFUNCTION("if(A78="""","""", iferror(join("" (3), "",query('Escolhas por docente'!A$2:F$69,""select A where D ='""&amp;$A78&amp;""'"")),""""))"),"")</f>
        <v/>
      </c>
      <c r="O78" s="18" t="str">
        <f t="shared" si="5"/>
        <v/>
      </c>
      <c r="P78" s="18" t="str">
        <f t="shared" si="6"/>
        <v/>
      </c>
      <c r="Q78" s="18" t="str">
        <f>IFERROR(__xludf.DUMMYFUNCTION("if(A78="""","""", iferror(join("" (4), "",query('Escolhas por docente'!A$2:F$69,""select A where E ='""&amp;$A78&amp;""'"")),""""))"),"")</f>
        <v/>
      </c>
      <c r="R78" s="18" t="str">
        <f t="shared" si="7"/>
        <v/>
      </c>
      <c r="S78" s="18" t="str">
        <f t="shared" si="8"/>
        <v/>
      </c>
      <c r="T78" s="18" t="str">
        <f>IFERROR(__xludf.DUMMYFUNCTION("if(A78="""","""", iferror(join("" (5), "",query('Escolhas por docente'!A$2:F$69,""select A where F ='""&amp;$A78&amp;""'"")),""""))"),"")</f>
        <v/>
      </c>
      <c r="U78" s="28" t="str">
        <f t="shared" si="9"/>
        <v/>
      </c>
      <c r="V78" s="30" t="str">
        <f t="shared" si="37"/>
        <v/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ht="67.5" customHeight="1">
      <c r="A79" s="12" t="s">
        <v>2</v>
      </c>
      <c r="B79" s="12" t="s">
        <v>228</v>
      </c>
      <c r="C79" s="12" t="s">
        <v>6</v>
      </c>
      <c r="D79" s="12" t="s">
        <v>230</v>
      </c>
      <c r="E79" s="12" t="s">
        <v>8</v>
      </c>
      <c r="F79" s="12" t="s">
        <v>9</v>
      </c>
      <c r="G79" s="13" t="s">
        <v>41</v>
      </c>
      <c r="H79" s="16" t="str">
        <f>IFERROR(__xludf.DUMMYFUNCTION("if(A79="""","""",iferror(join("" (1), "",query('Escolhas por docente'!A$2:F$69,""select A where B ='""&amp;$A79&amp;""'"")),""""))"),"")</f>
        <v/>
      </c>
      <c r="I79" s="18" t="str">
        <f t="shared" si="1"/>
        <v/>
      </c>
      <c r="J79" s="18" t="str">
        <f t="shared" si="2"/>
        <v/>
      </c>
      <c r="K79" s="18" t="str">
        <f>IFERROR(__xludf.DUMMYFUNCTION("if(A79="""","""", iferror(join("" (2), "",query('Escolhas por docente'!A$2:F$69,""select A where C ='""&amp;$A79&amp;""'"")),""""))"),"")</f>
        <v/>
      </c>
      <c r="L79" s="18" t="str">
        <f t="shared" si="3"/>
        <v/>
      </c>
      <c r="M79" s="18" t="str">
        <f t="shared" si="4"/>
        <v/>
      </c>
      <c r="N79" s="18" t="str">
        <f>IFERROR(__xludf.DUMMYFUNCTION("if(A79="""","""", iferror(join("" (3), "",query('Escolhas por docente'!A$2:F$69,""select A where D ='""&amp;$A79&amp;""'"")),""""))"),"")</f>
        <v/>
      </c>
      <c r="O79" s="18" t="str">
        <f t="shared" si="5"/>
        <v/>
      </c>
      <c r="P79" s="18" t="str">
        <f t="shared" si="6"/>
        <v/>
      </c>
      <c r="Q79" s="18" t="str">
        <f>IFERROR(__xludf.DUMMYFUNCTION("if(A79="""","""", iferror(join("" (4), "",query('Escolhas por docente'!A$2:F$69,""select A where E ='""&amp;$A79&amp;""'"")),""""))"),"")</f>
        <v/>
      </c>
      <c r="R79" s="18" t="str">
        <f t="shared" si="7"/>
        <v/>
      </c>
      <c r="S79" s="18" t="str">
        <f t="shared" si="8"/>
        <v/>
      </c>
      <c r="T79" s="18" t="str">
        <f>IFERROR(__xludf.DUMMYFUNCTION("if(A79="""","""", iferror(join("" (5), "",query('Escolhas por docente'!A$2:F$69,""select A where F ='""&amp;$A79&amp;""'"")),""""))"),"")</f>
        <v/>
      </c>
      <c r="U79" s="28" t="str">
        <f t="shared" si="9"/>
        <v/>
      </c>
      <c r="V79" s="7" t="s">
        <v>130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 ht="67.5" customHeight="1">
      <c r="A80" s="76" t="s">
        <v>325</v>
      </c>
      <c r="B80" s="76" t="s">
        <v>730</v>
      </c>
      <c r="C80" s="76" t="s">
        <v>326</v>
      </c>
      <c r="D80" s="76" t="s">
        <v>684</v>
      </c>
      <c r="E80" s="76" t="s">
        <v>289</v>
      </c>
      <c r="F80" s="76" t="s">
        <v>274</v>
      </c>
      <c r="G80" s="13" t="str">
        <f t="shared" ref="G80:G81" si="38">if(A80="","",concatenate(A80," (",B80,if(and(D80&lt;&gt;"",D80&lt;&gt;" "),concatenate(", ",D80),""),")"))</f>
        <v>CM123 A (Análise na Reta, 3a5a 15:30)</v>
      </c>
      <c r="H80" s="16" t="str">
        <f>IFERROR(__xludf.DUMMYFUNCTION("if(A80="""","""",iferror(join("" (1), "",query('Escolhas por docente'!A$2:F$69,""select A where B ='""&amp;$A80&amp;""'"")),""""))"),"")</f>
        <v/>
      </c>
      <c r="I80" s="18" t="str">
        <f t="shared" si="1"/>
        <v/>
      </c>
      <c r="J80" s="18" t="str">
        <f t="shared" si="2"/>
        <v/>
      </c>
      <c r="K80" s="18" t="str">
        <f>IFERROR(__xludf.DUMMYFUNCTION("if(A80="""","""", iferror(join("" (2), "",query('Escolhas por docente'!A$2:F$69,""select A where C ='""&amp;$A80&amp;""'"")),""""))"),"")</f>
        <v/>
      </c>
      <c r="L80" s="18" t="str">
        <f t="shared" si="3"/>
        <v/>
      </c>
      <c r="M80" s="18" t="str">
        <f t="shared" si="4"/>
        <v/>
      </c>
      <c r="N80" s="18" t="str">
        <f>IFERROR(__xludf.DUMMYFUNCTION("if(A80="""","""", iferror(join("" (3), "",query('Escolhas por docente'!A$2:F$69,""select A where D ='""&amp;$A80&amp;""'"")),""""))"),"Kirilov")</f>
        <v>Kirilov</v>
      </c>
      <c r="O80" s="18" t="str">
        <f t="shared" si="5"/>
        <v> (3)</v>
      </c>
      <c r="P80" s="18" t="str">
        <f t="shared" si="6"/>
        <v/>
      </c>
      <c r="Q80" s="18" t="str">
        <f>IFERROR(__xludf.DUMMYFUNCTION("if(A80="""","""", iferror(join("" (4), "",query('Escolhas por docente'!A$2:F$69,""select A where E ='""&amp;$A80&amp;""'"")),""""))"),"")</f>
        <v/>
      </c>
      <c r="R80" s="18" t="str">
        <f t="shared" si="7"/>
        <v/>
      </c>
      <c r="S80" s="18" t="str">
        <f t="shared" si="8"/>
        <v/>
      </c>
      <c r="T80" s="18" t="str">
        <f>IFERROR(__xludf.DUMMYFUNCTION("if(A80="""","""", iferror(join("" (5), "",query('Escolhas por docente'!A$2:F$69,""select A where F ='""&amp;$A80&amp;""'"")),""""))"),"")</f>
        <v/>
      </c>
      <c r="U80" s="28" t="str">
        <f t="shared" si="9"/>
        <v/>
      </c>
      <c r="V80" s="30" t="str">
        <f t="shared" ref="V80:V82" si="39">concatenate(H80:U80)</f>
        <v>Kirilov (3)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 ht="67.5" customHeight="1">
      <c r="A81" s="76" t="s">
        <v>328</v>
      </c>
      <c r="B81" s="76" t="s">
        <v>730</v>
      </c>
      <c r="C81" s="76" t="s">
        <v>265</v>
      </c>
      <c r="D81" s="34" t="s">
        <v>458</v>
      </c>
      <c r="E81" s="76" t="s">
        <v>285</v>
      </c>
      <c r="F81" s="76" t="s">
        <v>274</v>
      </c>
      <c r="G81" s="13" t="str">
        <f t="shared" si="38"/>
        <v>CM123 B (Análise na Reta, 3a 21:30 5a 19:30)</v>
      </c>
      <c r="H81" s="16" t="str">
        <f>IFERROR(__xludf.DUMMYFUNCTION("if(A81="""","""",iferror(join("" (1), "",query('Escolhas por docente'!A$2:F$69,""select A where B ='""&amp;$A81&amp;""'"")),""""))"),"")</f>
        <v/>
      </c>
      <c r="I81" s="18" t="str">
        <f t="shared" si="1"/>
        <v/>
      </c>
      <c r="J81" s="18" t="str">
        <f t="shared" si="2"/>
        <v/>
      </c>
      <c r="K81" s="18" t="str">
        <f>IFERROR(__xludf.DUMMYFUNCTION("if(A81="""","""", iferror(join("" (2), "",query('Escolhas por docente'!A$2:F$69,""select A where C ='""&amp;$A81&amp;""'"")),""""))"),"")</f>
        <v/>
      </c>
      <c r="L81" s="18" t="str">
        <f t="shared" si="3"/>
        <v/>
      </c>
      <c r="M81" s="18" t="str">
        <f t="shared" si="4"/>
        <v/>
      </c>
      <c r="N81" s="18" t="str">
        <f>IFERROR(__xludf.DUMMYFUNCTION("if(A81="""","""", iferror(join("" (3), "",query('Escolhas por docente'!A$2:F$69,""select A where D ='""&amp;$A81&amp;""'"")),""""))"),"")</f>
        <v/>
      </c>
      <c r="O81" s="18" t="str">
        <f t="shared" si="5"/>
        <v/>
      </c>
      <c r="P81" s="18" t="str">
        <f t="shared" si="6"/>
        <v/>
      </c>
      <c r="Q81" s="18" t="str">
        <f>IFERROR(__xludf.DUMMYFUNCTION("if(A81="""","""", iferror(join("" (4), "",query('Escolhas por docente'!A$2:F$69,""select A where E ='""&amp;$A81&amp;""'"")),""""))"),"Kirilov")</f>
        <v>Kirilov</v>
      </c>
      <c r="R81" s="18" t="str">
        <f t="shared" si="7"/>
        <v> (4)</v>
      </c>
      <c r="S81" s="18" t="str">
        <f t="shared" si="8"/>
        <v/>
      </c>
      <c r="T81" s="18" t="str">
        <f>IFERROR(__xludf.DUMMYFUNCTION("if(A81="""","""", iferror(join("" (5), "",query('Escolhas por docente'!A$2:F$69,""select A where F ='""&amp;$A81&amp;""'"")),""""))"),"")</f>
        <v/>
      </c>
      <c r="U81" s="28" t="str">
        <f t="shared" si="9"/>
        <v/>
      </c>
      <c r="V81" s="30" t="str">
        <f t="shared" si="39"/>
        <v>Kirilov (4)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 ht="67.5" customHeight="1">
      <c r="A82" s="72" t="s">
        <v>330</v>
      </c>
      <c r="B82" s="72"/>
      <c r="C82" s="72"/>
      <c r="D82" s="72"/>
      <c r="E82" s="72"/>
      <c r="F82" s="72"/>
      <c r="G82" s="13" t="s">
        <v>41</v>
      </c>
      <c r="H82" s="16" t="str">
        <f>IFERROR(__xludf.DUMMYFUNCTION("if(A82="""","""",iferror(join("" (1), "",query('Escolhas por docente'!A$2:F$69,""select A where B ='""&amp;$A82&amp;""'"")),""""))"),"")</f>
        <v/>
      </c>
      <c r="I82" s="18" t="str">
        <f t="shared" si="1"/>
        <v/>
      </c>
      <c r="J82" s="18" t="str">
        <f t="shared" si="2"/>
        <v/>
      </c>
      <c r="K82" s="18" t="str">
        <f>IFERROR(__xludf.DUMMYFUNCTION("if(A82="""","""", iferror(join("" (2), "",query('Escolhas por docente'!A$2:F$69,""select A where C ='""&amp;$A82&amp;""'"")),""""))"),"")</f>
        <v/>
      </c>
      <c r="L82" s="18" t="str">
        <f t="shared" si="3"/>
        <v/>
      </c>
      <c r="M82" s="18" t="str">
        <f t="shared" si="4"/>
        <v/>
      </c>
      <c r="N82" s="18" t="str">
        <f>IFERROR(__xludf.DUMMYFUNCTION("if(A82="""","""", iferror(join("" (3), "",query('Escolhas por docente'!A$2:F$69,""select A where D ='""&amp;$A82&amp;""'"")),""""))"),"")</f>
        <v/>
      </c>
      <c r="O82" s="18" t="str">
        <f t="shared" si="5"/>
        <v/>
      </c>
      <c r="P82" s="18" t="str">
        <f t="shared" si="6"/>
        <v/>
      </c>
      <c r="Q82" s="18" t="str">
        <f>IFERROR(__xludf.DUMMYFUNCTION("if(A82="""","""", iferror(join("" (4), "",query('Escolhas por docente'!A$2:F$69,""select A where E ='""&amp;$A82&amp;""'"")),""""))"),"")</f>
        <v/>
      </c>
      <c r="R82" s="18" t="str">
        <f t="shared" si="7"/>
        <v/>
      </c>
      <c r="S82" s="18" t="str">
        <f t="shared" si="8"/>
        <v/>
      </c>
      <c r="T82" s="18" t="str">
        <f>IFERROR(__xludf.DUMMYFUNCTION("if(A82="""","""", iferror(join("" (5), "",query('Escolhas por docente'!A$2:F$69,""select A where F ='""&amp;$A82&amp;""'"")),""""))"),"")</f>
        <v/>
      </c>
      <c r="U82" s="28" t="str">
        <f t="shared" si="9"/>
        <v/>
      </c>
      <c r="V82" s="30" t="str">
        <f t="shared" si="39"/>
        <v/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ht="67.5" customHeight="1">
      <c r="A83" s="12" t="s">
        <v>2</v>
      </c>
      <c r="B83" s="12" t="s">
        <v>228</v>
      </c>
      <c r="C83" s="12" t="s">
        <v>6</v>
      </c>
      <c r="D83" s="12" t="s">
        <v>230</v>
      </c>
      <c r="E83" s="12" t="s">
        <v>8</v>
      </c>
      <c r="F83" s="12" t="s">
        <v>9</v>
      </c>
      <c r="G83" s="13" t="s">
        <v>41</v>
      </c>
      <c r="H83" s="16" t="str">
        <f>IFERROR(__xludf.DUMMYFUNCTION("if(A83="""","""",iferror(join("" (1), "",query('Escolhas por docente'!A$2:F$69,""select A where B ='""&amp;$A83&amp;""'"")),""""))"),"")</f>
        <v/>
      </c>
      <c r="I83" s="18" t="str">
        <f t="shared" si="1"/>
        <v/>
      </c>
      <c r="J83" s="18" t="str">
        <f t="shared" si="2"/>
        <v/>
      </c>
      <c r="K83" s="18" t="str">
        <f>IFERROR(__xludf.DUMMYFUNCTION("if(A83="""","""", iferror(join("" (2), "",query('Escolhas por docente'!A$2:F$69,""select A where C ='""&amp;$A83&amp;""'"")),""""))"),"")</f>
        <v/>
      </c>
      <c r="L83" s="18" t="str">
        <f t="shared" si="3"/>
        <v/>
      </c>
      <c r="M83" s="18" t="str">
        <f t="shared" si="4"/>
        <v/>
      </c>
      <c r="N83" s="18" t="str">
        <f>IFERROR(__xludf.DUMMYFUNCTION("if(A83="""","""", iferror(join("" (3), "",query('Escolhas por docente'!A$2:F$69,""select A where D ='""&amp;$A83&amp;""'"")),""""))"),"")</f>
        <v/>
      </c>
      <c r="O83" s="18" t="str">
        <f t="shared" si="5"/>
        <v/>
      </c>
      <c r="P83" s="18" t="str">
        <f t="shared" si="6"/>
        <v/>
      </c>
      <c r="Q83" s="18" t="str">
        <f>IFERROR(__xludf.DUMMYFUNCTION("if(A83="""","""", iferror(join("" (4), "",query('Escolhas por docente'!A$2:F$69,""select A where E ='""&amp;$A83&amp;""'"")),""""))"),"")</f>
        <v/>
      </c>
      <c r="R83" s="18" t="str">
        <f t="shared" si="7"/>
        <v/>
      </c>
      <c r="S83" s="18" t="str">
        <f t="shared" si="8"/>
        <v/>
      </c>
      <c r="T83" s="18" t="str">
        <f>IFERROR(__xludf.DUMMYFUNCTION("if(A83="""","""", iferror(join("" (5), "",query('Escolhas por docente'!A$2:F$69,""select A where F ='""&amp;$A83&amp;""'"")),""""))"),"")</f>
        <v/>
      </c>
      <c r="U83" s="28" t="str">
        <f t="shared" si="9"/>
        <v/>
      </c>
      <c r="V83" s="7" t="s">
        <v>130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ht="67.5" customHeight="1">
      <c r="A84" s="33" t="s">
        <v>331</v>
      </c>
      <c r="B84" s="33" t="s">
        <v>731</v>
      </c>
      <c r="C84" s="33" t="s">
        <v>183</v>
      </c>
      <c r="D84" s="33" t="s">
        <v>312</v>
      </c>
      <c r="E84" s="33" t="s">
        <v>289</v>
      </c>
      <c r="F84" s="33" t="s">
        <v>274</v>
      </c>
      <c r="G84" s="13" t="str">
        <f t="shared" ref="G84:G85" si="40">if(A84="","",concatenate(A84," (",B84,if(and(D84&lt;&gt;"",D84&lt;&gt;" "),concatenate(", ",D84),""),")"))</f>
        <v>CM125 A (Teoria de Anéis, 3a5a 13:30)</v>
      </c>
      <c r="H84" s="16" t="str">
        <f>IFERROR(__xludf.DUMMYFUNCTION("if(A84="""","""",iferror(join("" (1), "",query('Escolhas por docente'!A$2:F$69,""select A where B ='""&amp;$A84&amp;""'"")),""""))"),"")</f>
        <v/>
      </c>
      <c r="I84" s="18" t="str">
        <f t="shared" si="1"/>
        <v/>
      </c>
      <c r="J84" s="18" t="str">
        <f t="shared" si="2"/>
        <v/>
      </c>
      <c r="K84" s="18" t="str">
        <f>IFERROR(__xludf.DUMMYFUNCTION("if(A84="""","""", iferror(join("" (2), "",query('Escolhas por docente'!A$2:F$69,""select A where C ='""&amp;$A84&amp;""'"")),""""))"),"")</f>
        <v/>
      </c>
      <c r="L84" s="18" t="str">
        <f t="shared" si="3"/>
        <v/>
      </c>
      <c r="M84" s="18" t="str">
        <f t="shared" si="4"/>
        <v/>
      </c>
      <c r="N84" s="18" t="str">
        <f>IFERROR(__xludf.DUMMYFUNCTION("if(A84="""","""", iferror(join("" (3), "",query('Escolhas por docente'!A$2:F$69,""select A where D ='""&amp;$A84&amp;""'"")),""""))"),"")</f>
        <v/>
      </c>
      <c r="O84" s="18" t="str">
        <f t="shared" si="5"/>
        <v/>
      </c>
      <c r="P84" s="18" t="str">
        <f t="shared" si="6"/>
        <v/>
      </c>
      <c r="Q84" s="18" t="str">
        <f>IFERROR(__xludf.DUMMYFUNCTION("if(A84="""","""", iferror(join("" (4), "",query('Escolhas por docente'!A$2:F$69,""select A where E ='""&amp;$A84&amp;""'"")),""""))"),"")</f>
        <v/>
      </c>
      <c r="R84" s="18" t="str">
        <f t="shared" si="7"/>
        <v/>
      </c>
      <c r="S84" s="18" t="str">
        <f t="shared" si="8"/>
        <v/>
      </c>
      <c r="T84" s="18" t="str">
        <f>IFERROR(__xludf.DUMMYFUNCTION("if(A84="""","""", iferror(join("" (5), "",query('Escolhas por docente'!A$2:F$69,""select A where F ='""&amp;$A84&amp;""'"")),""""))"),"")</f>
        <v/>
      </c>
      <c r="U84" s="28" t="str">
        <f t="shared" si="9"/>
        <v/>
      </c>
      <c r="V84" s="30" t="str">
        <f t="shared" ref="V84:V86" si="41">concatenate(H84:U84)</f>
        <v/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ht="67.5" customHeight="1">
      <c r="A85" s="33" t="s">
        <v>332</v>
      </c>
      <c r="B85" s="33" t="s">
        <v>731</v>
      </c>
      <c r="C85" s="33" t="s">
        <v>476</v>
      </c>
      <c r="D85" s="34" t="s">
        <v>732</v>
      </c>
      <c r="E85" s="33" t="s">
        <v>285</v>
      </c>
      <c r="F85" s="33" t="s">
        <v>274</v>
      </c>
      <c r="G85" s="13" t="str">
        <f t="shared" si="40"/>
        <v>CM125 B (Teoria de Anéis, 3a 19:30 5a 21:30)</v>
      </c>
      <c r="H85" s="16" t="str">
        <f>IFERROR(__xludf.DUMMYFUNCTION("if(A85="""","""",iferror(join("" (1), "",query('Escolhas por docente'!A$2:F$69,""select A where B ='""&amp;$A85&amp;""'"")),""""))"),"")</f>
        <v/>
      </c>
      <c r="I85" s="18" t="str">
        <f t="shared" si="1"/>
        <v/>
      </c>
      <c r="J85" s="18" t="str">
        <f t="shared" si="2"/>
        <v/>
      </c>
      <c r="K85" s="18" t="str">
        <f>IFERROR(__xludf.DUMMYFUNCTION("if(A85="""","""", iferror(join("" (2), "",query('Escolhas por docente'!A$2:F$69,""select A where C ='""&amp;$A85&amp;""'"")),""""))"),"")</f>
        <v/>
      </c>
      <c r="L85" s="18" t="str">
        <f t="shared" si="3"/>
        <v/>
      </c>
      <c r="M85" s="18" t="str">
        <f t="shared" si="4"/>
        <v/>
      </c>
      <c r="N85" s="18" t="str">
        <f>IFERROR(__xludf.DUMMYFUNCTION("if(A85="""","""", iferror(join("" (3), "",query('Escolhas por docente'!A$2:F$69,""select A where D ='""&amp;$A85&amp;""'"")),""""))"),"")</f>
        <v/>
      </c>
      <c r="O85" s="18" t="str">
        <f t="shared" si="5"/>
        <v/>
      </c>
      <c r="P85" s="18" t="str">
        <f t="shared" si="6"/>
        <v/>
      </c>
      <c r="Q85" s="18" t="str">
        <f>IFERROR(__xludf.DUMMYFUNCTION("if(A85="""","""", iferror(join("" (4), "",query('Escolhas por docente'!A$2:F$69,""select A where E ='""&amp;$A85&amp;""'"")),""""))"),"")</f>
        <v/>
      </c>
      <c r="R85" s="18" t="str">
        <f t="shared" si="7"/>
        <v/>
      </c>
      <c r="S85" s="18" t="str">
        <f t="shared" si="8"/>
        <v/>
      </c>
      <c r="T85" s="18" t="str">
        <f>IFERROR(__xludf.DUMMYFUNCTION("if(A85="""","""", iferror(join("" (5), "",query('Escolhas por docente'!A$2:F$69,""select A where F ='""&amp;$A85&amp;""'"")),""""))"),"")</f>
        <v/>
      </c>
      <c r="U85" s="28" t="str">
        <f t="shared" si="9"/>
        <v/>
      </c>
      <c r="V85" s="30" t="str">
        <f t="shared" si="41"/>
        <v/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ht="67.5" customHeight="1">
      <c r="A86" s="12" t="s">
        <v>334</v>
      </c>
      <c r="B86" s="12"/>
      <c r="C86" s="12"/>
      <c r="D86" s="12"/>
      <c r="E86" s="12"/>
      <c r="F86" s="12"/>
      <c r="G86" s="13" t="s">
        <v>41</v>
      </c>
      <c r="H86" s="16" t="str">
        <f>IFERROR(__xludf.DUMMYFUNCTION("if(A86="""","""",iferror(join("" (1), "",query('Escolhas por docente'!A$2:F$69,""select A where B ='""&amp;$A86&amp;""'"")),""""))"),"")</f>
        <v/>
      </c>
      <c r="I86" s="18" t="str">
        <f t="shared" si="1"/>
        <v/>
      </c>
      <c r="J86" s="18" t="str">
        <f t="shared" si="2"/>
        <v/>
      </c>
      <c r="K86" s="18" t="str">
        <f>IFERROR(__xludf.DUMMYFUNCTION("if(A86="""","""", iferror(join("" (2), "",query('Escolhas por docente'!A$2:F$69,""select A where C ='""&amp;$A86&amp;""'"")),""""))"),"")</f>
        <v/>
      </c>
      <c r="L86" s="18" t="str">
        <f t="shared" si="3"/>
        <v/>
      </c>
      <c r="M86" s="18" t="str">
        <f t="shared" si="4"/>
        <v/>
      </c>
      <c r="N86" s="18" t="str">
        <f>IFERROR(__xludf.DUMMYFUNCTION("if(A86="""","""", iferror(join("" (3), "",query('Escolhas por docente'!A$2:F$69,""select A where D ='""&amp;$A86&amp;""'"")),""""))"),"")</f>
        <v/>
      </c>
      <c r="O86" s="18" t="str">
        <f t="shared" si="5"/>
        <v/>
      </c>
      <c r="P86" s="18" t="str">
        <f t="shared" si="6"/>
        <v/>
      </c>
      <c r="Q86" s="18" t="str">
        <f>IFERROR(__xludf.DUMMYFUNCTION("if(A86="""","""", iferror(join("" (4), "",query('Escolhas por docente'!A$2:F$69,""select A where E ='""&amp;$A86&amp;""'"")),""""))"),"")</f>
        <v/>
      </c>
      <c r="R86" s="18" t="str">
        <f t="shared" si="7"/>
        <v/>
      </c>
      <c r="S86" s="18" t="str">
        <f t="shared" si="8"/>
        <v/>
      </c>
      <c r="T86" s="18" t="str">
        <f>IFERROR(__xludf.DUMMYFUNCTION("if(A86="""","""", iferror(join("" (5), "",query('Escolhas por docente'!A$2:F$69,""select A where F ='""&amp;$A86&amp;""'"")),""""))"),"")</f>
        <v/>
      </c>
      <c r="U86" s="28" t="str">
        <f t="shared" si="9"/>
        <v/>
      </c>
      <c r="V86" s="30" t="str">
        <f t="shared" si="41"/>
        <v/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ht="67.5" customHeight="1">
      <c r="A87" s="12" t="s">
        <v>2</v>
      </c>
      <c r="B87" s="12" t="s">
        <v>228</v>
      </c>
      <c r="C87" s="12" t="s">
        <v>6</v>
      </c>
      <c r="D87" s="12" t="s">
        <v>230</v>
      </c>
      <c r="E87" s="12" t="s">
        <v>8</v>
      </c>
      <c r="F87" s="12" t="s">
        <v>9</v>
      </c>
      <c r="G87" s="13" t="s">
        <v>41</v>
      </c>
      <c r="H87" s="16" t="str">
        <f>IFERROR(__xludf.DUMMYFUNCTION("if(A87="""","""",iferror(join("" (1), "",query('Escolhas por docente'!A$2:F$69,""select A where B ='""&amp;$A87&amp;""'"")),""""))"),"")</f>
        <v/>
      </c>
      <c r="I87" s="18" t="str">
        <f t="shared" si="1"/>
        <v/>
      </c>
      <c r="J87" s="18" t="str">
        <f t="shared" si="2"/>
        <v/>
      </c>
      <c r="K87" s="18" t="str">
        <f>IFERROR(__xludf.DUMMYFUNCTION("if(A87="""","""", iferror(join("" (2), "",query('Escolhas por docente'!A$2:F$69,""select A where C ='""&amp;$A87&amp;""'"")),""""))"),"")</f>
        <v/>
      </c>
      <c r="L87" s="18" t="str">
        <f t="shared" si="3"/>
        <v/>
      </c>
      <c r="M87" s="18" t="str">
        <f t="shared" si="4"/>
        <v/>
      </c>
      <c r="N87" s="18" t="str">
        <f>IFERROR(__xludf.DUMMYFUNCTION("if(A87="""","""", iferror(join("" (3), "",query('Escolhas por docente'!A$2:F$69,""select A where D ='""&amp;$A87&amp;""'"")),""""))"),"")</f>
        <v/>
      </c>
      <c r="O87" s="18" t="str">
        <f t="shared" si="5"/>
        <v/>
      </c>
      <c r="P87" s="18" t="str">
        <f t="shared" si="6"/>
        <v/>
      </c>
      <c r="Q87" s="18" t="str">
        <f>IFERROR(__xludf.DUMMYFUNCTION("if(A87="""","""", iferror(join("" (4), "",query('Escolhas por docente'!A$2:F$69,""select A where E ='""&amp;$A87&amp;""'"")),""""))"),"")</f>
        <v/>
      </c>
      <c r="R87" s="18" t="str">
        <f t="shared" si="7"/>
        <v/>
      </c>
      <c r="S87" s="18" t="str">
        <f t="shared" si="8"/>
        <v/>
      </c>
      <c r="T87" s="18" t="str">
        <f>IFERROR(__xludf.DUMMYFUNCTION("if(A87="""","""", iferror(join("" (5), "",query('Escolhas por docente'!A$2:F$69,""select A where F ='""&amp;$A87&amp;""'"")),""""))"),"")</f>
        <v/>
      </c>
      <c r="U87" s="28" t="str">
        <f t="shared" si="9"/>
        <v/>
      </c>
      <c r="V87" s="7" t="s">
        <v>130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ht="67.5" customHeight="1">
      <c r="A88" s="33" t="s">
        <v>335</v>
      </c>
      <c r="B88" s="33" t="s">
        <v>733</v>
      </c>
      <c r="C88" s="33" t="s">
        <v>288</v>
      </c>
      <c r="D88" s="33" t="s">
        <v>494</v>
      </c>
      <c r="E88" s="33" t="s">
        <v>289</v>
      </c>
      <c r="F88" s="33" t="s">
        <v>274</v>
      </c>
      <c r="G88" s="13" t="str">
        <f t="shared" ref="G88:G89" si="42">if(A88="","",concatenate(A88," (",B88,if(and(D88&lt;&gt;"",D88&lt;&gt;" "),concatenate(", ",D88),""),")"))</f>
        <v>CM127 A (Fundamentos de Geometria, 2a4a 15:30)</v>
      </c>
      <c r="H88" s="16" t="str">
        <f>IFERROR(__xludf.DUMMYFUNCTION("if(A88="""","""",iferror(join("" (1), "",query('Escolhas por docente'!A$2:F$69,""select A where B ='""&amp;$A88&amp;""'"")),""""))"),"")</f>
        <v/>
      </c>
      <c r="I88" s="18" t="str">
        <f t="shared" si="1"/>
        <v/>
      </c>
      <c r="J88" s="18" t="str">
        <f t="shared" si="2"/>
        <v/>
      </c>
      <c r="K88" s="18" t="str">
        <f>IFERROR(__xludf.DUMMYFUNCTION("if(A88="""","""", iferror(join("" (2), "",query('Escolhas por docente'!A$2:F$69,""select A where C ='""&amp;$A88&amp;""'"")),""""))"),"")</f>
        <v/>
      </c>
      <c r="L88" s="18" t="str">
        <f t="shared" si="3"/>
        <v/>
      </c>
      <c r="M88" s="18" t="str">
        <f t="shared" si="4"/>
        <v/>
      </c>
      <c r="N88" s="18" t="str">
        <f>IFERROR(__xludf.DUMMYFUNCTION("if(A88="""","""", iferror(join("" (3), "",query('Escolhas por docente'!A$2:F$69,""select A where D ='""&amp;$A88&amp;""'"")),""""))"),"")</f>
        <v/>
      </c>
      <c r="O88" s="18" t="str">
        <f t="shared" si="5"/>
        <v/>
      </c>
      <c r="P88" s="18" t="str">
        <f t="shared" si="6"/>
        <v/>
      </c>
      <c r="Q88" s="18" t="str">
        <f>IFERROR(__xludf.DUMMYFUNCTION("if(A88="""","""", iferror(join("" (4), "",query('Escolhas por docente'!A$2:F$69,""select A where E ='""&amp;$A88&amp;""'"")),""""))"),"")</f>
        <v/>
      </c>
      <c r="R88" s="18" t="str">
        <f t="shared" si="7"/>
        <v/>
      </c>
      <c r="S88" s="18" t="str">
        <f t="shared" si="8"/>
        <v/>
      </c>
      <c r="T88" s="18" t="str">
        <f>IFERROR(__xludf.DUMMYFUNCTION("if(A88="""","""", iferror(join("" (5), "",query('Escolhas por docente'!A$2:F$69,""select A where F ='""&amp;$A88&amp;""'"")),""""))"),"")</f>
        <v/>
      </c>
      <c r="U88" s="28" t="str">
        <f t="shared" si="9"/>
        <v/>
      </c>
      <c r="V88" s="30" t="str">
        <f t="shared" ref="V88:V90" si="43">concatenate(H88:U88)</f>
        <v/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ht="67.5" customHeight="1">
      <c r="A89" s="33" t="s">
        <v>336</v>
      </c>
      <c r="B89" s="33" t="s">
        <v>733</v>
      </c>
      <c r="C89" s="33" t="s">
        <v>337</v>
      </c>
      <c r="D89" s="34" t="s">
        <v>734</v>
      </c>
      <c r="E89" s="33" t="s">
        <v>285</v>
      </c>
      <c r="F89" s="33" t="s">
        <v>274</v>
      </c>
      <c r="G89" s="13" t="str">
        <f t="shared" si="42"/>
        <v>CM127 B (Fundamentos de Geometria, 2a 21:30 4a 19:30)</v>
      </c>
      <c r="H89" s="16" t="str">
        <f>IFERROR(__xludf.DUMMYFUNCTION("if(A89="""","""",iferror(join("" (1), "",query('Escolhas por docente'!A$2:F$69,""select A where B ='""&amp;$A89&amp;""'"")),""""))"),"")</f>
        <v/>
      </c>
      <c r="I89" s="18" t="str">
        <f t="shared" si="1"/>
        <v/>
      </c>
      <c r="J89" s="18" t="str">
        <f t="shared" si="2"/>
        <v/>
      </c>
      <c r="K89" s="18" t="str">
        <f>IFERROR(__xludf.DUMMYFUNCTION("if(A89="""","""", iferror(join("" (2), "",query('Escolhas por docente'!A$2:F$69,""select A where C ='""&amp;$A89&amp;""'"")),""""))"),"")</f>
        <v/>
      </c>
      <c r="L89" s="18" t="str">
        <f t="shared" si="3"/>
        <v/>
      </c>
      <c r="M89" s="18" t="str">
        <f t="shared" si="4"/>
        <v/>
      </c>
      <c r="N89" s="18" t="str">
        <f>IFERROR(__xludf.DUMMYFUNCTION("if(A89="""","""", iferror(join("" (3), "",query('Escolhas por docente'!A$2:F$69,""select A where D ='""&amp;$A89&amp;""'"")),""""))"),"")</f>
        <v/>
      </c>
      <c r="O89" s="18" t="str">
        <f t="shared" si="5"/>
        <v/>
      </c>
      <c r="P89" s="18" t="str">
        <f t="shared" si="6"/>
        <v/>
      </c>
      <c r="Q89" s="18" t="str">
        <f>IFERROR(__xludf.DUMMYFUNCTION("if(A89="""","""", iferror(join("" (4), "",query('Escolhas por docente'!A$2:F$69,""select A where E ='""&amp;$A89&amp;""'"")),""""))"),"")</f>
        <v/>
      </c>
      <c r="R89" s="18" t="str">
        <f t="shared" si="7"/>
        <v/>
      </c>
      <c r="S89" s="18" t="str">
        <f t="shared" si="8"/>
        <v/>
      </c>
      <c r="T89" s="18" t="str">
        <f>IFERROR(__xludf.DUMMYFUNCTION("if(A89="""","""", iferror(join("" (5), "",query('Escolhas por docente'!A$2:F$69,""select A where F ='""&amp;$A89&amp;""'"")),""""))"),"")</f>
        <v/>
      </c>
      <c r="U89" s="28" t="str">
        <f t="shared" si="9"/>
        <v/>
      </c>
      <c r="V89" s="30" t="str">
        <f t="shared" si="43"/>
        <v/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ht="67.5" customHeight="1">
      <c r="A90" s="12" t="s">
        <v>338</v>
      </c>
      <c r="B90" s="12"/>
      <c r="C90" s="12"/>
      <c r="D90" s="12"/>
      <c r="E90" s="12"/>
      <c r="F90" s="12"/>
      <c r="G90" s="13" t="s">
        <v>41</v>
      </c>
      <c r="H90" s="16" t="str">
        <f>IFERROR(__xludf.DUMMYFUNCTION("if(A90="""","""",iferror(join("" (1), "",query('Escolhas por docente'!A$2:F$69,""select A where B ='""&amp;$A90&amp;""'"")),""""))"),"")</f>
        <v/>
      </c>
      <c r="I90" s="18" t="str">
        <f t="shared" si="1"/>
        <v/>
      </c>
      <c r="J90" s="18" t="str">
        <f t="shared" si="2"/>
        <v/>
      </c>
      <c r="K90" s="18" t="str">
        <f>IFERROR(__xludf.DUMMYFUNCTION("if(A90="""","""", iferror(join("" (2), "",query('Escolhas por docente'!A$2:F$69,""select A where C ='""&amp;$A90&amp;""'"")),""""))"),"")</f>
        <v/>
      </c>
      <c r="L90" s="18" t="str">
        <f t="shared" si="3"/>
        <v/>
      </c>
      <c r="M90" s="18" t="str">
        <f t="shared" si="4"/>
        <v/>
      </c>
      <c r="N90" s="18" t="str">
        <f>IFERROR(__xludf.DUMMYFUNCTION("if(A90="""","""", iferror(join("" (3), "",query('Escolhas por docente'!A$2:F$69,""select A where D ='""&amp;$A90&amp;""'"")),""""))"),"")</f>
        <v/>
      </c>
      <c r="O90" s="18" t="str">
        <f t="shared" si="5"/>
        <v/>
      </c>
      <c r="P90" s="18" t="str">
        <f t="shared" si="6"/>
        <v/>
      </c>
      <c r="Q90" s="18" t="str">
        <f>IFERROR(__xludf.DUMMYFUNCTION("if(A90="""","""", iferror(join("" (4), "",query('Escolhas por docente'!A$2:F$69,""select A where E ='""&amp;$A90&amp;""'"")),""""))"),"")</f>
        <v/>
      </c>
      <c r="R90" s="18" t="str">
        <f t="shared" si="7"/>
        <v/>
      </c>
      <c r="S90" s="18" t="str">
        <f t="shared" si="8"/>
        <v/>
      </c>
      <c r="T90" s="18" t="str">
        <f>IFERROR(__xludf.DUMMYFUNCTION("if(A90="""","""", iferror(join("" (5), "",query('Escolhas por docente'!A$2:F$69,""select A where F ='""&amp;$A90&amp;""'"")),""""))"),"")</f>
        <v/>
      </c>
      <c r="U90" s="28" t="str">
        <f t="shared" si="9"/>
        <v/>
      </c>
      <c r="V90" s="30" t="str">
        <f t="shared" si="43"/>
        <v/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ht="67.5" customHeight="1">
      <c r="A91" s="12" t="s">
        <v>2</v>
      </c>
      <c r="B91" s="12" t="s">
        <v>228</v>
      </c>
      <c r="C91" s="12" t="s">
        <v>6</v>
      </c>
      <c r="D91" s="12" t="s">
        <v>230</v>
      </c>
      <c r="E91" s="12" t="s">
        <v>8</v>
      </c>
      <c r="F91" s="12" t="s">
        <v>9</v>
      </c>
      <c r="G91" s="13" t="s">
        <v>41</v>
      </c>
      <c r="H91" s="16" t="str">
        <f>IFERROR(__xludf.DUMMYFUNCTION("if(A91="""","""",iferror(join("" (1), "",query('Escolhas por docente'!A$2:F$69,""select A where B ='""&amp;$A91&amp;""'"")),""""))"),"")</f>
        <v/>
      </c>
      <c r="I91" s="18" t="str">
        <f t="shared" si="1"/>
        <v/>
      </c>
      <c r="J91" s="18" t="str">
        <f t="shared" si="2"/>
        <v/>
      </c>
      <c r="K91" s="18" t="str">
        <f>IFERROR(__xludf.DUMMYFUNCTION("if(A91="""","""", iferror(join("" (2), "",query('Escolhas por docente'!A$2:F$69,""select A where C ='""&amp;$A91&amp;""'"")),""""))"),"")</f>
        <v/>
      </c>
      <c r="L91" s="18" t="str">
        <f t="shared" si="3"/>
        <v/>
      </c>
      <c r="M91" s="18" t="str">
        <f t="shared" si="4"/>
        <v/>
      </c>
      <c r="N91" s="18" t="str">
        <f>IFERROR(__xludf.DUMMYFUNCTION("if(A91="""","""", iferror(join("" (3), "",query('Escolhas por docente'!A$2:F$69,""select A where D ='""&amp;$A91&amp;""'"")),""""))"),"")</f>
        <v/>
      </c>
      <c r="O91" s="18" t="str">
        <f t="shared" si="5"/>
        <v/>
      </c>
      <c r="P91" s="18" t="str">
        <f t="shared" si="6"/>
        <v/>
      </c>
      <c r="Q91" s="18" t="str">
        <f>IFERROR(__xludf.DUMMYFUNCTION("if(A91="""","""", iferror(join("" (4), "",query('Escolhas por docente'!A$2:F$69,""select A where E ='""&amp;$A91&amp;""'"")),""""))"),"")</f>
        <v/>
      </c>
      <c r="R91" s="18" t="str">
        <f t="shared" si="7"/>
        <v/>
      </c>
      <c r="S91" s="18" t="str">
        <f t="shared" si="8"/>
        <v/>
      </c>
      <c r="T91" s="18" t="str">
        <f>IFERROR(__xludf.DUMMYFUNCTION("if(A91="""","""", iferror(join("" (5), "",query('Escolhas por docente'!A$2:F$69,""select A where F ='""&amp;$A91&amp;""'"")),""""))"),"")</f>
        <v/>
      </c>
      <c r="U91" s="28" t="str">
        <f t="shared" si="9"/>
        <v/>
      </c>
      <c r="V91" s="7" t="s">
        <v>130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2" ht="67.5" customHeight="1">
      <c r="A92" s="76" t="s">
        <v>339</v>
      </c>
      <c r="B92" s="76" t="s">
        <v>735</v>
      </c>
      <c r="C92" s="76" t="s">
        <v>183</v>
      </c>
      <c r="D92" s="76" t="s">
        <v>312</v>
      </c>
      <c r="E92" s="76" t="s">
        <v>289</v>
      </c>
      <c r="F92" s="76" t="s">
        <v>274</v>
      </c>
      <c r="G92" s="13" t="str">
        <f t="shared" ref="G92:G93" si="44">if(A92="","",concatenate(A92," (",B92,if(and(D92&lt;&gt;"",D92&lt;&gt;" "),concatenate(", ",D92),""),")"))</f>
        <v>CM128 A (Geo Euclid E N-Euclidianas, 3a5a 13:30)</v>
      </c>
      <c r="H92" s="16" t="str">
        <f>IFERROR(__xludf.DUMMYFUNCTION("if(A92="""","""",iferror(join("" (1), "",query('Escolhas por docente'!A$2:F$69,""select A where B ='""&amp;$A92&amp;""'"")),""""))"),"")</f>
        <v/>
      </c>
      <c r="I92" s="18" t="str">
        <f t="shared" si="1"/>
        <v/>
      </c>
      <c r="J92" s="18" t="str">
        <f t="shared" si="2"/>
        <v/>
      </c>
      <c r="K92" s="18" t="str">
        <f>IFERROR(__xludf.DUMMYFUNCTION("if(A92="""","""", iferror(join("" (2), "",query('Escolhas por docente'!A$2:F$69,""select A where C ='""&amp;$A92&amp;""'"")),""""))"),"")</f>
        <v/>
      </c>
      <c r="L92" s="18" t="str">
        <f t="shared" si="3"/>
        <v/>
      </c>
      <c r="M92" s="18" t="str">
        <f t="shared" si="4"/>
        <v/>
      </c>
      <c r="N92" s="18" t="str">
        <f>IFERROR(__xludf.DUMMYFUNCTION("if(A92="""","""", iferror(join("" (3), "",query('Escolhas por docente'!A$2:F$69,""select A where D ='""&amp;$A92&amp;""'"")),""""))"),"")</f>
        <v/>
      </c>
      <c r="O92" s="18" t="str">
        <f t="shared" si="5"/>
        <v/>
      </c>
      <c r="P92" s="18" t="str">
        <f t="shared" si="6"/>
        <v/>
      </c>
      <c r="Q92" s="18" t="str">
        <f>IFERROR(__xludf.DUMMYFUNCTION("if(A92="""","""", iferror(join("" (4), "",query('Escolhas por docente'!A$2:F$69,""select A where E ='""&amp;$A92&amp;""'"")),""""))"),"")</f>
        <v/>
      </c>
      <c r="R92" s="18" t="str">
        <f t="shared" si="7"/>
        <v/>
      </c>
      <c r="S92" s="18" t="str">
        <f t="shared" si="8"/>
        <v/>
      </c>
      <c r="T92" s="18" t="str">
        <f>IFERROR(__xludf.DUMMYFUNCTION("if(A92="""","""", iferror(join("" (5), "",query('Escolhas por docente'!A$2:F$69,""select A where F ='""&amp;$A92&amp;""'"")),""""))"),"")</f>
        <v/>
      </c>
      <c r="U92" s="28" t="str">
        <f t="shared" si="9"/>
        <v/>
      </c>
      <c r="V92" s="30" t="str">
        <f t="shared" ref="V92:V94" si="45">concatenate(H92:U92)</f>
        <v/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</row>
    <row r="93" ht="67.5" customHeight="1">
      <c r="A93" s="33" t="s">
        <v>340</v>
      </c>
      <c r="B93" s="33" t="s">
        <v>735</v>
      </c>
      <c r="C93" s="33" t="s">
        <v>265</v>
      </c>
      <c r="D93" s="34" t="s">
        <v>458</v>
      </c>
      <c r="E93" s="33" t="s">
        <v>285</v>
      </c>
      <c r="F93" s="33" t="s">
        <v>254</v>
      </c>
      <c r="G93" s="13" t="str">
        <f t="shared" si="44"/>
        <v>CM128 B (Geo Euclid E N-Euclidianas, 3a 21:30 5a 19:30)</v>
      </c>
      <c r="H93" s="16" t="str">
        <f>IFERROR(__xludf.DUMMYFUNCTION("if(A93="""","""",iferror(join("" (1), "",query('Escolhas por docente'!A$2:F$69,""select A where B ='""&amp;$A93&amp;""'"")),""""))"),"")</f>
        <v/>
      </c>
      <c r="I93" s="18" t="str">
        <f t="shared" si="1"/>
        <v/>
      </c>
      <c r="J93" s="18" t="str">
        <f t="shared" si="2"/>
        <v/>
      </c>
      <c r="K93" s="18" t="str">
        <f>IFERROR(__xludf.DUMMYFUNCTION("if(A93="""","""", iferror(join("" (2), "",query('Escolhas por docente'!A$2:F$69,""select A where C ='""&amp;$A93&amp;""'"")),""""))"),"")</f>
        <v/>
      </c>
      <c r="L93" s="18" t="str">
        <f t="shared" si="3"/>
        <v/>
      </c>
      <c r="M93" s="18" t="str">
        <f t="shared" si="4"/>
        <v/>
      </c>
      <c r="N93" s="18" t="str">
        <f>IFERROR(__xludf.DUMMYFUNCTION("if(A93="""","""", iferror(join("" (3), "",query('Escolhas por docente'!A$2:F$69,""select A where D ='""&amp;$A93&amp;""'"")),""""))"),"")</f>
        <v/>
      </c>
      <c r="O93" s="18" t="str">
        <f t="shared" si="5"/>
        <v/>
      </c>
      <c r="P93" s="18" t="str">
        <f t="shared" si="6"/>
        <v/>
      </c>
      <c r="Q93" s="18" t="str">
        <f>IFERROR(__xludf.DUMMYFUNCTION("if(A93="""","""", iferror(join("" (4), "",query('Escolhas por docente'!A$2:F$69,""select A where E ='""&amp;$A93&amp;""'"")),""""))"),"")</f>
        <v/>
      </c>
      <c r="R93" s="18" t="str">
        <f t="shared" si="7"/>
        <v/>
      </c>
      <c r="S93" s="18" t="str">
        <f t="shared" si="8"/>
        <v/>
      </c>
      <c r="T93" s="18" t="str">
        <f>IFERROR(__xludf.DUMMYFUNCTION("if(A93="""","""", iferror(join("" (5), "",query('Escolhas por docente'!A$2:F$69,""select A where F ='""&amp;$A93&amp;""'"")),""""))"),"")</f>
        <v/>
      </c>
      <c r="U93" s="28" t="str">
        <f t="shared" si="9"/>
        <v/>
      </c>
      <c r="V93" s="30" t="str">
        <f t="shared" si="45"/>
        <v/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</row>
    <row r="94" ht="67.5" customHeight="1">
      <c r="A94" s="12" t="s">
        <v>341</v>
      </c>
      <c r="B94" s="12"/>
      <c r="C94" s="12"/>
      <c r="D94" s="12"/>
      <c r="E94" s="12"/>
      <c r="F94" s="12"/>
      <c r="G94" s="13" t="s">
        <v>41</v>
      </c>
      <c r="H94" s="16" t="str">
        <f>IFERROR(__xludf.DUMMYFUNCTION("if(A94="""","""",iferror(join("" (1), "",query('Escolhas por docente'!A$2:F$69,""select A where B ='""&amp;$A94&amp;""'"")),""""))"),"")</f>
        <v/>
      </c>
      <c r="I94" s="18" t="str">
        <f t="shared" si="1"/>
        <v/>
      </c>
      <c r="J94" s="18" t="str">
        <f t="shared" si="2"/>
        <v/>
      </c>
      <c r="K94" s="18" t="str">
        <f>IFERROR(__xludf.DUMMYFUNCTION("if(A94="""","""", iferror(join("" (2), "",query('Escolhas por docente'!A$2:F$69,""select A where C ='""&amp;$A94&amp;""'"")),""""))"),"")</f>
        <v/>
      </c>
      <c r="L94" s="18" t="str">
        <f t="shared" si="3"/>
        <v/>
      </c>
      <c r="M94" s="18" t="str">
        <f t="shared" si="4"/>
        <v/>
      </c>
      <c r="N94" s="18" t="str">
        <f>IFERROR(__xludf.DUMMYFUNCTION("if(A94="""","""", iferror(join("" (3), "",query('Escolhas por docente'!A$2:F$69,""select A where D ='""&amp;$A94&amp;""'"")),""""))"),"")</f>
        <v/>
      </c>
      <c r="O94" s="18" t="str">
        <f t="shared" si="5"/>
        <v/>
      </c>
      <c r="P94" s="18" t="str">
        <f t="shared" si="6"/>
        <v/>
      </c>
      <c r="Q94" s="18" t="str">
        <f>IFERROR(__xludf.DUMMYFUNCTION("if(A94="""","""", iferror(join("" (4), "",query('Escolhas por docente'!A$2:F$69,""select A where E ='""&amp;$A94&amp;""'"")),""""))"),"")</f>
        <v/>
      </c>
      <c r="R94" s="18" t="str">
        <f t="shared" si="7"/>
        <v/>
      </c>
      <c r="S94" s="18" t="str">
        <f t="shared" si="8"/>
        <v/>
      </c>
      <c r="T94" s="18" t="str">
        <f>IFERROR(__xludf.DUMMYFUNCTION("if(A94="""","""", iferror(join("" (5), "",query('Escolhas por docente'!A$2:F$69,""select A where F ='""&amp;$A94&amp;""'"")),""""))"),"")</f>
        <v/>
      </c>
      <c r="U94" s="28" t="str">
        <f t="shared" si="9"/>
        <v/>
      </c>
      <c r="V94" s="30" t="str">
        <f t="shared" si="45"/>
        <v/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</row>
    <row r="95" ht="67.5" customHeight="1">
      <c r="A95" s="12" t="s">
        <v>2</v>
      </c>
      <c r="B95" s="12" t="s">
        <v>228</v>
      </c>
      <c r="C95" s="12" t="s">
        <v>6</v>
      </c>
      <c r="D95" s="12" t="s">
        <v>230</v>
      </c>
      <c r="E95" s="12" t="s">
        <v>8</v>
      </c>
      <c r="F95" s="12" t="s">
        <v>9</v>
      </c>
      <c r="G95" s="13" t="s">
        <v>41</v>
      </c>
      <c r="H95" s="16" t="str">
        <f>IFERROR(__xludf.DUMMYFUNCTION("if(A95="""","""",iferror(join("" (1), "",query('Escolhas por docente'!A$2:F$69,""select A where B ='""&amp;$A95&amp;""'"")),""""))"),"")</f>
        <v/>
      </c>
      <c r="I95" s="18" t="str">
        <f t="shared" si="1"/>
        <v/>
      </c>
      <c r="J95" s="18" t="str">
        <f t="shared" si="2"/>
        <v/>
      </c>
      <c r="K95" s="18" t="str">
        <f>IFERROR(__xludf.DUMMYFUNCTION("if(A95="""","""", iferror(join("" (2), "",query('Escolhas por docente'!A$2:F$69,""select A where C ='""&amp;$A95&amp;""'"")),""""))"),"")</f>
        <v/>
      </c>
      <c r="L95" s="18" t="str">
        <f t="shared" si="3"/>
        <v/>
      </c>
      <c r="M95" s="18" t="str">
        <f t="shared" si="4"/>
        <v/>
      </c>
      <c r="N95" s="18" t="str">
        <f>IFERROR(__xludf.DUMMYFUNCTION("if(A95="""","""", iferror(join("" (3), "",query('Escolhas por docente'!A$2:F$69,""select A where D ='""&amp;$A95&amp;""'"")),""""))"),"")</f>
        <v/>
      </c>
      <c r="O95" s="18" t="str">
        <f t="shared" si="5"/>
        <v/>
      </c>
      <c r="P95" s="18" t="str">
        <f t="shared" si="6"/>
        <v/>
      </c>
      <c r="Q95" s="18" t="str">
        <f>IFERROR(__xludf.DUMMYFUNCTION("if(A95="""","""", iferror(join("" (4), "",query('Escolhas por docente'!A$2:F$69,""select A where E ='""&amp;$A95&amp;""'"")),""""))"),"")</f>
        <v/>
      </c>
      <c r="R95" s="18" t="str">
        <f t="shared" si="7"/>
        <v/>
      </c>
      <c r="S95" s="18" t="str">
        <f t="shared" si="8"/>
        <v/>
      </c>
      <c r="T95" s="18" t="str">
        <f>IFERROR(__xludf.DUMMYFUNCTION("if(A95="""","""", iferror(join("" (5), "",query('Escolhas por docente'!A$2:F$69,""select A where F ='""&amp;$A95&amp;""'"")),""""))"),"")</f>
        <v/>
      </c>
      <c r="U95" s="28" t="str">
        <f t="shared" si="9"/>
        <v/>
      </c>
      <c r="V95" s="7" t="s">
        <v>130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</row>
    <row r="96" ht="67.5" customHeight="1">
      <c r="A96" s="33" t="s">
        <v>342</v>
      </c>
      <c r="B96" s="34" t="s">
        <v>736</v>
      </c>
      <c r="C96" s="33" t="s">
        <v>343</v>
      </c>
      <c r="D96" s="33" t="s">
        <v>737</v>
      </c>
      <c r="E96" s="33" t="s">
        <v>289</v>
      </c>
      <c r="F96" s="33" t="s">
        <v>258</v>
      </c>
      <c r="G96" s="13" t="str">
        <f>if(A96="","",concatenate(A96," (",B96,if(and(D96&lt;&gt;"",D96&lt;&gt;" "),concatenate(", ",D96),""),")"))</f>
        <v>CM131 A (Análise Matem. em Textos e Mat. Did., 6a 19:30-23:30)</v>
      </c>
      <c r="H96" s="16" t="str">
        <f>IFERROR(__xludf.DUMMYFUNCTION("if(A96="""","""",iferror(join("" (1), "",query('Escolhas por docente'!A$2:F$69,""select A where B ='""&amp;$A96&amp;""'"")),""""))"),"")</f>
        <v/>
      </c>
      <c r="I96" s="18" t="str">
        <f t="shared" si="1"/>
        <v/>
      </c>
      <c r="J96" s="18" t="str">
        <f t="shared" si="2"/>
        <v/>
      </c>
      <c r="K96" s="18" t="str">
        <f>IFERROR(__xludf.DUMMYFUNCTION("if(A96="""","""", iferror(join("" (2), "",query('Escolhas por docente'!A$2:F$69,""select A where C ='""&amp;$A96&amp;""'"")),""""))"),"")</f>
        <v/>
      </c>
      <c r="L96" s="18" t="str">
        <f t="shared" si="3"/>
        <v/>
      </c>
      <c r="M96" s="18" t="str">
        <f t="shared" si="4"/>
        <v/>
      </c>
      <c r="N96" s="18" t="str">
        <f>IFERROR(__xludf.DUMMYFUNCTION("if(A96="""","""", iferror(join("" (3), "",query('Escolhas por docente'!A$2:F$69,""select A where D ='""&amp;$A96&amp;""'"")),""""))"),"")</f>
        <v/>
      </c>
      <c r="O96" s="18" t="str">
        <f t="shared" si="5"/>
        <v/>
      </c>
      <c r="P96" s="18" t="str">
        <f t="shared" si="6"/>
        <v/>
      </c>
      <c r="Q96" s="18" t="str">
        <f>IFERROR(__xludf.DUMMYFUNCTION("if(A96="""","""", iferror(join("" (4), "",query('Escolhas por docente'!A$2:F$69,""select A where E ='""&amp;$A96&amp;""'"")),""""))"),"")</f>
        <v/>
      </c>
      <c r="R96" s="18" t="str">
        <f t="shared" si="7"/>
        <v/>
      </c>
      <c r="S96" s="18" t="str">
        <f t="shared" si="8"/>
        <v/>
      </c>
      <c r="T96" s="18" t="str">
        <f>IFERROR(__xludf.DUMMYFUNCTION("if(A96="""","""", iferror(join("" (5), "",query('Escolhas por docente'!A$2:F$69,""select A where F ='""&amp;$A96&amp;""'"")),""""))"),"")</f>
        <v/>
      </c>
      <c r="U96" s="28" t="str">
        <f t="shared" si="9"/>
        <v/>
      </c>
      <c r="V96" s="30" t="str">
        <f t="shared" ref="V96:V97" si="46">concatenate(H96:U96)</f>
        <v/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 ht="67.5" customHeight="1">
      <c r="A97" s="12" t="s">
        <v>344</v>
      </c>
      <c r="B97" s="12"/>
      <c r="C97" s="12"/>
      <c r="D97" s="12"/>
      <c r="E97" s="12"/>
      <c r="F97" s="12"/>
      <c r="G97" s="13" t="s">
        <v>41</v>
      </c>
      <c r="H97" s="16" t="str">
        <f>IFERROR(__xludf.DUMMYFUNCTION("if(A97="""","""",iferror(join("" (1), "",query('Escolhas por docente'!A$2:F$69,""select A where B ='""&amp;$A97&amp;""'"")),""""))"),"")</f>
        <v/>
      </c>
      <c r="I97" s="18" t="str">
        <f t="shared" si="1"/>
        <v/>
      </c>
      <c r="J97" s="18" t="str">
        <f t="shared" si="2"/>
        <v/>
      </c>
      <c r="K97" s="18" t="str">
        <f>IFERROR(__xludf.DUMMYFUNCTION("if(A97="""","""", iferror(join("" (2), "",query('Escolhas por docente'!A$2:F$69,""select A where C ='""&amp;$A97&amp;""'"")),""""))"),"")</f>
        <v/>
      </c>
      <c r="L97" s="18" t="str">
        <f t="shared" si="3"/>
        <v/>
      </c>
      <c r="M97" s="18" t="str">
        <f t="shared" si="4"/>
        <v/>
      </c>
      <c r="N97" s="18" t="str">
        <f>IFERROR(__xludf.DUMMYFUNCTION("if(A97="""","""", iferror(join("" (3), "",query('Escolhas por docente'!A$2:F$69,""select A where D ='""&amp;$A97&amp;""'"")),""""))"),"")</f>
        <v/>
      </c>
      <c r="O97" s="18" t="str">
        <f t="shared" si="5"/>
        <v/>
      </c>
      <c r="P97" s="18" t="str">
        <f t="shared" si="6"/>
        <v/>
      </c>
      <c r="Q97" s="18" t="str">
        <f>IFERROR(__xludf.DUMMYFUNCTION("if(A97="""","""", iferror(join("" (4), "",query('Escolhas por docente'!A$2:F$69,""select A where E ='""&amp;$A97&amp;""'"")),""""))"),"")</f>
        <v/>
      </c>
      <c r="R97" s="18" t="str">
        <f t="shared" si="7"/>
        <v/>
      </c>
      <c r="S97" s="18" t="str">
        <f t="shared" si="8"/>
        <v/>
      </c>
      <c r="T97" s="18" t="str">
        <f>IFERROR(__xludf.DUMMYFUNCTION("if(A97="""","""", iferror(join("" (5), "",query('Escolhas por docente'!A$2:F$69,""select A where F ='""&amp;$A97&amp;""'"")),""""))"),"")</f>
        <v/>
      </c>
      <c r="U97" s="28" t="str">
        <f t="shared" si="9"/>
        <v/>
      </c>
      <c r="V97" s="30" t="str">
        <f t="shared" si="46"/>
        <v/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 ht="67.5" customHeight="1">
      <c r="A98" s="12" t="s">
        <v>2</v>
      </c>
      <c r="B98" s="12" t="s">
        <v>228</v>
      </c>
      <c r="C98" s="12" t="s">
        <v>6</v>
      </c>
      <c r="D98" s="12" t="s">
        <v>230</v>
      </c>
      <c r="E98" s="12" t="s">
        <v>8</v>
      </c>
      <c r="F98" s="12" t="s">
        <v>9</v>
      </c>
      <c r="G98" s="13" t="s">
        <v>41</v>
      </c>
      <c r="H98" s="16" t="str">
        <f>IFERROR(__xludf.DUMMYFUNCTION("if(A98="""","""",iferror(join("" (1), "",query('Escolhas por docente'!A$2:F$69,""select A where B ='""&amp;$A98&amp;""'"")),""""))"),"")</f>
        <v/>
      </c>
      <c r="I98" s="18" t="str">
        <f t="shared" si="1"/>
        <v/>
      </c>
      <c r="J98" s="18" t="str">
        <f t="shared" si="2"/>
        <v/>
      </c>
      <c r="K98" s="18" t="str">
        <f>IFERROR(__xludf.DUMMYFUNCTION("if(A98="""","""", iferror(join("" (2), "",query('Escolhas por docente'!A$2:F$69,""select A where C ='""&amp;$A98&amp;""'"")),""""))"),"")</f>
        <v/>
      </c>
      <c r="L98" s="18" t="str">
        <f t="shared" si="3"/>
        <v/>
      </c>
      <c r="M98" s="18" t="str">
        <f t="shared" si="4"/>
        <v/>
      </c>
      <c r="N98" s="18" t="str">
        <f>IFERROR(__xludf.DUMMYFUNCTION("if(A98="""","""", iferror(join("" (3), "",query('Escolhas por docente'!A$2:F$69,""select A where D ='""&amp;$A98&amp;""'"")),""""))"),"")</f>
        <v/>
      </c>
      <c r="O98" s="18" t="str">
        <f t="shared" si="5"/>
        <v/>
      </c>
      <c r="P98" s="18" t="str">
        <f t="shared" si="6"/>
        <v/>
      </c>
      <c r="Q98" s="18" t="str">
        <f>IFERROR(__xludf.DUMMYFUNCTION("if(A98="""","""", iferror(join("" (4), "",query('Escolhas por docente'!A$2:F$69,""select A where E ='""&amp;$A98&amp;""'"")),""""))"),"")</f>
        <v/>
      </c>
      <c r="R98" s="18" t="str">
        <f t="shared" si="7"/>
        <v/>
      </c>
      <c r="S98" s="18" t="str">
        <f t="shared" si="8"/>
        <v/>
      </c>
      <c r="T98" s="18" t="str">
        <f>IFERROR(__xludf.DUMMYFUNCTION("if(A98="""","""", iferror(join("" (5), "",query('Escolhas por docente'!A$2:F$69,""select A where F ='""&amp;$A98&amp;""'"")),""""))"),"")</f>
        <v/>
      </c>
      <c r="U98" s="28" t="str">
        <f t="shared" si="9"/>
        <v/>
      </c>
      <c r="V98" s="7" t="s">
        <v>130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ht="67.5" customHeight="1">
      <c r="A99" s="33" t="s">
        <v>346</v>
      </c>
      <c r="B99" s="33" t="s">
        <v>738</v>
      </c>
      <c r="C99" s="33" t="s">
        <v>478</v>
      </c>
      <c r="D99" s="33" t="s">
        <v>739</v>
      </c>
      <c r="E99" s="33" t="s">
        <v>289</v>
      </c>
      <c r="F99" s="33" t="s">
        <v>274</v>
      </c>
      <c r="G99" s="13" t="str">
        <f t="shared" ref="G99:G100" si="47">if(A99="","",concatenate(A99," (",B99,if(and(D99&lt;&gt;"",D99&lt;&gt;" "),concatenate(", ",D99),""),")"))</f>
        <v>CM132 A (Matemática do Ens Fundamental, 6a 13:30-17:30)</v>
      </c>
      <c r="H99" s="16" t="str">
        <f>IFERROR(__xludf.DUMMYFUNCTION("if(A99="""","""",iferror(join("" (1), "",query('Escolhas por docente'!A$2:F$69,""select A where B ='""&amp;$A99&amp;""'"")),""""))"),"")</f>
        <v/>
      </c>
      <c r="I99" s="18" t="str">
        <f t="shared" si="1"/>
        <v/>
      </c>
      <c r="J99" s="18" t="str">
        <f t="shared" si="2"/>
        <v/>
      </c>
      <c r="K99" s="18" t="str">
        <f>IFERROR(__xludf.DUMMYFUNCTION("if(A99="""","""", iferror(join("" (2), "",query('Escolhas por docente'!A$2:F$69,""select A where C ='""&amp;$A99&amp;""'"")),""""))"),"")</f>
        <v/>
      </c>
      <c r="L99" s="18" t="str">
        <f t="shared" si="3"/>
        <v/>
      </c>
      <c r="M99" s="18" t="str">
        <f t="shared" si="4"/>
        <v/>
      </c>
      <c r="N99" s="18" t="str">
        <f>IFERROR(__xludf.DUMMYFUNCTION("if(A99="""","""", iferror(join("" (3), "",query('Escolhas por docente'!A$2:F$69,""select A where D ='""&amp;$A99&amp;""'"")),""""))"),"")</f>
        <v/>
      </c>
      <c r="O99" s="18" t="str">
        <f t="shared" si="5"/>
        <v/>
      </c>
      <c r="P99" s="18" t="str">
        <f t="shared" si="6"/>
        <v/>
      </c>
      <c r="Q99" s="18" t="str">
        <f>IFERROR(__xludf.DUMMYFUNCTION("if(A99="""","""", iferror(join("" (4), "",query('Escolhas por docente'!A$2:F$69,""select A where E ='""&amp;$A99&amp;""'"")),""""))"),"")</f>
        <v/>
      </c>
      <c r="R99" s="18" t="str">
        <f t="shared" si="7"/>
        <v/>
      </c>
      <c r="S99" s="18" t="str">
        <f t="shared" si="8"/>
        <v/>
      </c>
      <c r="T99" s="18" t="str">
        <f>IFERROR(__xludf.DUMMYFUNCTION("if(A99="""","""", iferror(join("" (5), "",query('Escolhas por docente'!A$2:F$69,""select A where F ='""&amp;$A99&amp;""'"")),""""))"),"")</f>
        <v/>
      </c>
      <c r="U99" s="28" t="str">
        <f t="shared" si="9"/>
        <v/>
      </c>
      <c r="V99" s="30" t="str">
        <f t="shared" ref="V99:V174" si="48">concatenate(H99:U99)</f>
        <v/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 ht="67.5" customHeight="1">
      <c r="A100" s="76" t="s">
        <v>347</v>
      </c>
      <c r="B100" s="76" t="s">
        <v>738</v>
      </c>
      <c r="C100" s="76" t="s">
        <v>343</v>
      </c>
      <c r="D100" s="76" t="s">
        <v>737</v>
      </c>
      <c r="E100" s="76" t="s">
        <v>285</v>
      </c>
      <c r="F100" s="76" t="s">
        <v>258</v>
      </c>
      <c r="G100" s="13" t="str">
        <f t="shared" si="47"/>
        <v>CM132 B (Matemática do Ens Fundamental, 6a 19:30-23:30)</v>
      </c>
      <c r="H100" s="16" t="str">
        <f>IFERROR(__xludf.DUMMYFUNCTION("if(A100="""","""",iferror(join("" (1), "",query('Escolhas por docente'!A$2:F$69,""select A where B ='""&amp;$A100&amp;""'"")),""""))"),"")</f>
        <v/>
      </c>
      <c r="I100" s="18" t="str">
        <f t="shared" si="1"/>
        <v/>
      </c>
      <c r="J100" s="18" t="str">
        <f t="shared" si="2"/>
        <v/>
      </c>
      <c r="K100" s="18" t="str">
        <f>IFERROR(__xludf.DUMMYFUNCTION("if(A100="""","""", iferror(join("" (2), "",query('Escolhas por docente'!A$2:F$69,""select A where C ='""&amp;$A100&amp;""'"")),""""))"),"")</f>
        <v/>
      </c>
      <c r="L100" s="18" t="str">
        <f t="shared" si="3"/>
        <v/>
      </c>
      <c r="M100" s="18" t="str">
        <f t="shared" si="4"/>
        <v/>
      </c>
      <c r="N100" s="18" t="str">
        <f>IFERROR(__xludf.DUMMYFUNCTION("if(A100="""","""", iferror(join("" (3), "",query('Escolhas por docente'!A$2:F$69,""select A where D ='""&amp;$A100&amp;""'"")),""""))"),"")</f>
        <v/>
      </c>
      <c r="O100" s="18" t="str">
        <f t="shared" si="5"/>
        <v/>
      </c>
      <c r="P100" s="18" t="str">
        <f t="shared" si="6"/>
        <v/>
      </c>
      <c r="Q100" s="18" t="str">
        <f>IFERROR(__xludf.DUMMYFUNCTION("if(A100="""","""", iferror(join("" (4), "",query('Escolhas por docente'!A$2:F$69,""select A where E ='""&amp;$A100&amp;""'"")),""""))"),"")</f>
        <v/>
      </c>
      <c r="R100" s="18" t="str">
        <f t="shared" si="7"/>
        <v/>
      </c>
      <c r="S100" s="18" t="str">
        <f t="shared" si="8"/>
        <v/>
      </c>
      <c r="T100" s="18" t="str">
        <f>IFERROR(__xludf.DUMMYFUNCTION("if(A100="""","""", iferror(join("" (5), "",query('Escolhas por docente'!A$2:F$69,""select A where F ='""&amp;$A100&amp;""'"")),""""))"),"")</f>
        <v/>
      </c>
      <c r="U100" s="28" t="str">
        <f t="shared" si="9"/>
        <v/>
      </c>
      <c r="V100" s="30" t="str">
        <f t="shared" si="48"/>
        <v/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 ht="67.5" customHeight="1">
      <c r="A101" s="72" t="s">
        <v>348</v>
      </c>
      <c r="B101" s="72"/>
      <c r="C101" s="72"/>
      <c r="D101" s="72"/>
      <c r="E101" s="72"/>
      <c r="F101" s="72"/>
      <c r="G101" s="13" t="s">
        <v>41</v>
      </c>
      <c r="H101" s="16" t="str">
        <f>IFERROR(__xludf.DUMMYFUNCTION("if(A101="""","""",iferror(join("" (1), "",query('Escolhas por docente'!A$2:F$69,""select A where B ='""&amp;$A101&amp;""'"")),""""))"),"")</f>
        <v/>
      </c>
      <c r="I101" s="18" t="str">
        <f t="shared" si="1"/>
        <v/>
      </c>
      <c r="J101" s="18" t="str">
        <f t="shared" si="2"/>
        <v/>
      </c>
      <c r="K101" s="18" t="str">
        <f>IFERROR(__xludf.DUMMYFUNCTION("if(A101="""","""", iferror(join("" (2), "",query('Escolhas por docente'!A$2:F$69,""select A where C ='""&amp;$A101&amp;""'"")),""""))"),"")</f>
        <v/>
      </c>
      <c r="L101" s="18" t="str">
        <f t="shared" si="3"/>
        <v/>
      </c>
      <c r="M101" s="18" t="str">
        <f t="shared" si="4"/>
        <v/>
      </c>
      <c r="N101" s="18" t="str">
        <f>IFERROR(__xludf.DUMMYFUNCTION("if(A101="""","""", iferror(join("" (3), "",query('Escolhas por docente'!A$2:F$69,""select A where D ='""&amp;$A101&amp;""'"")),""""))"),"")</f>
        <v/>
      </c>
      <c r="O101" s="18" t="str">
        <f t="shared" si="5"/>
        <v/>
      </c>
      <c r="P101" s="18" t="str">
        <f t="shared" si="6"/>
        <v/>
      </c>
      <c r="Q101" s="18" t="str">
        <f>IFERROR(__xludf.DUMMYFUNCTION("if(A101="""","""", iferror(join("" (4), "",query('Escolhas por docente'!A$2:F$69,""select A where E ='""&amp;$A101&amp;""'"")),""""))"),"")</f>
        <v/>
      </c>
      <c r="R101" s="18" t="str">
        <f t="shared" si="7"/>
        <v/>
      </c>
      <c r="S101" s="18" t="str">
        <f t="shared" si="8"/>
        <v/>
      </c>
      <c r="T101" s="18" t="str">
        <f>IFERROR(__xludf.DUMMYFUNCTION("if(A101="""","""", iferror(join("" (5), "",query('Escolhas por docente'!A$2:F$69,""select A where F ='""&amp;$A101&amp;""'"")),""""))"),"")</f>
        <v/>
      </c>
      <c r="U101" s="28" t="str">
        <f t="shared" si="9"/>
        <v/>
      </c>
      <c r="V101" s="30" t="str">
        <f t="shared" si="48"/>
        <v/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ht="67.5" customHeight="1">
      <c r="A102" s="12" t="s">
        <v>2</v>
      </c>
      <c r="B102" s="12" t="s">
        <v>228</v>
      </c>
      <c r="C102" s="12" t="s">
        <v>6</v>
      </c>
      <c r="D102" s="12" t="s">
        <v>230</v>
      </c>
      <c r="E102" s="12" t="s">
        <v>8</v>
      </c>
      <c r="F102" s="12" t="s">
        <v>9</v>
      </c>
      <c r="G102" s="13" t="s">
        <v>41</v>
      </c>
      <c r="H102" s="16" t="str">
        <f>IFERROR(__xludf.DUMMYFUNCTION("if(A102="""","""",iferror(join("" (1), "",query('Escolhas por docente'!A$2:F$69,""select A where B ='""&amp;$A102&amp;""'"")),""""))"),"")</f>
        <v/>
      </c>
      <c r="I102" s="18" t="str">
        <f t="shared" si="1"/>
        <v/>
      </c>
      <c r="J102" s="18" t="str">
        <f t="shared" si="2"/>
        <v/>
      </c>
      <c r="K102" s="18" t="str">
        <f>IFERROR(__xludf.DUMMYFUNCTION("if(A102="""","""", iferror(join("" (2), "",query('Escolhas por docente'!A$2:F$69,""select A where C ='""&amp;$A102&amp;""'"")),""""))"),"")</f>
        <v/>
      </c>
      <c r="L102" s="18" t="str">
        <f t="shared" si="3"/>
        <v/>
      </c>
      <c r="M102" s="18" t="str">
        <f t="shared" si="4"/>
        <v/>
      </c>
      <c r="N102" s="18" t="str">
        <f>IFERROR(__xludf.DUMMYFUNCTION("if(A102="""","""", iferror(join("" (3), "",query('Escolhas por docente'!A$2:F$69,""select A where D ='""&amp;$A102&amp;""'"")),""""))"),"")</f>
        <v/>
      </c>
      <c r="O102" s="18" t="str">
        <f t="shared" si="5"/>
        <v/>
      </c>
      <c r="P102" s="18" t="str">
        <f t="shared" si="6"/>
        <v/>
      </c>
      <c r="Q102" s="18" t="str">
        <f>IFERROR(__xludf.DUMMYFUNCTION("if(A102="""","""", iferror(join("" (4), "",query('Escolhas por docente'!A$2:F$69,""select A where E ='""&amp;$A102&amp;""'"")),""""))"),"")</f>
        <v/>
      </c>
      <c r="R102" s="18" t="str">
        <f t="shared" si="7"/>
        <v/>
      </c>
      <c r="S102" s="18" t="str">
        <f t="shared" si="8"/>
        <v/>
      </c>
      <c r="T102" s="18" t="str">
        <f>IFERROR(__xludf.DUMMYFUNCTION("if(A102="""","""", iferror(join("" (5), "",query('Escolhas por docente'!A$2:F$69,""select A where F ='""&amp;$A102&amp;""'"")),""""))"),"")</f>
        <v/>
      </c>
      <c r="U102" s="28" t="str">
        <f t="shared" si="9"/>
        <v/>
      </c>
      <c r="V102" s="30" t="str">
        <f t="shared" si="48"/>
        <v/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 ht="67.5" customHeight="1">
      <c r="A103" s="76" t="s">
        <v>349</v>
      </c>
      <c r="B103" s="76" t="s">
        <v>456</v>
      </c>
      <c r="C103" s="76" t="s">
        <v>479</v>
      </c>
      <c r="D103" s="76" t="s">
        <v>740</v>
      </c>
      <c r="E103" s="76" t="s">
        <v>289</v>
      </c>
      <c r="F103" s="76" t="s">
        <v>254</v>
      </c>
      <c r="G103" s="13" t="str">
        <f t="shared" ref="G103:G104" si="49">if(A103="","",concatenate(A103," (",B103,if(and(D103&lt;&gt;"",D103&lt;&gt;" "),concatenate(", ",D103),""),")"))</f>
        <v>CM139 A (Cálculo III, 3a5a 15:30 6a 13:30)</v>
      </c>
      <c r="H103" s="16" t="str">
        <f>IFERROR(__xludf.DUMMYFUNCTION("if(A103="""","""",iferror(join("" (1), "",query('Escolhas por docente'!A$2:F$69,""select A where B ='""&amp;$A103&amp;""'"")),""""))"),"Zeca")</f>
        <v>Zeca</v>
      </c>
      <c r="I103" s="18" t="str">
        <f t="shared" si="1"/>
        <v> (1)</v>
      </c>
      <c r="J103" s="18" t="str">
        <f t="shared" si="2"/>
        <v/>
      </c>
      <c r="K103" s="18" t="str">
        <f>IFERROR(__xludf.DUMMYFUNCTION("if(A103="""","""", iferror(join("" (2), "",query('Escolhas por docente'!A$2:F$69,""select A where C ='""&amp;$A103&amp;""'"")),""""))"),"")</f>
        <v/>
      </c>
      <c r="L103" s="18" t="str">
        <f t="shared" si="3"/>
        <v/>
      </c>
      <c r="M103" s="18" t="str">
        <f t="shared" si="4"/>
        <v/>
      </c>
      <c r="N103" s="18" t="str">
        <f>IFERROR(__xludf.DUMMYFUNCTION("if(A103="""","""", iferror(join("" (3), "",query('Escolhas por docente'!A$2:F$69,""select A where D ='""&amp;$A103&amp;""'"")),""""))"),"")</f>
        <v/>
      </c>
      <c r="O103" s="18" t="str">
        <f t="shared" si="5"/>
        <v/>
      </c>
      <c r="P103" s="18" t="str">
        <f t="shared" si="6"/>
        <v/>
      </c>
      <c r="Q103" s="18" t="str">
        <f>IFERROR(__xludf.DUMMYFUNCTION("if(A103="""","""", iferror(join("" (4), "",query('Escolhas por docente'!A$2:F$69,""select A where E ='""&amp;$A103&amp;""'"")),""""))"),"")</f>
        <v/>
      </c>
      <c r="R103" s="18" t="str">
        <f t="shared" si="7"/>
        <v/>
      </c>
      <c r="S103" s="18" t="str">
        <f t="shared" si="8"/>
        <v/>
      </c>
      <c r="T103" s="18" t="str">
        <f>IFERROR(__xludf.DUMMYFUNCTION("if(A103="""","""", iferror(join("" (5), "",query('Escolhas por docente'!A$2:F$69,""select A where F ='""&amp;$A103&amp;""'"")),""""))"),"")</f>
        <v/>
      </c>
      <c r="U103" s="28" t="str">
        <f t="shared" si="9"/>
        <v/>
      </c>
      <c r="V103" s="30" t="str">
        <f t="shared" si="48"/>
        <v>Zeca (1)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 ht="67.5" customHeight="1">
      <c r="A104" s="76" t="s">
        <v>350</v>
      </c>
      <c r="B104" s="76" t="s">
        <v>456</v>
      </c>
      <c r="C104" s="76" t="s">
        <v>351</v>
      </c>
      <c r="D104" s="76" t="s">
        <v>741</v>
      </c>
      <c r="E104" s="76" t="s">
        <v>285</v>
      </c>
      <c r="F104" s="76" t="s">
        <v>274</v>
      </c>
      <c r="G104" s="13" t="str">
        <f t="shared" si="49"/>
        <v>CM139 B (Cálculo III, 2a 21:30 4a6a 19:30)</v>
      </c>
      <c r="H104" s="16" t="str">
        <f>IFERROR(__xludf.DUMMYFUNCTION("if(A104="""","""",iferror(join("" (1), "",query('Escolhas por docente'!A$2:F$69,""select A where B ='""&amp;$A104&amp;""'"")),""""))"),"")</f>
        <v/>
      </c>
      <c r="I104" s="18" t="str">
        <f t="shared" si="1"/>
        <v/>
      </c>
      <c r="J104" s="18" t="str">
        <f t="shared" si="2"/>
        <v/>
      </c>
      <c r="K104" s="18" t="str">
        <f>IFERROR(__xludf.DUMMYFUNCTION("if(A104="""","""", iferror(join("" (2), "",query('Escolhas por docente'!A$2:F$69,""select A where C ='""&amp;$A104&amp;""'"")),""""))"),"")</f>
        <v/>
      </c>
      <c r="L104" s="18" t="str">
        <f t="shared" si="3"/>
        <v/>
      </c>
      <c r="M104" s="18" t="str">
        <f t="shared" si="4"/>
        <v/>
      </c>
      <c r="N104" s="18" t="str">
        <f>IFERROR(__xludf.DUMMYFUNCTION("if(A104="""","""", iferror(join("" (3), "",query('Escolhas por docente'!A$2:F$69,""select A where D ='""&amp;$A104&amp;""'"")),""""))"),"")</f>
        <v/>
      </c>
      <c r="O104" s="18" t="str">
        <f t="shared" si="5"/>
        <v/>
      </c>
      <c r="P104" s="18" t="str">
        <f t="shared" si="6"/>
        <v/>
      </c>
      <c r="Q104" s="18" t="str">
        <f>IFERROR(__xludf.DUMMYFUNCTION("if(A104="""","""", iferror(join("" (4), "",query('Escolhas por docente'!A$2:F$69,""select A where E ='""&amp;$A104&amp;""'"")),""""))"),"")</f>
        <v/>
      </c>
      <c r="R104" s="18" t="str">
        <f t="shared" si="7"/>
        <v/>
      </c>
      <c r="S104" s="18" t="str">
        <f t="shared" si="8"/>
        <v/>
      </c>
      <c r="T104" s="18" t="str">
        <f>IFERROR(__xludf.DUMMYFUNCTION("if(A104="""","""", iferror(join("" (5), "",query('Escolhas por docente'!A$2:F$69,""select A where F ='""&amp;$A104&amp;""'"")),""""))"),"")</f>
        <v/>
      </c>
      <c r="U104" s="28" t="str">
        <f t="shared" si="9"/>
        <v/>
      </c>
      <c r="V104" s="30" t="str">
        <f t="shared" si="48"/>
        <v/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ht="67.5" customHeight="1">
      <c r="A105" s="72" t="s">
        <v>352</v>
      </c>
      <c r="B105" s="72"/>
      <c r="C105" s="72"/>
      <c r="D105" s="72"/>
      <c r="E105" s="72"/>
      <c r="F105" s="72"/>
      <c r="G105" s="13" t="s">
        <v>41</v>
      </c>
      <c r="H105" s="16" t="str">
        <f>IFERROR(__xludf.DUMMYFUNCTION("if(A105="""","""",iferror(join("" (1), "",query('Escolhas por docente'!A$2:F$69,""select A where B ='""&amp;$A105&amp;""'"")),""""))"),"")</f>
        <v/>
      </c>
      <c r="I105" s="18" t="str">
        <f t="shared" si="1"/>
        <v/>
      </c>
      <c r="J105" s="18" t="str">
        <f t="shared" si="2"/>
        <v/>
      </c>
      <c r="K105" s="18" t="str">
        <f>IFERROR(__xludf.DUMMYFUNCTION("if(A105="""","""", iferror(join("" (2), "",query('Escolhas por docente'!A$2:F$69,""select A where C ='""&amp;$A105&amp;""'"")),""""))"),"")</f>
        <v/>
      </c>
      <c r="L105" s="18" t="str">
        <f t="shared" si="3"/>
        <v/>
      </c>
      <c r="M105" s="18" t="str">
        <f t="shared" si="4"/>
        <v/>
      </c>
      <c r="N105" s="18" t="str">
        <f>IFERROR(__xludf.DUMMYFUNCTION("if(A105="""","""", iferror(join("" (3), "",query('Escolhas por docente'!A$2:F$69,""select A where D ='""&amp;$A105&amp;""'"")),""""))"),"")</f>
        <v/>
      </c>
      <c r="O105" s="18" t="str">
        <f t="shared" si="5"/>
        <v/>
      </c>
      <c r="P105" s="18" t="str">
        <f t="shared" si="6"/>
        <v/>
      </c>
      <c r="Q105" s="18" t="str">
        <f>IFERROR(__xludf.DUMMYFUNCTION("if(A105="""","""", iferror(join("" (4), "",query('Escolhas por docente'!A$2:F$69,""select A where E ='""&amp;$A105&amp;""'"")),""""))"),"")</f>
        <v/>
      </c>
      <c r="R105" s="18" t="str">
        <f t="shared" si="7"/>
        <v/>
      </c>
      <c r="S105" s="18" t="str">
        <f t="shared" si="8"/>
        <v/>
      </c>
      <c r="T105" s="18" t="str">
        <f>IFERROR(__xludf.DUMMYFUNCTION("if(A105="""","""", iferror(join("" (5), "",query('Escolhas por docente'!A$2:F$69,""select A where F ='""&amp;$A105&amp;""'"")),""""))"),"")</f>
        <v/>
      </c>
      <c r="U105" s="28" t="str">
        <f t="shared" si="9"/>
        <v/>
      </c>
      <c r="V105" s="30" t="str">
        <f t="shared" si="48"/>
        <v/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 ht="67.5" customHeight="1">
      <c r="A106" s="12" t="s">
        <v>2</v>
      </c>
      <c r="B106" s="12" t="s">
        <v>228</v>
      </c>
      <c r="C106" s="12" t="s">
        <v>6</v>
      </c>
      <c r="D106" s="12" t="s">
        <v>230</v>
      </c>
      <c r="E106" s="12" t="s">
        <v>8</v>
      </c>
      <c r="F106" s="12" t="s">
        <v>9</v>
      </c>
      <c r="G106" s="13" t="s">
        <v>41</v>
      </c>
      <c r="H106" s="16" t="str">
        <f>IFERROR(__xludf.DUMMYFUNCTION("if(A106="""","""",iferror(join("" (1), "",query('Escolhas por docente'!A$2:F$69,""select A where B ='""&amp;$A106&amp;""'"")),""""))"),"")</f>
        <v/>
      </c>
      <c r="I106" s="18" t="str">
        <f t="shared" si="1"/>
        <v/>
      </c>
      <c r="J106" s="18" t="str">
        <f t="shared" si="2"/>
        <v/>
      </c>
      <c r="K106" s="18" t="str">
        <f>IFERROR(__xludf.DUMMYFUNCTION("if(A106="""","""", iferror(join("" (2), "",query('Escolhas por docente'!A$2:F$69,""select A where C ='""&amp;$A106&amp;""'"")),""""))"),"")</f>
        <v/>
      </c>
      <c r="L106" s="18" t="str">
        <f t="shared" si="3"/>
        <v/>
      </c>
      <c r="M106" s="18" t="str">
        <f t="shared" si="4"/>
        <v/>
      </c>
      <c r="N106" s="18" t="str">
        <f>IFERROR(__xludf.DUMMYFUNCTION("if(A106="""","""", iferror(join("" (3), "",query('Escolhas por docente'!A$2:F$69,""select A where D ='""&amp;$A106&amp;""'"")),""""))"),"")</f>
        <v/>
      </c>
      <c r="O106" s="18" t="str">
        <f t="shared" si="5"/>
        <v/>
      </c>
      <c r="P106" s="18" t="str">
        <f t="shared" si="6"/>
        <v/>
      </c>
      <c r="Q106" s="18" t="str">
        <f>IFERROR(__xludf.DUMMYFUNCTION("if(A106="""","""", iferror(join("" (4), "",query('Escolhas por docente'!A$2:F$69,""select A where E ='""&amp;$A106&amp;""'"")),""""))"),"")</f>
        <v/>
      </c>
      <c r="R106" s="18" t="str">
        <f t="shared" si="7"/>
        <v/>
      </c>
      <c r="S106" s="18" t="str">
        <f t="shared" si="8"/>
        <v/>
      </c>
      <c r="T106" s="18" t="str">
        <f>IFERROR(__xludf.DUMMYFUNCTION("if(A106="""","""", iferror(join("" (5), "",query('Escolhas por docente'!A$2:F$69,""select A where F ='""&amp;$A106&amp;""'"")),""""))"),"")</f>
        <v/>
      </c>
      <c r="U106" s="28" t="str">
        <f t="shared" si="9"/>
        <v/>
      </c>
      <c r="V106" s="30" t="str">
        <f t="shared" si="48"/>
        <v/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 ht="67.5" customHeight="1">
      <c r="A107" s="76" t="s">
        <v>353</v>
      </c>
      <c r="B107" s="76" t="s">
        <v>742</v>
      </c>
      <c r="C107" s="76" t="s">
        <v>297</v>
      </c>
      <c r="D107" s="76" t="s">
        <v>600</v>
      </c>
      <c r="E107" s="76" t="s">
        <v>481</v>
      </c>
      <c r="F107" s="76" t="s">
        <v>258</v>
      </c>
      <c r="G107" s="13" t="str">
        <f>if(A107="","",concatenate(A107," (",B107,if(and(D107&lt;&gt;"",D107&lt;&gt;" "),concatenate(", ",D107),""),")"))</f>
        <v>CM140 A (Tópicos de Matemática I, 3a5a 17:30)</v>
      </c>
      <c r="H107" s="16" t="str">
        <f>IFERROR(__xludf.DUMMYFUNCTION("if(A107="""","""",iferror(join("" (1), "",query('Escolhas por docente'!A$2:F$69,""select A where B ='""&amp;$A107&amp;""'"")),""""))"),"")</f>
        <v/>
      </c>
      <c r="I107" s="18" t="str">
        <f t="shared" si="1"/>
        <v/>
      </c>
      <c r="J107" s="18" t="str">
        <f t="shared" si="2"/>
        <v/>
      </c>
      <c r="K107" s="18" t="str">
        <f>IFERROR(__xludf.DUMMYFUNCTION("if(A107="""","""", iferror(join("" (2), "",query('Escolhas por docente'!A$2:F$69,""select A where C ='""&amp;$A107&amp;""'"")),""""))"),"")</f>
        <v/>
      </c>
      <c r="L107" s="18" t="str">
        <f t="shared" si="3"/>
        <v/>
      </c>
      <c r="M107" s="18" t="str">
        <f t="shared" si="4"/>
        <v/>
      </c>
      <c r="N107" s="18" t="str">
        <f>IFERROR(__xludf.DUMMYFUNCTION("if(A107="""","""", iferror(join("" (3), "",query('Escolhas por docente'!A$2:F$69,""select A where D ='""&amp;$A107&amp;""'"")),""""))"),"")</f>
        <v/>
      </c>
      <c r="O107" s="18" t="str">
        <f t="shared" si="5"/>
        <v/>
      </c>
      <c r="P107" s="18" t="str">
        <f t="shared" si="6"/>
        <v/>
      </c>
      <c r="Q107" s="18" t="str">
        <f>IFERROR(__xludf.DUMMYFUNCTION("if(A107="""","""", iferror(join("" (4), "",query('Escolhas por docente'!A$2:F$69,""select A where E ='""&amp;$A107&amp;""'"")),""""))"),"")</f>
        <v/>
      </c>
      <c r="R107" s="18" t="str">
        <f t="shared" si="7"/>
        <v/>
      </c>
      <c r="S107" s="18" t="str">
        <f t="shared" si="8"/>
        <v/>
      </c>
      <c r="T107" s="18" t="str">
        <f>IFERROR(__xludf.DUMMYFUNCTION("if(A107="""","""", iferror(join("" (5), "",query('Escolhas por docente'!A$2:F$69,""select A where F ='""&amp;$A107&amp;""'"")),""""))"),"")</f>
        <v/>
      </c>
      <c r="U107" s="28" t="str">
        <f t="shared" si="9"/>
        <v/>
      </c>
      <c r="V107" s="30" t="str">
        <f t="shared" si="48"/>
        <v/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 ht="67.5" customHeight="1">
      <c r="A108" s="72" t="s">
        <v>354</v>
      </c>
      <c r="B108" s="72"/>
      <c r="C108" s="72"/>
      <c r="D108" s="72"/>
      <c r="E108" s="72"/>
      <c r="F108" s="72"/>
      <c r="G108" s="13" t="s">
        <v>41</v>
      </c>
      <c r="H108" s="16" t="str">
        <f>IFERROR(__xludf.DUMMYFUNCTION("if(A108="""","""",iferror(join("" (1), "",query('Escolhas por docente'!A$2:F$69,""select A where B ='""&amp;$A108&amp;""'"")),""""))"),"")</f>
        <v/>
      </c>
      <c r="I108" s="18" t="str">
        <f t="shared" si="1"/>
        <v/>
      </c>
      <c r="J108" s="18" t="str">
        <f t="shared" si="2"/>
        <v/>
      </c>
      <c r="K108" s="18" t="str">
        <f>IFERROR(__xludf.DUMMYFUNCTION("if(A108="""","""", iferror(join("" (2), "",query('Escolhas por docente'!A$2:F$69,""select A where C ='""&amp;$A108&amp;""'"")),""""))"),"")</f>
        <v/>
      </c>
      <c r="L108" s="18" t="str">
        <f t="shared" si="3"/>
        <v/>
      </c>
      <c r="M108" s="18" t="str">
        <f t="shared" si="4"/>
        <v/>
      </c>
      <c r="N108" s="18" t="str">
        <f>IFERROR(__xludf.DUMMYFUNCTION("if(A108="""","""", iferror(join("" (3), "",query('Escolhas por docente'!A$2:F$69,""select A where D ='""&amp;$A108&amp;""'"")),""""))"),"")</f>
        <v/>
      </c>
      <c r="O108" s="18" t="str">
        <f t="shared" si="5"/>
        <v/>
      </c>
      <c r="P108" s="18" t="str">
        <f t="shared" si="6"/>
        <v/>
      </c>
      <c r="Q108" s="18" t="str">
        <f>IFERROR(__xludf.DUMMYFUNCTION("if(A108="""","""", iferror(join("" (4), "",query('Escolhas por docente'!A$2:F$69,""select A where E ='""&amp;$A108&amp;""'"")),""""))"),"")</f>
        <v/>
      </c>
      <c r="R108" s="18" t="str">
        <f t="shared" si="7"/>
        <v/>
      </c>
      <c r="S108" s="18" t="str">
        <f t="shared" si="8"/>
        <v/>
      </c>
      <c r="T108" s="18" t="str">
        <f>IFERROR(__xludf.DUMMYFUNCTION("if(A108="""","""", iferror(join("" (5), "",query('Escolhas por docente'!A$2:F$69,""select A where F ='""&amp;$A108&amp;""'"")),""""))"),"")</f>
        <v/>
      </c>
      <c r="U108" s="28" t="str">
        <f t="shared" si="9"/>
        <v/>
      </c>
      <c r="V108" s="30" t="str">
        <f t="shared" si="48"/>
        <v/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 ht="67.5" customHeight="1">
      <c r="A109" s="12" t="s">
        <v>2</v>
      </c>
      <c r="B109" s="12" t="s">
        <v>228</v>
      </c>
      <c r="C109" s="12" t="s">
        <v>6</v>
      </c>
      <c r="D109" s="12" t="s">
        <v>230</v>
      </c>
      <c r="E109" s="12" t="s">
        <v>8</v>
      </c>
      <c r="F109" s="12" t="s">
        <v>9</v>
      </c>
      <c r="G109" s="13" t="s">
        <v>41</v>
      </c>
      <c r="H109" s="16" t="str">
        <f>IFERROR(__xludf.DUMMYFUNCTION("if(A109="""","""",iferror(join("" (1), "",query('Escolhas por docente'!A$2:F$69,""select A where B ='""&amp;$A109&amp;""'"")),""""))"),"")</f>
        <v/>
      </c>
      <c r="I109" s="18" t="str">
        <f t="shared" si="1"/>
        <v/>
      </c>
      <c r="J109" s="18" t="str">
        <f t="shared" si="2"/>
        <v/>
      </c>
      <c r="K109" s="18" t="str">
        <f>IFERROR(__xludf.DUMMYFUNCTION("if(A109="""","""", iferror(join("" (2), "",query('Escolhas por docente'!A$2:F$69,""select A where C ='""&amp;$A109&amp;""'"")),""""))"),"")</f>
        <v/>
      </c>
      <c r="L109" s="18" t="str">
        <f t="shared" si="3"/>
        <v/>
      </c>
      <c r="M109" s="18" t="str">
        <f t="shared" si="4"/>
        <v/>
      </c>
      <c r="N109" s="18" t="str">
        <f>IFERROR(__xludf.DUMMYFUNCTION("if(A109="""","""", iferror(join("" (3), "",query('Escolhas por docente'!A$2:F$69,""select A where D ='""&amp;$A109&amp;""'"")),""""))"),"")</f>
        <v/>
      </c>
      <c r="O109" s="18" t="str">
        <f t="shared" si="5"/>
        <v/>
      </c>
      <c r="P109" s="18" t="str">
        <f t="shared" si="6"/>
        <v/>
      </c>
      <c r="Q109" s="18" t="str">
        <f>IFERROR(__xludf.DUMMYFUNCTION("if(A109="""","""", iferror(join("" (4), "",query('Escolhas por docente'!A$2:F$69,""select A where E ='""&amp;$A109&amp;""'"")),""""))"),"")</f>
        <v/>
      </c>
      <c r="R109" s="18" t="str">
        <f t="shared" si="7"/>
        <v/>
      </c>
      <c r="S109" s="18" t="str">
        <f t="shared" si="8"/>
        <v/>
      </c>
      <c r="T109" s="18" t="str">
        <f>IFERROR(__xludf.DUMMYFUNCTION("if(A109="""","""", iferror(join("" (5), "",query('Escolhas por docente'!A$2:F$69,""select A where F ='""&amp;$A109&amp;""'"")),""""))"),"")</f>
        <v/>
      </c>
      <c r="U109" s="28" t="str">
        <f t="shared" si="9"/>
        <v/>
      </c>
      <c r="V109" s="30" t="str">
        <f t="shared" si="48"/>
        <v/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 ht="67.5" customHeight="1">
      <c r="A110" s="76" t="s">
        <v>355</v>
      </c>
      <c r="B110" s="76" t="s">
        <v>743</v>
      </c>
      <c r="C110" s="76" t="s">
        <v>252</v>
      </c>
      <c r="D110" s="76" t="s">
        <v>457</v>
      </c>
      <c r="E110" s="76" t="s">
        <v>289</v>
      </c>
      <c r="F110" s="76" t="s">
        <v>258</v>
      </c>
      <c r="G110" s="13" t="str">
        <f>if(A110="","",concatenate(A110," (",B110,if(and(D110&lt;&gt;"",D110&lt;&gt;" "),concatenate(", ",D110),""),")"))</f>
        <v>CM145 A (Tópicos de Álgebra II, 3a5a 9:30)</v>
      </c>
      <c r="H110" s="16" t="str">
        <f>IFERROR(__xludf.DUMMYFUNCTION("if(A110="""","""",iferror(join("" (1), "",query('Escolhas por docente'!A$2:F$69,""select A where B ='""&amp;$A110&amp;""'"")),""""))"),"")</f>
        <v/>
      </c>
      <c r="I110" s="18" t="str">
        <f t="shared" si="1"/>
        <v/>
      </c>
      <c r="J110" s="18" t="str">
        <f t="shared" si="2"/>
        <v/>
      </c>
      <c r="K110" s="18" t="str">
        <f>IFERROR(__xludf.DUMMYFUNCTION("if(A110="""","""", iferror(join("" (2), "",query('Escolhas por docente'!A$2:F$69,""select A where C ='""&amp;$A110&amp;""'"")),""""))"),"")</f>
        <v/>
      </c>
      <c r="L110" s="18" t="str">
        <f t="shared" si="3"/>
        <v/>
      </c>
      <c r="M110" s="18" t="str">
        <f t="shared" si="4"/>
        <v/>
      </c>
      <c r="N110" s="18" t="str">
        <f>IFERROR(__xludf.DUMMYFUNCTION("if(A110="""","""", iferror(join("" (3), "",query('Escolhas por docente'!A$2:F$69,""select A where D ='""&amp;$A110&amp;""'"")),""""))"),"")</f>
        <v/>
      </c>
      <c r="O110" s="18" t="str">
        <f t="shared" si="5"/>
        <v/>
      </c>
      <c r="P110" s="18" t="str">
        <f t="shared" si="6"/>
        <v/>
      </c>
      <c r="Q110" s="18" t="str">
        <f>IFERROR(__xludf.DUMMYFUNCTION("if(A110="""","""", iferror(join("" (4), "",query('Escolhas por docente'!A$2:F$69,""select A where E ='""&amp;$A110&amp;""'"")),""""))"),"")</f>
        <v/>
      </c>
      <c r="R110" s="18" t="str">
        <f t="shared" si="7"/>
        <v/>
      </c>
      <c r="S110" s="18" t="str">
        <f t="shared" si="8"/>
        <v/>
      </c>
      <c r="T110" s="18" t="str">
        <f>IFERROR(__xludf.DUMMYFUNCTION("if(A110="""","""", iferror(join("" (5), "",query('Escolhas por docente'!A$2:F$69,""select A where F ='""&amp;$A110&amp;""'"")),""""))"),"")</f>
        <v/>
      </c>
      <c r="U110" s="28" t="str">
        <f t="shared" si="9"/>
        <v/>
      </c>
      <c r="V110" s="30" t="str">
        <f t="shared" si="48"/>
        <v/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 ht="67.5" customHeight="1">
      <c r="A111" s="72" t="s">
        <v>356</v>
      </c>
      <c r="B111" s="72"/>
      <c r="C111" s="72"/>
      <c r="D111" s="72"/>
      <c r="E111" s="72"/>
      <c r="F111" s="72"/>
      <c r="G111" s="13" t="s">
        <v>41</v>
      </c>
      <c r="H111" s="16" t="str">
        <f>IFERROR(__xludf.DUMMYFUNCTION("if(A111="""","""",iferror(join("" (1), "",query('Escolhas por docente'!A$2:F$69,""select A where B ='""&amp;$A111&amp;""'"")),""""))"),"")</f>
        <v/>
      </c>
      <c r="I111" s="18" t="str">
        <f t="shared" si="1"/>
        <v/>
      </c>
      <c r="J111" s="18" t="str">
        <f t="shared" si="2"/>
        <v/>
      </c>
      <c r="K111" s="18" t="str">
        <f>IFERROR(__xludf.DUMMYFUNCTION("if(A111="""","""", iferror(join("" (2), "",query('Escolhas por docente'!A$2:F$69,""select A where C ='""&amp;$A111&amp;""'"")),""""))"),"")</f>
        <v/>
      </c>
      <c r="L111" s="18" t="str">
        <f t="shared" si="3"/>
        <v/>
      </c>
      <c r="M111" s="18" t="str">
        <f t="shared" si="4"/>
        <v/>
      </c>
      <c r="N111" s="18" t="str">
        <f>IFERROR(__xludf.DUMMYFUNCTION("if(A111="""","""", iferror(join("" (3), "",query('Escolhas por docente'!A$2:F$69,""select A where D ='""&amp;$A111&amp;""'"")),""""))"),"")</f>
        <v/>
      </c>
      <c r="O111" s="18" t="str">
        <f t="shared" si="5"/>
        <v/>
      </c>
      <c r="P111" s="18" t="str">
        <f t="shared" si="6"/>
        <v/>
      </c>
      <c r="Q111" s="18" t="str">
        <f>IFERROR(__xludf.DUMMYFUNCTION("if(A111="""","""", iferror(join("" (4), "",query('Escolhas por docente'!A$2:F$69,""select A where E ='""&amp;$A111&amp;""'"")),""""))"),"")</f>
        <v/>
      </c>
      <c r="R111" s="18" t="str">
        <f t="shared" si="7"/>
        <v/>
      </c>
      <c r="S111" s="18" t="str">
        <f t="shared" si="8"/>
        <v/>
      </c>
      <c r="T111" s="18" t="str">
        <f>IFERROR(__xludf.DUMMYFUNCTION("if(A111="""","""", iferror(join("" (5), "",query('Escolhas por docente'!A$2:F$69,""select A where F ='""&amp;$A111&amp;""'"")),""""))"),"")</f>
        <v/>
      </c>
      <c r="U111" s="28" t="str">
        <f t="shared" si="9"/>
        <v/>
      </c>
      <c r="V111" s="30" t="str">
        <f t="shared" si="48"/>
        <v/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 ht="67.5" customHeight="1">
      <c r="A112" s="12" t="s">
        <v>2</v>
      </c>
      <c r="B112" s="12" t="s">
        <v>228</v>
      </c>
      <c r="C112" s="12" t="s">
        <v>6</v>
      </c>
      <c r="D112" s="12" t="s">
        <v>230</v>
      </c>
      <c r="E112" s="12" t="s">
        <v>8</v>
      </c>
      <c r="F112" s="12" t="s">
        <v>9</v>
      </c>
      <c r="G112" s="13" t="s">
        <v>41</v>
      </c>
      <c r="H112" s="16" t="str">
        <f>IFERROR(__xludf.DUMMYFUNCTION("if(A112="""","""",iferror(join("" (1), "",query('Escolhas por docente'!A$2:F$69,""select A where B ='""&amp;$A112&amp;""'"")),""""))"),"")</f>
        <v/>
      </c>
      <c r="I112" s="18" t="str">
        <f t="shared" si="1"/>
        <v/>
      </c>
      <c r="J112" s="18" t="str">
        <f t="shared" si="2"/>
        <v/>
      </c>
      <c r="K112" s="18" t="str">
        <f>IFERROR(__xludf.DUMMYFUNCTION("if(A112="""","""", iferror(join("" (2), "",query('Escolhas por docente'!A$2:F$69,""select A where C ='""&amp;$A112&amp;""'"")),""""))"),"")</f>
        <v/>
      </c>
      <c r="L112" s="18" t="str">
        <f t="shared" si="3"/>
        <v/>
      </c>
      <c r="M112" s="18" t="str">
        <f t="shared" si="4"/>
        <v/>
      </c>
      <c r="N112" s="18" t="str">
        <f>IFERROR(__xludf.DUMMYFUNCTION("if(A112="""","""", iferror(join("" (3), "",query('Escolhas por docente'!A$2:F$69,""select A where D ='""&amp;$A112&amp;""'"")),""""))"),"")</f>
        <v/>
      </c>
      <c r="O112" s="18" t="str">
        <f t="shared" si="5"/>
        <v/>
      </c>
      <c r="P112" s="18" t="str">
        <f t="shared" si="6"/>
        <v/>
      </c>
      <c r="Q112" s="18" t="str">
        <f>IFERROR(__xludf.DUMMYFUNCTION("if(A112="""","""", iferror(join("" (4), "",query('Escolhas por docente'!A$2:F$69,""select A where E ='""&amp;$A112&amp;""'"")),""""))"),"")</f>
        <v/>
      </c>
      <c r="R112" s="18" t="str">
        <f t="shared" si="7"/>
        <v/>
      </c>
      <c r="S112" s="18" t="str">
        <f t="shared" si="8"/>
        <v/>
      </c>
      <c r="T112" s="18" t="str">
        <f>IFERROR(__xludf.DUMMYFUNCTION("if(A112="""","""", iferror(join("" (5), "",query('Escolhas por docente'!A$2:F$69,""select A where F ='""&amp;$A112&amp;""'"")),""""))"),"")</f>
        <v/>
      </c>
      <c r="U112" s="28" t="str">
        <f t="shared" si="9"/>
        <v/>
      </c>
      <c r="V112" s="30" t="str">
        <f t="shared" si="48"/>
        <v/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 ht="67.5" customHeight="1">
      <c r="A113" s="76" t="s">
        <v>357</v>
      </c>
      <c r="B113" s="76" t="s">
        <v>744</v>
      </c>
      <c r="C113" s="76" t="s">
        <v>146</v>
      </c>
      <c r="D113" s="76" t="s">
        <v>270</v>
      </c>
      <c r="E113" s="76" t="s">
        <v>358</v>
      </c>
      <c r="F113" s="76" t="s">
        <v>359</v>
      </c>
      <c r="G113" s="13" t="str">
        <f t="shared" ref="G113:G114" si="50">if(A113="","",concatenate(A113," (",B113,if(and(D113&lt;&gt;"",D113&lt;&gt;" "),concatenate(", ",D113),""),")"))</f>
        <v>CM201 A (Cálculo Diferencial e Integral I, 2a4a 7:30)</v>
      </c>
      <c r="H113" s="16" t="str">
        <f>IFERROR(__xludf.DUMMYFUNCTION("if(A113="""","""",iferror(join("" (1), "",query('Escolhas por docente'!A$2:F$69,""select A where B ='""&amp;$A113&amp;""'"")),""""))"),"")</f>
        <v/>
      </c>
      <c r="I113" s="18" t="str">
        <f t="shared" si="1"/>
        <v/>
      </c>
      <c r="J113" s="18" t="str">
        <f t="shared" si="2"/>
        <v/>
      </c>
      <c r="K113" s="18" t="str">
        <f>IFERROR(__xludf.DUMMYFUNCTION("if(A113="""","""", iferror(join("" (2), "",query('Escolhas por docente'!A$2:F$69,""select A where C ='""&amp;$A113&amp;""'"")),""""))"),"")</f>
        <v/>
      </c>
      <c r="L113" s="18" t="str">
        <f t="shared" si="3"/>
        <v/>
      </c>
      <c r="M113" s="18" t="str">
        <f t="shared" si="4"/>
        <v/>
      </c>
      <c r="N113" s="18" t="str">
        <f>IFERROR(__xludf.DUMMYFUNCTION("if(A113="""","""", iferror(join("" (3), "",query('Escolhas por docente'!A$2:F$69,""select A where D ='""&amp;$A113&amp;""'"")),""""))"),"")</f>
        <v/>
      </c>
      <c r="O113" s="18" t="str">
        <f t="shared" si="5"/>
        <v/>
      </c>
      <c r="P113" s="18" t="str">
        <f t="shared" si="6"/>
        <v/>
      </c>
      <c r="Q113" s="18" t="str">
        <f>IFERROR(__xludf.DUMMYFUNCTION("if(A113="""","""", iferror(join("" (4), "",query('Escolhas por docente'!A$2:F$69,""select A where E ='""&amp;$A113&amp;""'"")),""""))"),"")</f>
        <v/>
      </c>
      <c r="R113" s="18" t="str">
        <f t="shared" si="7"/>
        <v/>
      </c>
      <c r="S113" s="18" t="str">
        <f t="shared" si="8"/>
        <v/>
      </c>
      <c r="T113" s="18" t="str">
        <f>IFERROR(__xludf.DUMMYFUNCTION("if(A113="""","""", iferror(join("" (5), "",query('Escolhas por docente'!A$2:F$69,""select A where F ='""&amp;$A113&amp;""'"")),""""))"),"")</f>
        <v/>
      </c>
      <c r="U113" s="28" t="str">
        <f t="shared" si="9"/>
        <v/>
      </c>
      <c r="V113" s="30" t="str">
        <f t="shared" si="48"/>
        <v/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 ht="67.5" customHeight="1">
      <c r="A114" s="76" t="s">
        <v>360</v>
      </c>
      <c r="B114" s="76" t="s">
        <v>744</v>
      </c>
      <c r="C114" s="76" t="s">
        <v>361</v>
      </c>
      <c r="D114" s="76" t="s">
        <v>745</v>
      </c>
      <c r="E114" s="76" t="s">
        <v>362</v>
      </c>
      <c r="F114" s="76" t="s">
        <v>254</v>
      </c>
      <c r="G114" s="13" t="str">
        <f t="shared" si="50"/>
        <v>CM201 B (Cálculo Diferencial e Integral I, 3a6a 9:30)</v>
      </c>
      <c r="H114" s="16" t="str">
        <f>IFERROR(__xludf.DUMMYFUNCTION("if(A114="""","""",iferror(join("" (1), "",query('Escolhas por docente'!A$2:F$69,""select A where B ='""&amp;$A114&amp;""'"")),""""))"),"")</f>
        <v/>
      </c>
      <c r="I114" s="18" t="str">
        <f t="shared" si="1"/>
        <v/>
      </c>
      <c r="J114" s="18" t="str">
        <f t="shared" si="2"/>
        <v/>
      </c>
      <c r="K114" s="18" t="str">
        <f>IFERROR(__xludf.DUMMYFUNCTION("if(A114="""","""", iferror(join("" (2), "",query('Escolhas por docente'!A$2:F$69,""select A where C ='""&amp;$A114&amp;""'"")),""""))"),"")</f>
        <v/>
      </c>
      <c r="L114" s="18" t="str">
        <f t="shared" si="3"/>
        <v/>
      </c>
      <c r="M114" s="18" t="str">
        <f t="shared" si="4"/>
        <v/>
      </c>
      <c r="N114" s="18" t="str">
        <f>IFERROR(__xludf.DUMMYFUNCTION("if(A114="""","""", iferror(join("" (3), "",query('Escolhas por docente'!A$2:F$69,""select A where D ='""&amp;$A114&amp;""'"")),""""))"),"")</f>
        <v/>
      </c>
      <c r="O114" s="18" t="str">
        <f t="shared" si="5"/>
        <v/>
      </c>
      <c r="P114" s="18" t="str">
        <f t="shared" si="6"/>
        <v/>
      </c>
      <c r="Q114" s="18" t="str">
        <f>IFERROR(__xludf.DUMMYFUNCTION("if(A114="""","""", iferror(join("" (4), "",query('Escolhas por docente'!A$2:F$69,""select A where E ='""&amp;$A114&amp;""'"")),""""))"),"Mael")</f>
        <v>Mael</v>
      </c>
      <c r="R114" s="18" t="str">
        <f t="shared" si="7"/>
        <v> (4)</v>
      </c>
      <c r="S114" s="18" t="str">
        <f t="shared" si="8"/>
        <v/>
      </c>
      <c r="T114" s="18" t="str">
        <f>IFERROR(__xludf.DUMMYFUNCTION("if(A114="""","""", iferror(join("" (5), "",query('Escolhas por docente'!A$2:F$69,""select A where F ='""&amp;$A114&amp;""'"")),""""))"),"")</f>
        <v/>
      </c>
      <c r="U114" s="28" t="str">
        <f t="shared" si="9"/>
        <v/>
      </c>
      <c r="V114" s="30" t="str">
        <f t="shared" si="48"/>
        <v>Mael (4)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ht="67.5" customHeight="1">
      <c r="A115" s="72" t="s">
        <v>364</v>
      </c>
      <c r="B115" s="72"/>
      <c r="C115" s="72"/>
      <c r="D115" s="72"/>
      <c r="E115" s="72"/>
      <c r="F115" s="72"/>
      <c r="G115" s="13" t="s">
        <v>41</v>
      </c>
      <c r="H115" s="16" t="str">
        <f>IFERROR(__xludf.DUMMYFUNCTION("if(A115="""","""",iferror(join("" (1), "",query('Escolhas por docente'!A$2:F$69,""select A where B ='""&amp;$A115&amp;""'"")),""""))"),"")</f>
        <v/>
      </c>
      <c r="I115" s="18" t="str">
        <f t="shared" si="1"/>
        <v/>
      </c>
      <c r="J115" s="18" t="str">
        <f t="shared" si="2"/>
        <v/>
      </c>
      <c r="K115" s="18" t="str">
        <f>IFERROR(__xludf.DUMMYFUNCTION("if(A115="""","""", iferror(join("" (2), "",query('Escolhas por docente'!A$2:F$69,""select A where C ='""&amp;$A115&amp;""'"")),""""))"),"")</f>
        <v/>
      </c>
      <c r="L115" s="18" t="str">
        <f t="shared" si="3"/>
        <v/>
      </c>
      <c r="M115" s="18" t="str">
        <f t="shared" si="4"/>
        <v/>
      </c>
      <c r="N115" s="18" t="str">
        <f>IFERROR(__xludf.DUMMYFUNCTION("if(A115="""","""", iferror(join("" (3), "",query('Escolhas por docente'!A$2:F$69,""select A where D ='""&amp;$A115&amp;""'"")),""""))"),"")</f>
        <v/>
      </c>
      <c r="O115" s="18" t="str">
        <f t="shared" si="5"/>
        <v/>
      </c>
      <c r="P115" s="18" t="str">
        <f t="shared" si="6"/>
        <v/>
      </c>
      <c r="Q115" s="18" t="str">
        <f>IFERROR(__xludf.DUMMYFUNCTION("if(A115="""","""", iferror(join("" (4), "",query('Escolhas por docente'!A$2:F$69,""select A where E ='""&amp;$A115&amp;""'"")),""""))"),"")</f>
        <v/>
      </c>
      <c r="R115" s="18" t="str">
        <f t="shared" si="7"/>
        <v/>
      </c>
      <c r="S115" s="18" t="str">
        <f t="shared" si="8"/>
        <v/>
      </c>
      <c r="T115" s="18" t="str">
        <f>IFERROR(__xludf.DUMMYFUNCTION("if(A115="""","""", iferror(join("" (5), "",query('Escolhas por docente'!A$2:F$69,""select A where F ='""&amp;$A115&amp;""'"")),""""))"),"")</f>
        <v/>
      </c>
      <c r="U115" s="28" t="str">
        <f t="shared" si="9"/>
        <v/>
      </c>
      <c r="V115" s="30" t="str">
        <f t="shared" si="48"/>
        <v/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 ht="67.5" customHeight="1">
      <c r="A116" s="12" t="s">
        <v>2</v>
      </c>
      <c r="B116" s="12" t="s">
        <v>228</v>
      </c>
      <c r="C116" s="12" t="s">
        <v>6</v>
      </c>
      <c r="D116" s="12" t="s">
        <v>230</v>
      </c>
      <c r="E116" s="12" t="s">
        <v>8</v>
      </c>
      <c r="F116" s="12" t="s">
        <v>9</v>
      </c>
      <c r="G116" s="13" t="s">
        <v>41</v>
      </c>
      <c r="H116" s="16" t="str">
        <f>IFERROR(__xludf.DUMMYFUNCTION("if(A116="""","""",iferror(join("" (1), "",query('Escolhas por docente'!A$2:F$69,""select A where B ='""&amp;$A116&amp;""'"")),""""))"),"")</f>
        <v/>
      </c>
      <c r="I116" s="18" t="str">
        <f t="shared" si="1"/>
        <v/>
      </c>
      <c r="J116" s="18" t="str">
        <f t="shared" si="2"/>
        <v/>
      </c>
      <c r="K116" s="18" t="str">
        <f>IFERROR(__xludf.DUMMYFUNCTION("if(A116="""","""", iferror(join("" (2), "",query('Escolhas por docente'!A$2:F$69,""select A where C ='""&amp;$A116&amp;""'"")),""""))"),"")</f>
        <v/>
      </c>
      <c r="L116" s="18" t="str">
        <f t="shared" si="3"/>
        <v/>
      </c>
      <c r="M116" s="18" t="str">
        <f t="shared" si="4"/>
        <v/>
      </c>
      <c r="N116" s="18" t="str">
        <f>IFERROR(__xludf.DUMMYFUNCTION("if(A116="""","""", iferror(join("" (3), "",query('Escolhas por docente'!A$2:F$69,""select A where D ='""&amp;$A116&amp;""'"")),""""))"),"")</f>
        <v/>
      </c>
      <c r="O116" s="18" t="str">
        <f t="shared" si="5"/>
        <v/>
      </c>
      <c r="P116" s="18" t="str">
        <f t="shared" si="6"/>
        <v/>
      </c>
      <c r="Q116" s="18" t="str">
        <f>IFERROR(__xludf.DUMMYFUNCTION("if(A116="""","""", iferror(join("" (4), "",query('Escolhas por docente'!A$2:F$69,""select A where E ='""&amp;$A116&amp;""'"")),""""))"),"")</f>
        <v/>
      </c>
      <c r="R116" s="18" t="str">
        <f t="shared" si="7"/>
        <v/>
      </c>
      <c r="S116" s="18" t="str">
        <f t="shared" si="8"/>
        <v/>
      </c>
      <c r="T116" s="18" t="str">
        <f>IFERROR(__xludf.DUMMYFUNCTION("if(A116="""","""", iferror(join("" (5), "",query('Escolhas por docente'!A$2:F$69,""select A where F ='""&amp;$A116&amp;""'"")),""""))"),"")</f>
        <v/>
      </c>
      <c r="U116" s="28" t="str">
        <f t="shared" si="9"/>
        <v/>
      </c>
      <c r="V116" s="30" t="str">
        <f t="shared" si="48"/>
        <v/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 ht="67.5" customHeight="1">
      <c r="A117" s="76" t="s">
        <v>365</v>
      </c>
      <c r="B117" s="76" t="s">
        <v>746</v>
      </c>
      <c r="C117" s="76" t="s">
        <v>366</v>
      </c>
      <c r="D117" s="76" t="s">
        <v>747</v>
      </c>
      <c r="E117" s="76" t="s">
        <v>253</v>
      </c>
      <c r="F117" s="76" t="s">
        <v>254</v>
      </c>
      <c r="G117" s="13" t="str">
        <f t="shared" ref="G117:G120" si="51">if(A117="","",concatenate(A117," (",B117,if(and(D117&lt;&gt;"",D117&lt;&gt;" "),concatenate(", ",D117),""),")"))</f>
        <v>CM202 A (Cálculo Diferencial e Integral II, 2a4a 9:30)</v>
      </c>
      <c r="H117" s="16" t="str">
        <f>IFERROR(__xludf.DUMMYFUNCTION("if(A117="""","""",iferror(join("" (1), "",query('Escolhas por docente'!A$2:F$69,""select A where B ='""&amp;$A117&amp;""'"")),""""))"),"")</f>
        <v/>
      </c>
      <c r="I117" s="18" t="str">
        <f t="shared" si="1"/>
        <v/>
      </c>
      <c r="J117" s="18" t="str">
        <f t="shared" si="2"/>
        <v/>
      </c>
      <c r="K117" s="18" t="str">
        <f>IFERROR(__xludf.DUMMYFUNCTION("if(A117="""","""", iferror(join("" (2), "",query('Escolhas por docente'!A$2:F$69,""select A where C ='""&amp;$A117&amp;""'"")),""""))"),"")</f>
        <v/>
      </c>
      <c r="L117" s="18" t="str">
        <f t="shared" si="3"/>
        <v/>
      </c>
      <c r="M117" s="18" t="str">
        <f t="shared" si="4"/>
        <v/>
      </c>
      <c r="N117" s="18" t="str">
        <f>IFERROR(__xludf.DUMMYFUNCTION("if(A117="""","""", iferror(join("" (3), "",query('Escolhas por docente'!A$2:F$69,""select A where D ='""&amp;$A117&amp;""'"")),""""))"),"")</f>
        <v/>
      </c>
      <c r="O117" s="18" t="str">
        <f t="shared" si="5"/>
        <v/>
      </c>
      <c r="P117" s="18" t="str">
        <f t="shared" si="6"/>
        <v/>
      </c>
      <c r="Q117" s="18" t="str">
        <f>IFERROR(__xludf.DUMMYFUNCTION("if(A117="""","""", iferror(join("" (4), "",query('Escolhas por docente'!A$2:F$69,""select A where E ='""&amp;$A117&amp;""'"")),""""))"),"")</f>
        <v/>
      </c>
      <c r="R117" s="18" t="str">
        <f t="shared" si="7"/>
        <v/>
      </c>
      <c r="S117" s="18" t="str">
        <f t="shared" si="8"/>
        <v/>
      </c>
      <c r="T117" s="18" t="str">
        <f>IFERROR(__xludf.DUMMYFUNCTION("if(A117="""","""", iferror(join("" (5), "",query('Escolhas por docente'!A$2:F$69,""select A where F ='""&amp;$A117&amp;""'"")),""""))"),"")</f>
        <v/>
      </c>
      <c r="U117" s="28" t="str">
        <f t="shared" si="9"/>
        <v/>
      </c>
      <c r="V117" s="30" t="str">
        <f t="shared" si="48"/>
        <v/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 ht="67.5" customHeight="1">
      <c r="A118" s="76" t="s">
        <v>367</v>
      </c>
      <c r="B118" s="76" t="s">
        <v>746</v>
      </c>
      <c r="C118" s="76" t="s">
        <v>368</v>
      </c>
      <c r="D118" s="76" t="s">
        <v>748</v>
      </c>
      <c r="E118" s="76" t="s">
        <v>369</v>
      </c>
      <c r="F118" s="76" t="s">
        <v>150</v>
      </c>
      <c r="G118" s="13" t="str">
        <f t="shared" si="51"/>
        <v>CM202 B ou C (Cálculo Diferencial e Integral II, 4a6a 9:30)</v>
      </c>
      <c r="H118" s="16" t="str">
        <f>IFERROR(__xludf.DUMMYFUNCTION("if(A118="""","""",iferror(join("" (1), "",query('Escolhas por docente'!A$2:F$69,""select A where B ='""&amp;$A118&amp;""'"")),""""))"),"")</f>
        <v/>
      </c>
      <c r="I118" s="18" t="str">
        <f t="shared" si="1"/>
        <v/>
      </c>
      <c r="J118" s="18" t="str">
        <f t="shared" si="2"/>
        <v/>
      </c>
      <c r="K118" s="18" t="str">
        <f>IFERROR(__xludf.DUMMYFUNCTION("if(A118="""","""", iferror(join("" (2), "",query('Escolhas por docente'!A$2:F$69,""select A where C ='""&amp;$A118&amp;""'"")),""""))"),"")</f>
        <v/>
      </c>
      <c r="L118" s="18" t="str">
        <f t="shared" si="3"/>
        <v/>
      </c>
      <c r="M118" s="18" t="str">
        <f t="shared" si="4"/>
        <v/>
      </c>
      <c r="N118" s="18" t="str">
        <f>IFERROR(__xludf.DUMMYFUNCTION("if(A118="""","""", iferror(join("" (3), "",query('Escolhas por docente'!A$2:F$69,""select A where D ='""&amp;$A118&amp;""'"")),""""))"),"")</f>
        <v/>
      </c>
      <c r="O118" s="18" t="str">
        <f t="shared" si="5"/>
        <v/>
      </c>
      <c r="P118" s="18" t="str">
        <f t="shared" si="6"/>
        <v/>
      </c>
      <c r="Q118" s="18" t="str">
        <f>IFERROR(__xludf.DUMMYFUNCTION("if(A118="""","""", iferror(join("" (4), "",query('Escolhas por docente'!A$2:F$69,""select A where E ='""&amp;$A118&amp;""'"")),""""))"),"")</f>
        <v/>
      </c>
      <c r="R118" s="18" t="str">
        <f t="shared" si="7"/>
        <v/>
      </c>
      <c r="S118" s="18" t="str">
        <f t="shared" si="8"/>
        <v/>
      </c>
      <c r="T118" s="18" t="str">
        <f>IFERROR(__xludf.DUMMYFUNCTION("if(A118="""","""", iferror(join("" (5), "",query('Escolhas por docente'!A$2:F$69,""select A where F ='""&amp;$A118&amp;""'"")),""""))"),"")</f>
        <v/>
      </c>
      <c r="U118" s="28" t="str">
        <f t="shared" si="9"/>
        <v/>
      </c>
      <c r="V118" s="30" t="str">
        <f t="shared" si="48"/>
        <v/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 ht="67.5" customHeight="1">
      <c r="A119" s="76" t="s">
        <v>370</v>
      </c>
      <c r="B119" s="76" t="s">
        <v>746</v>
      </c>
      <c r="C119" s="76" t="s">
        <v>302</v>
      </c>
      <c r="D119" s="76" t="s">
        <v>577</v>
      </c>
      <c r="E119" s="76" t="s">
        <v>483</v>
      </c>
      <c r="F119" s="76" t="s">
        <v>484</v>
      </c>
      <c r="G119" s="13" t="str">
        <f t="shared" si="51"/>
        <v>CM202 D (Cálculo Diferencial e Integral II, 2a4a 13:30)</v>
      </c>
      <c r="H119" s="16" t="str">
        <f>IFERROR(__xludf.DUMMYFUNCTION("if(A119="""","""",iferror(join("" (1), "",query('Escolhas por docente'!A$2:F$69,""select A where B ='""&amp;$A119&amp;""'"")),""""))"),"")</f>
        <v/>
      </c>
      <c r="I119" s="18" t="str">
        <f t="shared" si="1"/>
        <v/>
      </c>
      <c r="J119" s="18" t="str">
        <f t="shared" si="2"/>
        <v/>
      </c>
      <c r="K119" s="18" t="str">
        <f>IFERROR(__xludf.DUMMYFUNCTION("if(A119="""","""", iferror(join("" (2), "",query('Escolhas por docente'!A$2:F$69,""select A where C ='""&amp;$A119&amp;""'"")),""""))"),"")</f>
        <v/>
      </c>
      <c r="L119" s="18" t="str">
        <f t="shared" si="3"/>
        <v/>
      </c>
      <c r="M119" s="18" t="str">
        <f t="shared" si="4"/>
        <v/>
      </c>
      <c r="N119" s="18" t="str">
        <f>IFERROR(__xludf.DUMMYFUNCTION("if(A119="""","""", iferror(join("" (3), "",query('Escolhas por docente'!A$2:F$69,""select A where D ='""&amp;$A119&amp;""'"")),""""))"),"")</f>
        <v/>
      </c>
      <c r="O119" s="18" t="str">
        <f t="shared" si="5"/>
        <v/>
      </c>
      <c r="P119" s="18" t="str">
        <f t="shared" si="6"/>
        <v/>
      </c>
      <c r="Q119" s="18" t="str">
        <f>IFERROR(__xludf.DUMMYFUNCTION("if(A119="""","""", iferror(join("" (4), "",query('Escolhas por docente'!A$2:F$69,""select A where E ='""&amp;$A119&amp;""'"")),""""))"),"")</f>
        <v/>
      </c>
      <c r="R119" s="18" t="str">
        <f t="shared" si="7"/>
        <v/>
      </c>
      <c r="S119" s="18" t="str">
        <f t="shared" si="8"/>
        <v/>
      </c>
      <c r="T119" s="18" t="str">
        <f>IFERROR(__xludf.DUMMYFUNCTION("if(A119="""","""", iferror(join("" (5), "",query('Escolhas por docente'!A$2:F$69,""select A where F ='""&amp;$A119&amp;""'"")),""""))"),"")</f>
        <v/>
      </c>
      <c r="U119" s="28" t="str">
        <f t="shared" si="9"/>
        <v/>
      </c>
      <c r="V119" s="30" t="str">
        <f t="shared" si="48"/>
        <v/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  <row r="120" ht="67.5" customHeight="1">
      <c r="A120" s="76" t="s">
        <v>371</v>
      </c>
      <c r="B120" s="76" t="s">
        <v>746</v>
      </c>
      <c r="C120" s="76" t="s">
        <v>372</v>
      </c>
      <c r="D120" s="76" t="s">
        <v>537</v>
      </c>
      <c r="E120" s="76" t="s">
        <v>235</v>
      </c>
      <c r="F120" s="76" t="s">
        <v>274</v>
      </c>
      <c r="G120" s="13" t="str">
        <f t="shared" si="51"/>
        <v>CM202 E (Cálculo Diferencial e Integral II, 3a5a 19:30)</v>
      </c>
      <c r="H120" s="16" t="str">
        <f>IFERROR(__xludf.DUMMYFUNCTION("if(A120="""","""",iferror(join("" (1), "",query('Escolhas por docente'!A$2:F$69,""select A where B ='""&amp;$A120&amp;""'"")),""""))"),"")</f>
        <v/>
      </c>
      <c r="I120" s="18" t="str">
        <f t="shared" si="1"/>
        <v/>
      </c>
      <c r="J120" s="18" t="str">
        <f t="shared" si="2"/>
        <v/>
      </c>
      <c r="K120" s="18" t="str">
        <f>IFERROR(__xludf.DUMMYFUNCTION("if(A120="""","""", iferror(join("" (2), "",query('Escolhas por docente'!A$2:F$69,""select A where C ='""&amp;$A120&amp;""'"")),""""))"),"")</f>
        <v/>
      </c>
      <c r="L120" s="18" t="str">
        <f t="shared" si="3"/>
        <v/>
      </c>
      <c r="M120" s="18" t="str">
        <f t="shared" si="4"/>
        <v/>
      </c>
      <c r="N120" s="18" t="str">
        <f>IFERROR(__xludf.DUMMYFUNCTION("if(A120="""","""", iferror(join("" (3), "",query('Escolhas por docente'!A$2:F$69,""select A where D ='""&amp;$A120&amp;""'"")),""""))"),"")</f>
        <v/>
      </c>
      <c r="O120" s="18" t="str">
        <f t="shared" si="5"/>
        <v/>
      </c>
      <c r="P120" s="18" t="str">
        <f t="shared" si="6"/>
        <v/>
      </c>
      <c r="Q120" s="18" t="str">
        <f>IFERROR(__xludf.DUMMYFUNCTION("if(A120="""","""", iferror(join("" (4), "",query('Escolhas por docente'!A$2:F$69,""select A where E ='""&amp;$A120&amp;""'"")),""""))"),"")</f>
        <v/>
      </c>
      <c r="R120" s="18" t="str">
        <f t="shared" si="7"/>
        <v/>
      </c>
      <c r="S120" s="18" t="str">
        <f t="shared" si="8"/>
        <v/>
      </c>
      <c r="T120" s="18" t="str">
        <f>IFERROR(__xludf.DUMMYFUNCTION("if(A120="""","""", iferror(join("" (5), "",query('Escolhas por docente'!A$2:F$69,""select A where F ='""&amp;$A120&amp;""'"")),""""))"),"")</f>
        <v/>
      </c>
      <c r="U120" s="28" t="str">
        <f t="shared" si="9"/>
        <v/>
      </c>
      <c r="V120" s="30" t="str">
        <f t="shared" si="48"/>
        <v/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</row>
    <row r="121" ht="67.5" customHeight="1">
      <c r="A121" s="72" t="s">
        <v>373</v>
      </c>
      <c r="B121" s="72"/>
      <c r="C121" s="72"/>
      <c r="D121" s="72"/>
      <c r="E121" s="72"/>
      <c r="F121" s="72"/>
      <c r="G121" s="13" t="s">
        <v>41</v>
      </c>
      <c r="H121" s="16" t="str">
        <f>IFERROR(__xludf.DUMMYFUNCTION("if(A121="""","""",iferror(join("" (1), "",query('Escolhas por docente'!A$2:F$69,""select A where B ='""&amp;$A121&amp;""'"")),""""))"),"")</f>
        <v/>
      </c>
      <c r="I121" s="18" t="str">
        <f t="shared" si="1"/>
        <v/>
      </c>
      <c r="J121" s="18" t="str">
        <f t="shared" si="2"/>
        <v/>
      </c>
      <c r="K121" s="18" t="str">
        <f>IFERROR(__xludf.DUMMYFUNCTION("if(A121="""","""", iferror(join("" (2), "",query('Escolhas por docente'!A$2:F$69,""select A where C ='""&amp;$A121&amp;""'"")),""""))"),"")</f>
        <v/>
      </c>
      <c r="L121" s="18" t="str">
        <f t="shared" si="3"/>
        <v/>
      </c>
      <c r="M121" s="18" t="str">
        <f t="shared" si="4"/>
        <v/>
      </c>
      <c r="N121" s="18" t="str">
        <f>IFERROR(__xludf.DUMMYFUNCTION("if(A121="""","""", iferror(join("" (3), "",query('Escolhas por docente'!A$2:F$69,""select A where D ='""&amp;$A121&amp;""'"")),""""))"),"")</f>
        <v/>
      </c>
      <c r="O121" s="18" t="str">
        <f t="shared" si="5"/>
        <v/>
      </c>
      <c r="P121" s="18" t="str">
        <f t="shared" si="6"/>
        <v/>
      </c>
      <c r="Q121" s="18" t="str">
        <f>IFERROR(__xludf.DUMMYFUNCTION("if(A121="""","""", iferror(join("" (4), "",query('Escolhas por docente'!A$2:F$69,""select A where E ='""&amp;$A121&amp;""'"")),""""))"),"")</f>
        <v/>
      </c>
      <c r="R121" s="18" t="str">
        <f t="shared" si="7"/>
        <v/>
      </c>
      <c r="S121" s="18" t="str">
        <f t="shared" si="8"/>
        <v/>
      </c>
      <c r="T121" s="18" t="str">
        <f>IFERROR(__xludf.DUMMYFUNCTION("if(A121="""","""", iferror(join("" (5), "",query('Escolhas por docente'!A$2:F$69,""select A where F ='""&amp;$A121&amp;""'"")),""""))"),"")</f>
        <v/>
      </c>
      <c r="U121" s="28" t="str">
        <f t="shared" si="9"/>
        <v/>
      </c>
      <c r="V121" s="30" t="str">
        <f t="shared" si="48"/>
        <v/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</row>
    <row r="122" ht="67.5" customHeight="1">
      <c r="A122" s="12" t="s">
        <v>2</v>
      </c>
      <c r="B122" s="12" t="s">
        <v>228</v>
      </c>
      <c r="C122" s="12" t="s">
        <v>6</v>
      </c>
      <c r="D122" s="12" t="s">
        <v>230</v>
      </c>
      <c r="E122" s="12" t="s">
        <v>8</v>
      </c>
      <c r="F122" s="12" t="s">
        <v>9</v>
      </c>
      <c r="G122" s="13" t="s">
        <v>41</v>
      </c>
      <c r="H122" s="16" t="str">
        <f>IFERROR(__xludf.DUMMYFUNCTION("if(A122="""","""",iferror(join("" (1), "",query('Escolhas por docente'!A$2:F$69,""select A where B ='""&amp;$A122&amp;""'"")),""""))"),"")</f>
        <v/>
      </c>
      <c r="I122" s="18" t="str">
        <f t="shared" si="1"/>
        <v/>
      </c>
      <c r="J122" s="18" t="str">
        <f t="shared" si="2"/>
        <v/>
      </c>
      <c r="K122" s="18" t="str">
        <f>IFERROR(__xludf.DUMMYFUNCTION("if(A122="""","""", iferror(join("" (2), "",query('Escolhas por docente'!A$2:F$69,""select A where C ='""&amp;$A122&amp;""'"")),""""))"),"")</f>
        <v/>
      </c>
      <c r="L122" s="18" t="str">
        <f t="shared" si="3"/>
        <v/>
      </c>
      <c r="M122" s="18" t="str">
        <f t="shared" si="4"/>
        <v/>
      </c>
      <c r="N122" s="18" t="str">
        <f>IFERROR(__xludf.DUMMYFUNCTION("if(A122="""","""", iferror(join("" (3), "",query('Escolhas por docente'!A$2:F$69,""select A where D ='""&amp;$A122&amp;""'"")),""""))"),"")</f>
        <v/>
      </c>
      <c r="O122" s="18" t="str">
        <f t="shared" si="5"/>
        <v/>
      </c>
      <c r="P122" s="18" t="str">
        <f t="shared" si="6"/>
        <v/>
      </c>
      <c r="Q122" s="18" t="str">
        <f>IFERROR(__xludf.DUMMYFUNCTION("if(A122="""","""", iferror(join("" (4), "",query('Escolhas por docente'!A$2:F$69,""select A where E ='""&amp;$A122&amp;""'"")),""""))"),"")</f>
        <v/>
      </c>
      <c r="R122" s="18" t="str">
        <f t="shared" si="7"/>
        <v/>
      </c>
      <c r="S122" s="18" t="str">
        <f t="shared" si="8"/>
        <v/>
      </c>
      <c r="T122" s="18" t="str">
        <f>IFERROR(__xludf.DUMMYFUNCTION("if(A122="""","""", iferror(join("" (5), "",query('Escolhas por docente'!A$2:F$69,""select A where F ='""&amp;$A122&amp;""'"")),""""))"),"")</f>
        <v/>
      </c>
      <c r="U122" s="28" t="str">
        <f t="shared" si="9"/>
        <v/>
      </c>
      <c r="V122" s="30" t="str">
        <f t="shared" si="48"/>
        <v/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</row>
    <row r="123" ht="67.5" customHeight="1">
      <c r="A123" s="76" t="s">
        <v>374</v>
      </c>
      <c r="B123" s="76" t="s">
        <v>749</v>
      </c>
      <c r="C123" s="76" t="s">
        <v>302</v>
      </c>
      <c r="D123" s="76" t="s">
        <v>577</v>
      </c>
      <c r="E123" s="76" t="s">
        <v>289</v>
      </c>
      <c r="F123" s="76" t="s">
        <v>290</v>
      </c>
      <c r="G123" s="13" t="str">
        <f>if(A123="","",concatenate(A123," (",B123,if(and(D123&lt;&gt;"",D123&lt;&gt;" "),concatenate(", ",D123),""),")"))</f>
        <v>CM228 A (Teoria dos Conjuntos, 2a4a 13:30)</v>
      </c>
      <c r="H123" s="16" t="str">
        <f>IFERROR(__xludf.DUMMYFUNCTION("if(A123="""","""",iferror(join("" (1), "",query('Escolhas por docente'!A$2:F$69,""select A where B ='""&amp;$A123&amp;""'"")),""""))"),"")</f>
        <v/>
      </c>
      <c r="I123" s="18" t="str">
        <f t="shared" si="1"/>
        <v/>
      </c>
      <c r="J123" s="18" t="str">
        <f t="shared" si="2"/>
        <v/>
      </c>
      <c r="K123" s="18" t="str">
        <f>IFERROR(__xludf.DUMMYFUNCTION("if(A123="""","""", iferror(join("" (2), "",query('Escolhas por docente'!A$2:F$69,""select A where C ='""&amp;$A123&amp;""'"")),""""))"),"")</f>
        <v/>
      </c>
      <c r="L123" s="18" t="str">
        <f t="shared" si="3"/>
        <v/>
      </c>
      <c r="M123" s="18" t="str">
        <f t="shared" si="4"/>
        <v/>
      </c>
      <c r="N123" s="18" t="str">
        <f>IFERROR(__xludf.DUMMYFUNCTION("if(A123="""","""", iferror(join("" (3), "",query('Escolhas por docente'!A$2:F$69,""select A where D ='""&amp;$A123&amp;""'"")),""""))"),"")</f>
        <v/>
      </c>
      <c r="O123" s="18" t="str">
        <f t="shared" si="5"/>
        <v/>
      </c>
      <c r="P123" s="18" t="str">
        <f t="shared" si="6"/>
        <v/>
      </c>
      <c r="Q123" s="18" t="str">
        <f>IFERROR(__xludf.DUMMYFUNCTION("if(A123="""","""", iferror(join("" (4), "",query('Escolhas por docente'!A$2:F$69,""select A where E ='""&amp;$A123&amp;""'"")),""""))"),"")</f>
        <v/>
      </c>
      <c r="R123" s="18" t="str">
        <f t="shared" si="7"/>
        <v/>
      </c>
      <c r="S123" s="18" t="str">
        <f t="shared" si="8"/>
        <v/>
      </c>
      <c r="T123" s="18" t="str">
        <f>IFERROR(__xludf.DUMMYFUNCTION("if(A123="""","""", iferror(join("" (5), "",query('Escolhas por docente'!A$2:F$69,""select A where F ='""&amp;$A123&amp;""'"")),""""))"),"")</f>
        <v/>
      </c>
      <c r="U123" s="28" t="str">
        <f t="shared" si="9"/>
        <v/>
      </c>
      <c r="V123" s="30" t="str">
        <f t="shared" si="48"/>
        <v/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</row>
    <row r="124" ht="67.5" customHeight="1">
      <c r="A124" s="72" t="s">
        <v>375</v>
      </c>
      <c r="B124" s="72"/>
      <c r="C124" s="72"/>
      <c r="D124" s="72"/>
      <c r="E124" s="72"/>
      <c r="F124" s="72"/>
      <c r="G124" s="13" t="s">
        <v>41</v>
      </c>
      <c r="H124" s="16" t="str">
        <f>IFERROR(__xludf.DUMMYFUNCTION("if(A124="""","""",iferror(join("" (1), "",query('Escolhas por docente'!A$2:F$69,""select A where B ='""&amp;$A124&amp;""'"")),""""))"),"")</f>
        <v/>
      </c>
      <c r="I124" s="18" t="str">
        <f t="shared" si="1"/>
        <v/>
      </c>
      <c r="J124" s="18" t="str">
        <f t="shared" si="2"/>
        <v/>
      </c>
      <c r="K124" s="18" t="str">
        <f>IFERROR(__xludf.DUMMYFUNCTION("if(A124="""","""", iferror(join("" (2), "",query('Escolhas por docente'!A$2:F$69,""select A where C ='""&amp;$A124&amp;""'"")),""""))"),"")</f>
        <v/>
      </c>
      <c r="L124" s="18" t="str">
        <f t="shared" si="3"/>
        <v/>
      </c>
      <c r="M124" s="18" t="str">
        <f t="shared" si="4"/>
        <v/>
      </c>
      <c r="N124" s="18" t="str">
        <f>IFERROR(__xludf.DUMMYFUNCTION("if(A124="""","""", iferror(join("" (3), "",query('Escolhas por docente'!A$2:F$69,""select A where D ='""&amp;$A124&amp;""'"")),""""))"),"")</f>
        <v/>
      </c>
      <c r="O124" s="18" t="str">
        <f t="shared" si="5"/>
        <v/>
      </c>
      <c r="P124" s="18" t="str">
        <f t="shared" si="6"/>
        <v/>
      </c>
      <c r="Q124" s="18" t="str">
        <f>IFERROR(__xludf.DUMMYFUNCTION("if(A124="""","""", iferror(join("" (4), "",query('Escolhas por docente'!A$2:F$69,""select A where E ='""&amp;$A124&amp;""'"")),""""))"),"")</f>
        <v/>
      </c>
      <c r="R124" s="18" t="str">
        <f t="shared" si="7"/>
        <v/>
      </c>
      <c r="S124" s="18" t="str">
        <f t="shared" si="8"/>
        <v/>
      </c>
      <c r="T124" s="18" t="str">
        <f>IFERROR(__xludf.DUMMYFUNCTION("if(A124="""","""", iferror(join("" (5), "",query('Escolhas por docente'!A$2:F$69,""select A where F ='""&amp;$A124&amp;""'"")),""""))"),"")</f>
        <v/>
      </c>
      <c r="U124" s="28" t="str">
        <f t="shared" si="9"/>
        <v/>
      </c>
      <c r="V124" s="30" t="str">
        <f t="shared" si="48"/>
        <v/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</row>
    <row r="125" ht="67.5" customHeight="1">
      <c r="A125" s="12" t="s">
        <v>2</v>
      </c>
      <c r="B125" s="12" t="s">
        <v>228</v>
      </c>
      <c r="C125" s="12" t="s">
        <v>6</v>
      </c>
      <c r="D125" s="12" t="s">
        <v>230</v>
      </c>
      <c r="E125" s="12" t="s">
        <v>8</v>
      </c>
      <c r="F125" s="12" t="s">
        <v>9</v>
      </c>
      <c r="G125" s="13" t="s">
        <v>41</v>
      </c>
      <c r="H125" s="16" t="str">
        <f>IFERROR(__xludf.DUMMYFUNCTION("if(A125="""","""",iferror(join("" (1), "",query('Escolhas por docente'!A$2:F$69,""select A where B ='""&amp;$A125&amp;""'"")),""""))"),"")</f>
        <v/>
      </c>
      <c r="I125" s="18" t="str">
        <f t="shared" si="1"/>
        <v/>
      </c>
      <c r="J125" s="18" t="str">
        <f t="shared" si="2"/>
        <v/>
      </c>
      <c r="K125" s="18" t="str">
        <f>IFERROR(__xludf.DUMMYFUNCTION("if(A125="""","""", iferror(join("" (2), "",query('Escolhas por docente'!A$2:F$69,""select A where C ='""&amp;$A125&amp;""'"")),""""))"),"")</f>
        <v/>
      </c>
      <c r="L125" s="18" t="str">
        <f t="shared" si="3"/>
        <v/>
      </c>
      <c r="M125" s="18" t="str">
        <f t="shared" si="4"/>
        <v/>
      </c>
      <c r="N125" s="18" t="str">
        <f>IFERROR(__xludf.DUMMYFUNCTION("if(A125="""","""", iferror(join("" (3), "",query('Escolhas por docente'!A$2:F$69,""select A where D ='""&amp;$A125&amp;""'"")),""""))"),"")</f>
        <v/>
      </c>
      <c r="O125" s="18" t="str">
        <f t="shared" si="5"/>
        <v/>
      </c>
      <c r="P125" s="18" t="str">
        <f t="shared" si="6"/>
        <v/>
      </c>
      <c r="Q125" s="18" t="str">
        <f>IFERROR(__xludf.DUMMYFUNCTION("if(A125="""","""", iferror(join("" (4), "",query('Escolhas por docente'!A$2:F$69,""select A where E ='""&amp;$A125&amp;""'"")),""""))"),"")</f>
        <v/>
      </c>
      <c r="R125" s="18" t="str">
        <f t="shared" si="7"/>
        <v/>
      </c>
      <c r="S125" s="18" t="str">
        <f t="shared" si="8"/>
        <v/>
      </c>
      <c r="T125" s="18" t="str">
        <f>IFERROR(__xludf.DUMMYFUNCTION("if(A125="""","""", iferror(join("" (5), "",query('Escolhas por docente'!A$2:F$69,""select A where F ='""&amp;$A125&amp;""'"")),""""))"),"")</f>
        <v/>
      </c>
      <c r="U125" s="28" t="str">
        <f t="shared" si="9"/>
        <v/>
      </c>
      <c r="V125" s="30" t="str">
        <f t="shared" si="48"/>
        <v/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</row>
    <row r="126" ht="67.5" customHeight="1">
      <c r="A126" s="76" t="s">
        <v>376</v>
      </c>
      <c r="B126" s="76" t="s">
        <v>432</v>
      </c>
      <c r="C126" s="76" t="s">
        <v>326</v>
      </c>
      <c r="D126" s="76" t="s">
        <v>684</v>
      </c>
      <c r="E126" s="76" t="s">
        <v>289</v>
      </c>
      <c r="F126" s="76" t="s">
        <v>377</v>
      </c>
      <c r="G126" s="13" t="str">
        <f>if(A126="","",concatenate(A126," (",B126,if(and(D126&lt;&gt;"",D126&lt;&gt;" "),concatenate(", ",D126),""),")"))</f>
        <v>CM230 A (Topologia Algébrica, 3a5a 15:30)</v>
      </c>
      <c r="H126" s="16" t="str">
        <f>IFERROR(__xludf.DUMMYFUNCTION("if(A126="""","""",iferror(join("" (1), "",query('Escolhas por docente'!A$2:F$69,""select A where B ='""&amp;$A126&amp;""'"")),""""))"),"")</f>
        <v/>
      </c>
      <c r="I126" s="18" t="str">
        <f t="shared" si="1"/>
        <v/>
      </c>
      <c r="J126" s="18" t="str">
        <f t="shared" si="2"/>
        <v/>
      </c>
      <c r="K126" s="18" t="str">
        <f>IFERROR(__xludf.DUMMYFUNCTION("if(A126="""","""", iferror(join("" (2), "",query('Escolhas por docente'!A$2:F$69,""select A where C ='""&amp;$A126&amp;""'"")),""""))"),"")</f>
        <v/>
      </c>
      <c r="L126" s="18" t="str">
        <f t="shared" si="3"/>
        <v/>
      </c>
      <c r="M126" s="18" t="str">
        <f t="shared" si="4"/>
        <v/>
      </c>
      <c r="N126" s="18" t="str">
        <f>IFERROR(__xludf.DUMMYFUNCTION("if(A126="""","""", iferror(join("" (3), "",query('Escolhas por docente'!A$2:F$69,""select A where D ='""&amp;$A126&amp;""'"")),""""))"),"")</f>
        <v/>
      </c>
      <c r="O126" s="18" t="str">
        <f t="shared" si="5"/>
        <v/>
      </c>
      <c r="P126" s="18" t="str">
        <f t="shared" si="6"/>
        <v/>
      </c>
      <c r="Q126" s="18" t="str">
        <f>IFERROR(__xludf.DUMMYFUNCTION("if(A126="""","""", iferror(join("" (4), "",query('Escolhas por docente'!A$2:F$69,""select A where E ='""&amp;$A126&amp;""'"")),""""))"),"")</f>
        <v/>
      </c>
      <c r="R126" s="18" t="str">
        <f t="shared" si="7"/>
        <v/>
      </c>
      <c r="S126" s="18" t="str">
        <f t="shared" si="8"/>
        <v/>
      </c>
      <c r="T126" s="18" t="str">
        <f>IFERROR(__xludf.DUMMYFUNCTION("if(A126="""","""", iferror(join("" (5), "",query('Escolhas por docente'!A$2:F$69,""select A where F ='""&amp;$A126&amp;""'"")),""""))"),"")</f>
        <v/>
      </c>
      <c r="U126" s="28" t="str">
        <f t="shared" si="9"/>
        <v/>
      </c>
      <c r="V126" s="30" t="str">
        <f t="shared" si="48"/>
        <v/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</row>
    <row r="127" ht="67.5" customHeight="1">
      <c r="A127" s="72" t="s">
        <v>378</v>
      </c>
      <c r="B127" s="72"/>
      <c r="C127" s="72"/>
      <c r="D127" s="72"/>
      <c r="E127" s="72"/>
      <c r="F127" s="72"/>
      <c r="G127" s="13" t="s">
        <v>41</v>
      </c>
      <c r="H127" s="16" t="str">
        <f>IFERROR(__xludf.DUMMYFUNCTION("if(A127="""","""",iferror(join("" (1), "",query('Escolhas por docente'!A$2:F$69,""select A where B ='""&amp;$A127&amp;""'"")),""""))"),"")</f>
        <v/>
      </c>
      <c r="I127" s="18" t="str">
        <f t="shared" si="1"/>
        <v/>
      </c>
      <c r="J127" s="18" t="str">
        <f t="shared" si="2"/>
        <v/>
      </c>
      <c r="K127" s="18" t="str">
        <f>IFERROR(__xludf.DUMMYFUNCTION("if(A127="""","""", iferror(join("" (2), "",query('Escolhas por docente'!A$2:F$69,""select A where C ='""&amp;$A127&amp;""'"")),""""))"),"")</f>
        <v/>
      </c>
      <c r="L127" s="18" t="str">
        <f t="shared" si="3"/>
        <v/>
      </c>
      <c r="M127" s="18" t="str">
        <f t="shared" si="4"/>
        <v/>
      </c>
      <c r="N127" s="18" t="str">
        <f>IFERROR(__xludf.DUMMYFUNCTION("if(A127="""","""", iferror(join("" (3), "",query('Escolhas por docente'!A$2:F$69,""select A where D ='""&amp;$A127&amp;""'"")),""""))"),"")</f>
        <v/>
      </c>
      <c r="O127" s="18" t="str">
        <f t="shared" si="5"/>
        <v/>
      </c>
      <c r="P127" s="18" t="str">
        <f t="shared" si="6"/>
        <v/>
      </c>
      <c r="Q127" s="18" t="str">
        <f>IFERROR(__xludf.DUMMYFUNCTION("if(A127="""","""", iferror(join("" (4), "",query('Escolhas por docente'!A$2:F$69,""select A where E ='""&amp;$A127&amp;""'"")),""""))"),"")</f>
        <v/>
      </c>
      <c r="R127" s="18" t="str">
        <f t="shared" si="7"/>
        <v/>
      </c>
      <c r="S127" s="18" t="str">
        <f t="shared" si="8"/>
        <v/>
      </c>
      <c r="T127" s="18" t="str">
        <f>IFERROR(__xludf.DUMMYFUNCTION("if(A127="""","""", iferror(join("" (5), "",query('Escolhas por docente'!A$2:F$69,""select A where F ='""&amp;$A127&amp;""'"")),""""))"),"")</f>
        <v/>
      </c>
      <c r="U127" s="28" t="str">
        <f t="shared" si="9"/>
        <v/>
      </c>
      <c r="V127" s="30" t="str">
        <f t="shared" si="48"/>
        <v/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</row>
    <row r="128" ht="67.5" customHeight="1">
      <c r="A128" s="12" t="s">
        <v>2</v>
      </c>
      <c r="B128" s="12" t="s">
        <v>228</v>
      </c>
      <c r="C128" s="12" t="s">
        <v>6</v>
      </c>
      <c r="D128" s="12" t="s">
        <v>230</v>
      </c>
      <c r="E128" s="12" t="s">
        <v>8</v>
      </c>
      <c r="F128" s="12" t="s">
        <v>9</v>
      </c>
      <c r="G128" s="13" t="s">
        <v>41</v>
      </c>
      <c r="H128" s="16" t="str">
        <f>IFERROR(__xludf.DUMMYFUNCTION("if(A128="""","""",iferror(join("" (1), "",query('Escolhas por docente'!A$2:F$69,""select A where B ='""&amp;$A128&amp;""'"")),""""))"),"")</f>
        <v/>
      </c>
      <c r="I128" s="18" t="str">
        <f t="shared" si="1"/>
        <v/>
      </c>
      <c r="J128" s="18" t="str">
        <f t="shared" si="2"/>
        <v/>
      </c>
      <c r="K128" s="18" t="str">
        <f>IFERROR(__xludf.DUMMYFUNCTION("if(A128="""","""", iferror(join("" (2), "",query('Escolhas por docente'!A$2:F$69,""select A where C ='""&amp;$A128&amp;""'"")),""""))"),"")</f>
        <v/>
      </c>
      <c r="L128" s="18" t="str">
        <f t="shared" si="3"/>
        <v/>
      </c>
      <c r="M128" s="18" t="str">
        <f t="shared" si="4"/>
        <v/>
      </c>
      <c r="N128" s="18" t="str">
        <f>IFERROR(__xludf.DUMMYFUNCTION("if(A128="""","""", iferror(join("" (3), "",query('Escolhas por docente'!A$2:F$69,""select A where D ='""&amp;$A128&amp;""'"")),""""))"),"")</f>
        <v/>
      </c>
      <c r="O128" s="18" t="str">
        <f t="shared" si="5"/>
        <v/>
      </c>
      <c r="P128" s="18" t="str">
        <f t="shared" si="6"/>
        <v/>
      </c>
      <c r="Q128" s="18" t="str">
        <f>IFERROR(__xludf.DUMMYFUNCTION("if(A128="""","""", iferror(join("" (4), "",query('Escolhas por docente'!A$2:F$69,""select A where E ='""&amp;$A128&amp;""'"")),""""))"),"")</f>
        <v/>
      </c>
      <c r="R128" s="18" t="str">
        <f t="shared" si="7"/>
        <v/>
      </c>
      <c r="S128" s="18" t="str">
        <f t="shared" si="8"/>
        <v/>
      </c>
      <c r="T128" s="18" t="str">
        <f>IFERROR(__xludf.DUMMYFUNCTION("if(A128="""","""", iferror(join("" (5), "",query('Escolhas por docente'!A$2:F$69,""select A where F ='""&amp;$A128&amp;""'"")),""""))"),"")</f>
        <v/>
      </c>
      <c r="U128" s="28" t="str">
        <f t="shared" si="9"/>
        <v/>
      </c>
      <c r="V128" s="30" t="str">
        <f t="shared" si="48"/>
        <v/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</row>
    <row r="129" ht="67.5" customHeight="1">
      <c r="A129" s="76" t="s">
        <v>379</v>
      </c>
      <c r="B129" s="76" t="s">
        <v>750</v>
      </c>
      <c r="C129" s="76" t="s">
        <v>380</v>
      </c>
      <c r="D129" s="34" t="s">
        <v>751</v>
      </c>
      <c r="E129" s="76" t="s">
        <v>382</v>
      </c>
      <c r="F129" s="76" t="s">
        <v>383</v>
      </c>
      <c r="G129" s="13" t="str">
        <f t="shared" ref="G129:G134" si="52">if(A129="","",concatenate(A129," (",B129,if(and(D129&lt;&gt;"",D129&lt;&gt;" "),concatenate(", ",D129),""),")"))</f>
        <v>CM300 A (Introdução ao Cálculo, 5a 7:30 6a 9:30)</v>
      </c>
      <c r="H129" s="16" t="str">
        <f>IFERROR(__xludf.DUMMYFUNCTION("if(A129="""","""",iferror(join("" (1), "",query('Escolhas por docente'!A$2:F$69,""select A where B ='""&amp;$A129&amp;""'"")),""""))"),"Mael")</f>
        <v>Mael</v>
      </c>
      <c r="I129" s="18" t="str">
        <f t="shared" si="1"/>
        <v> (1)</v>
      </c>
      <c r="J129" s="18" t="str">
        <f t="shared" si="2"/>
        <v/>
      </c>
      <c r="K129" s="18" t="str">
        <f>IFERROR(__xludf.DUMMYFUNCTION("if(A129="""","""", iferror(join("" (2), "",query('Escolhas por docente'!A$2:F$69,""select A where C ='""&amp;$A129&amp;""'"")),""""))"),"")</f>
        <v/>
      </c>
      <c r="L129" s="18" t="str">
        <f t="shared" si="3"/>
        <v/>
      </c>
      <c r="M129" s="18" t="str">
        <f t="shared" si="4"/>
        <v/>
      </c>
      <c r="N129" s="18" t="str">
        <f>IFERROR(__xludf.DUMMYFUNCTION("if(A129="""","""", iferror(join("" (3), "",query('Escolhas por docente'!A$2:F$69,""select A where D ='""&amp;$A129&amp;""'"")),""""))"),"")</f>
        <v/>
      </c>
      <c r="O129" s="18" t="str">
        <f t="shared" si="5"/>
        <v/>
      </c>
      <c r="P129" s="18" t="str">
        <f t="shared" si="6"/>
        <v/>
      </c>
      <c r="Q129" s="18" t="str">
        <f>IFERROR(__xludf.DUMMYFUNCTION("if(A129="""","""", iferror(join("" (4), "",query('Escolhas por docente'!A$2:F$69,""select A where E ='""&amp;$A129&amp;""'"")),""""))"),"")</f>
        <v/>
      </c>
      <c r="R129" s="18" t="str">
        <f t="shared" si="7"/>
        <v/>
      </c>
      <c r="S129" s="18" t="str">
        <f t="shared" si="8"/>
        <v/>
      </c>
      <c r="T129" s="18" t="str">
        <f>IFERROR(__xludf.DUMMYFUNCTION("if(A129="""","""", iferror(join("" (5), "",query('Escolhas por docente'!A$2:F$69,""select A where F ='""&amp;$A129&amp;""'"")),""""))"),"")</f>
        <v/>
      </c>
      <c r="U129" s="28" t="str">
        <f t="shared" si="9"/>
        <v/>
      </c>
      <c r="V129" s="30" t="str">
        <f t="shared" si="48"/>
        <v>Mael (1)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</row>
    <row r="130" ht="67.5" customHeight="1">
      <c r="A130" s="76" t="s">
        <v>386</v>
      </c>
      <c r="B130" s="76" t="s">
        <v>750</v>
      </c>
      <c r="C130" s="76" t="s">
        <v>387</v>
      </c>
      <c r="D130" s="34" t="s">
        <v>752</v>
      </c>
      <c r="E130" s="76" t="s">
        <v>388</v>
      </c>
      <c r="F130" s="76" t="s">
        <v>389</v>
      </c>
      <c r="G130" s="13" t="str">
        <f t="shared" si="52"/>
        <v>CM300 B (Introdução ao Cálculo, 5a 9:30 6a 13:30)</v>
      </c>
      <c r="H130" s="16" t="str">
        <f>IFERROR(__xludf.DUMMYFUNCTION("if(A130="""","""",iferror(join("" (1), "",query('Escolhas por docente'!A$2:F$69,""select A where B ='""&amp;$A130&amp;""'"")),""""))"),"")</f>
        <v/>
      </c>
      <c r="I130" s="18" t="str">
        <f t="shared" si="1"/>
        <v/>
      </c>
      <c r="J130" s="18" t="str">
        <f t="shared" si="2"/>
        <v/>
      </c>
      <c r="K130" s="18" t="str">
        <f>IFERROR(__xludf.DUMMYFUNCTION("if(A130="""","""", iferror(join("" (2), "",query('Escolhas por docente'!A$2:F$69,""select A where C ='""&amp;$A130&amp;""'"")),""""))"),"Mael")</f>
        <v>Mael</v>
      </c>
      <c r="L130" s="18" t="str">
        <f t="shared" si="3"/>
        <v> (2)</v>
      </c>
      <c r="M130" s="18" t="str">
        <f t="shared" si="4"/>
        <v/>
      </c>
      <c r="N130" s="18" t="str">
        <f>IFERROR(__xludf.DUMMYFUNCTION("if(A130="""","""", iferror(join("" (3), "",query('Escolhas por docente'!A$2:F$69,""select A where D ='""&amp;$A130&amp;""'"")),""""))"),"")</f>
        <v/>
      </c>
      <c r="O130" s="18" t="str">
        <f t="shared" si="5"/>
        <v/>
      </c>
      <c r="P130" s="18" t="str">
        <f t="shared" si="6"/>
        <v/>
      </c>
      <c r="Q130" s="18" t="str">
        <f>IFERROR(__xludf.DUMMYFUNCTION("if(A130="""","""", iferror(join("" (4), "",query('Escolhas por docente'!A$2:F$69,""select A where E ='""&amp;$A130&amp;""'"")),""""))"),"")</f>
        <v/>
      </c>
      <c r="R130" s="18" t="str">
        <f t="shared" si="7"/>
        <v/>
      </c>
      <c r="S130" s="18" t="str">
        <f t="shared" si="8"/>
        <v/>
      </c>
      <c r="T130" s="18" t="str">
        <f>IFERROR(__xludf.DUMMYFUNCTION("if(A130="""","""", iferror(join("" (5), "",query('Escolhas por docente'!A$2:F$69,""select A where F ='""&amp;$A130&amp;""'"")),""""))"),"")</f>
        <v/>
      </c>
      <c r="U130" s="28" t="str">
        <f t="shared" si="9"/>
        <v/>
      </c>
      <c r="V130" s="30" t="str">
        <f t="shared" si="48"/>
        <v>Mael (2)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</row>
    <row r="131" ht="67.5" customHeight="1">
      <c r="A131" s="76" t="s">
        <v>391</v>
      </c>
      <c r="B131" s="76" t="s">
        <v>750</v>
      </c>
      <c r="C131" s="76" t="s">
        <v>392</v>
      </c>
      <c r="D131" s="76" t="s">
        <v>753</v>
      </c>
      <c r="E131" s="76" t="s">
        <v>393</v>
      </c>
      <c r="F131" s="76" t="s">
        <v>383</v>
      </c>
      <c r="G131" s="13" t="str">
        <f t="shared" si="52"/>
        <v>CM300 M1 (Introdução ao Cálculo, 3a 7:30-11:40)</v>
      </c>
      <c r="H131" s="16" t="str">
        <f>IFERROR(__xludf.DUMMYFUNCTION("if(A131="""","""",iferror(join("" (1), "",query('Escolhas por docente'!A$2:F$69,""select A where B ='""&amp;$A131&amp;""'"")),""""))"),"")</f>
        <v/>
      </c>
      <c r="I131" s="18" t="str">
        <f t="shared" si="1"/>
        <v/>
      </c>
      <c r="J131" s="18" t="str">
        <f t="shared" si="2"/>
        <v/>
      </c>
      <c r="K131" s="18" t="str">
        <f>IFERROR(__xludf.DUMMYFUNCTION("if(A131="""","""", iferror(join("" (2), "",query('Escolhas por docente'!A$2:F$69,""select A where C ='""&amp;$A131&amp;""'"")),""""))"),"")</f>
        <v/>
      </c>
      <c r="L131" s="18" t="str">
        <f t="shared" si="3"/>
        <v/>
      </c>
      <c r="M131" s="18" t="str">
        <f t="shared" si="4"/>
        <v/>
      </c>
      <c r="N131" s="18" t="str">
        <f>IFERROR(__xludf.DUMMYFUNCTION("if(A131="""","""", iferror(join("" (3), "",query('Escolhas por docente'!A$2:F$69,""select A where D ='""&amp;$A131&amp;""'"")),""""))"),"")</f>
        <v/>
      </c>
      <c r="O131" s="18" t="str">
        <f t="shared" si="5"/>
        <v/>
      </c>
      <c r="P131" s="18" t="str">
        <f t="shared" si="6"/>
        <v/>
      </c>
      <c r="Q131" s="18" t="str">
        <f>IFERROR(__xludf.DUMMYFUNCTION("if(A131="""","""", iferror(join("" (4), "",query('Escolhas por docente'!A$2:F$69,""select A where E ='""&amp;$A131&amp;""'"")),""""))"),"Lucas")</f>
        <v>Lucas</v>
      </c>
      <c r="R131" s="18" t="str">
        <f t="shared" si="7"/>
        <v> (4)</v>
      </c>
      <c r="S131" s="18" t="str">
        <f t="shared" si="8"/>
        <v/>
      </c>
      <c r="T131" s="18" t="str">
        <f>IFERROR(__xludf.DUMMYFUNCTION("if(A131="""","""", iferror(join("" (5), "",query('Escolhas por docente'!A$2:F$69,""select A where F ='""&amp;$A131&amp;""'"")),""""))"),"")</f>
        <v/>
      </c>
      <c r="U131" s="28" t="str">
        <f t="shared" si="9"/>
        <v/>
      </c>
      <c r="V131" s="30" t="str">
        <f t="shared" si="48"/>
        <v>Lucas (4)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</row>
    <row r="132" ht="67.5" customHeight="1">
      <c r="A132" s="76" t="s">
        <v>395</v>
      </c>
      <c r="B132" s="76" t="s">
        <v>750</v>
      </c>
      <c r="C132" s="76" t="s">
        <v>485</v>
      </c>
      <c r="D132" s="76" t="s">
        <v>754</v>
      </c>
      <c r="E132" s="76" t="s">
        <v>486</v>
      </c>
      <c r="F132" s="76" t="s">
        <v>383</v>
      </c>
      <c r="G132" s="13" t="str">
        <f t="shared" si="52"/>
        <v>CM300 M2 (Introdução ao Cálculo, 5a 7:30-11:40)</v>
      </c>
      <c r="H132" s="16" t="str">
        <f>IFERROR(__xludf.DUMMYFUNCTION("if(A132="""","""",iferror(join("" (1), "",query('Escolhas por docente'!A$2:F$69,""select A where B ='""&amp;$A132&amp;""'"")),""""))"),"")</f>
        <v/>
      </c>
      <c r="I132" s="18" t="str">
        <f t="shared" si="1"/>
        <v/>
      </c>
      <c r="J132" s="18" t="str">
        <f t="shared" si="2"/>
        <v/>
      </c>
      <c r="K132" s="18" t="str">
        <f>IFERROR(__xludf.DUMMYFUNCTION("if(A132="""","""", iferror(join("" (2), "",query('Escolhas por docente'!A$2:F$69,""select A where C ='""&amp;$A132&amp;""'"")),""""))"),"")</f>
        <v/>
      </c>
      <c r="L132" s="18" t="str">
        <f t="shared" si="3"/>
        <v/>
      </c>
      <c r="M132" s="18" t="str">
        <f t="shared" si="4"/>
        <v/>
      </c>
      <c r="N132" s="18" t="str">
        <f>IFERROR(__xludf.DUMMYFUNCTION("if(A132="""","""", iferror(join("" (3), "",query('Escolhas por docente'!A$2:F$69,""select A where D ='""&amp;$A132&amp;""'"")),""""))"),"")</f>
        <v/>
      </c>
      <c r="O132" s="18" t="str">
        <f t="shared" si="5"/>
        <v/>
      </c>
      <c r="P132" s="18" t="str">
        <f t="shared" si="6"/>
        <v/>
      </c>
      <c r="Q132" s="18" t="str">
        <f>IFERROR(__xludf.DUMMYFUNCTION("if(A132="""","""", iferror(join("" (4), "",query('Escolhas por docente'!A$2:F$69,""select A where E ='""&amp;$A132&amp;""'"")),""""))"),"")</f>
        <v/>
      </c>
      <c r="R132" s="18" t="str">
        <f t="shared" si="7"/>
        <v/>
      </c>
      <c r="S132" s="18" t="str">
        <f t="shared" si="8"/>
        <v/>
      </c>
      <c r="T132" s="18" t="str">
        <f>IFERROR(__xludf.DUMMYFUNCTION("if(A132="""","""", iferror(join("" (5), "",query('Escolhas por docente'!A$2:F$69,""select A where F ='""&amp;$A132&amp;""'"")),""""))"),"")</f>
        <v/>
      </c>
      <c r="U132" s="28" t="str">
        <f t="shared" si="9"/>
        <v/>
      </c>
      <c r="V132" s="30" t="str">
        <f t="shared" si="48"/>
        <v/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</row>
    <row r="133" ht="67.5" customHeight="1">
      <c r="A133" s="76" t="s">
        <v>396</v>
      </c>
      <c r="B133" s="76" t="s">
        <v>750</v>
      </c>
      <c r="C133" s="76" t="s">
        <v>397</v>
      </c>
      <c r="D133" s="76" t="s">
        <v>755</v>
      </c>
      <c r="E133" s="76" t="s">
        <v>398</v>
      </c>
      <c r="F133" s="76" t="s">
        <v>383</v>
      </c>
      <c r="G133" s="13" t="str">
        <f t="shared" si="52"/>
        <v>CM300 N1 (Introdução ao Cálculo, 4a 19:00-22:30)</v>
      </c>
      <c r="H133" s="16" t="str">
        <f>IFERROR(__xludf.DUMMYFUNCTION("if(A133="""","""",iferror(join("" (1), "",query('Escolhas por docente'!A$2:F$69,""select A where B ='""&amp;$A133&amp;""'"")),""""))"),"")</f>
        <v/>
      </c>
      <c r="I133" s="18" t="str">
        <f t="shared" si="1"/>
        <v/>
      </c>
      <c r="J133" s="18" t="str">
        <f t="shared" si="2"/>
        <v/>
      </c>
      <c r="K133" s="18" t="str">
        <f>IFERROR(__xludf.DUMMYFUNCTION("if(A133="""","""", iferror(join("" (2), "",query('Escolhas por docente'!A$2:F$69,""select A where C ='""&amp;$A133&amp;""'"")),""""))"),"")</f>
        <v/>
      </c>
      <c r="L133" s="18" t="str">
        <f t="shared" si="3"/>
        <v/>
      </c>
      <c r="M133" s="18" t="str">
        <f t="shared" si="4"/>
        <v/>
      </c>
      <c r="N133" s="18" t="str">
        <f>IFERROR(__xludf.DUMMYFUNCTION("if(A133="""","""", iferror(join("" (3), "",query('Escolhas por docente'!A$2:F$69,""select A where D ='""&amp;$A133&amp;""'"")),""""))"),"")</f>
        <v/>
      </c>
      <c r="O133" s="18" t="str">
        <f t="shared" si="5"/>
        <v/>
      </c>
      <c r="P133" s="18" t="str">
        <f t="shared" si="6"/>
        <v/>
      </c>
      <c r="Q133" s="18" t="str">
        <f>IFERROR(__xludf.DUMMYFUNCTION("if(A133="""","""", iferror(join("" (4), "",query('Escolhas por docente'!A$2:F$69,""select A where E ='""&amp;$A133&amp;""'"")),""""))"),"")</f>
        <v/>
      </c>
      <c r="R133" s="18" t="str">
        <f t="shared" si="7"/>
        <v/>
      </c>
      <c r="S133" s="18" t="str">
        <f t="shared" si="8"/>
        <v/>
      </c>
      <c r="T133" s="18" t="str">
        <f>IFERROR(__xludf.DUMMYFUNCTION("if(A133="""","""", iferror(join("" (5), "",query('Escolhas por docente'!A$2:F$69,""select A where F ='""&amp;$A133&amp;""'"")),""""))"),"")</f>
        <v/>
      </c>
      <c r="U133" s="28" t="str">
        <f t="shared" si="9"/>
        <v/>
      </c>
      <c r="V133" s="30" t="str">
        <f t="shared" si="48"/>
        <v/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</row>
    <row r="134" ht="67.5" customHeight="1">
      <c r="A134" s="76" t="s">
        <v>399</v>
      </c>
      <c r="B134" s="76" t="s">
        <v>750</v>
      </c>
      <c r="C134" s="76" t="s">
        <v>400</v>
      </c>
      <c r="D134" s="76" t="s">
        <v>756</v>
      </c>
      <c r="E134" s="76" t="s">
        <v>401</v>
      </c>
      <c r="F134" s="76" t="s">
        <v>383</v>
      </c>
      <c r="G134" s="13" t="str">
        <f t="shared" si="52"/>
        <v>CM300 N2 (Introdução ao Cálculo, 3a 19:00-22:30)</v>
      </c>
      <c r="H134" s="16" t="str">
        <f>IFERROR(__xludf.DUMMYFUNCTION("if(A134="""","""",iferror(join("" (1), "",query('Escolhas por docente'!A$2:F$69,""select A where B ='""&amp;$A134&amp;""'"")),""""))"),"")</f>
        <v/>
      </c>
      <c r="I134" s="18" t="str">
        <f t="shared" si="1"/>
        <v/>
      </c>
      <c r="J134" s="18" t="str">
        <f t="shared" si="2"/>
        <v/>
      </c>
      <c r="K134" s="18" t="str">
        <f>IFERROR(__xludf.DUMMYFUNCTION("if(A134="""","""", iferror(join("" (2), "",query('Escolhas por docente'!A$2:F$69,""select A where C ='""&amp;$A134&amp;""'"")),""""))"),"")</f>
        <v/>
      </c>
      <c r="L134" s="18" t="str">
        <f t="shared" si="3"/>
        <v/>
      </c>
      <c r="M134" s="18" t="str">
        <f t="shared" si="4"/>
        <v/>
      </c>
      <c r="N134" s="18" t="str">
        <f>IFERROR(__xludf.DUMMYFUNCTION("if(A134="""","""", iferror(join("" (3), "",query('Escolhas por docente'!A$2:F$69,""select A where D ='""&amp;$A134&amp;""'"")),""""))"),"")</f>
        <v/>
      </c>
      <c r="O134" s="18" t="str">
        <f t="shared" si="5"/>
        <v/>
      </c>
      <c r="P134" s="18" t="str">
        <f t="shared" si="6"/>
        <v/>
      </c>
      <c r="Q134" s="18" t="str">
        <f>IFERROR(__xludf.DUMMYFUNCTION("if(A134="""","""", iferror(join("" (4), "",query('Escolhas por docente'!A$2:F$69,""select A where E ='""&amp;$A134&amp;""'"")),""""))"),"")</f>
        <v/>
      </c>
      <c r="R134" s="18" t="str">
        <f t="shared" si="7"/>
        <v/>
      </c>
      <c r="S134" s="18" t="str">
        <f t="shared" si="8"/>
        <v/>
      </c>
      <c r="T134" s="18" t="str">
        <f>IFERROR(__xludf.DUMMYFUNCTION("if(A134="""","""", iferror(join("" (5), "",query('Escolhas por docente'!A$2:F$69,""select A where F ='""&amp;$A134&amp;""'"")),""""))"),"")</f>
        <v/>
      </c>
      <c r="U134" s="28" t="str">
        <f t="shared" si="9"/>
        <v/>
      </c>
      <c r="V134" s="30" t="str">
        <f t="shared" si="48"/>
        <v/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</row>
    <row r="135" ht="67.5" customHeight="1">
      <c r="A135" s="72" t="s">
        <v>402</v>
      </c>
      <c r="B135" s="72"/>
      <c r="C135" s="72"/>
      <c r="D135" s="72"/>
      <c r="E135" s="72"/>
      <c r="F135" s="72"/>
      <c r="G135" s="13" t="s">
        <v>41</v>
      </c>
      <c r="H135" s="16" t="str">
        <f>IFERROR(__xludf.DUMMYFUNCTION("if(A135="""","""",iferror(join("" (1), "",query('Escolhas por docente'!A$2:F$69,""select A where B ='""&amp;$A135&amp;""'"")),""""))"),"")</f>
        <v/>
      </c>
      <c r="I135" s="18" t="str">
        <f t="shared" si="1"/>
        <v/>
      </c>
      <c r="J135" s="18" t="str">
        <f t="shared" si="2"/>
        <v/>
      </c>
      <c r="K135" s="18" t="str">
        <f>IFERROR(__xludf.DUMMYFUNCTION("if(A135="""","""", iferror(join("" (2), "",query('Escolhas por docente'!A$2:F$69,""select A where C ='""&amp;$A135&amp;""'"")),""""))"),"")</f>
        <v/>
      </c>
      <c r="L135" s="18" t="str">
        <f t="shared" si="3"/>
        <v/>
      </c>
      <c r="M135" s="18" t="str">
        <f t="shared" si="4"/>
        <v/>
      </c>
      <c r="N135" s="18" t="str">
        <f>IFERROR(__xludf.DUMMYFUNCTION("if(A135="""","""", iferror(join("" (3), "",query('Escolhas por docente'!A$2:F$69,""select A where D ='""&amp;$A135&amp;""'"")),""""))"),"")</f>
        <v/>
      </c>
      <c r="O135" s="18" t="str">
        <f t="shared" si="5"/>
        <v/>
      </c>
      <c r="P135" s="18" t="str">
        <f t="shared" si="6"/>
        <v/>
      </c>
      <c r="Q135" s="18" t="str">
        <f>IFERROR(__xludf.DUMMYFUNCTION("if(A135="""","""", iferror(join("" (4), "",query('Escolhas por docente'!A$2:F$69,""select A where E ='""&amp;$A135&amp;""'"")),""""))"),"")</f>
        <v/>
      </c>
      <c r="R135" s="18" t="str">
        <f t="shared" si="7"/>
        <v/>
      </c>
      <c r="S135" s="18" t="str">
        <f t="shared" si="8"/>
        <v/>
      </c>
      <c r="T135" s="18" t="str">
        <f>IFERROR(__xludf.DUMMYFUNCTION("if(A135="""","""", iferror(join("" (5), "",query('Escolhas por docente'!A$2:F$69,""select A where F ='""&amp;$A135&amp;""'"")),""""))"),"")</f>
        <v/>
      </c>
      <c r="U135" s="28" t="str">
        <f t="shared" si="9"/>
        <v/>
      </c>
      <c r="V135" s="30" t="str">
        <f t="shared" si="48"/>
        <v/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</row>
    <row r="136" ht="67.5" customHeight="1">
      <c r="A136" s="12" t="s">
        <v>2</v>
      </c>
      <c r="B136" s="12" t="s">
        <v>228</v>
      </c>
      <c r="C136" s="12" t="s">
        <v>6</v>
      </c>
      <c r="D136" s="12" t="s">
        <v>230</v>
      </c>
      <c r="E136" s="12" t="s">
        <v>8</v>
      </c>
      <c r="F136" s="12" t="s">
        <v>9</v>
      </c>
      <c r="G136" s="13" t="s">
        <v>41</v>
      </c>
      <c r="H136" s="16" t="str">
        <f>IFERROR(__xludf.DUMMYFUNCTION("if(A136="""","""",iferror(join("" (1), "",query('Escolhas por docente'!A$2:F$69,""select A where B ='""&amp;$A136&amp;""'"")),""""))"),"")</f>
        <v/>
      </c>
      <c r="I136" s="18" t="str">
        <f t="shared" si="1"/>
        <v/>
      </c>
      <c r="J136" s="18" t="str">
        <f t="shared" si="2"/>
        <v/>
      </c>
      <c r="K136" s="18" t="str">
        <f>IFERROR(__xludf.DUMMYFUNCTION("if(A136="""","""", iferror(join("" (2), "",query('Escolhas por docente'!A$2:F$69,""select A where C ='""&amp;$A136&amp;""'"")),""""))"),"")</f>
        <v/>
      </c>
      <c r="L136" s="18" t="str">
        <f t="shared" si="3"/>
        <v/>
      </c>
      <c r="M136" s="18" t="str">
        <f t="shared" si="4"/>
        <v/>
      </c>
      <c r="N136" s="18" t="str">
        <f>IFERROR(__xludf.DUMMYFUNCTION("if(A136="""","""", iferror(join("" (3), "",query('Escolhas por docente'!A$2:F$69,""select A where D ='""&amp;$A136&amp;""'"")),""""))"),"")</f>
        <v/>
      </c>
      <c r="O136" s="18" t="str">
        <f t="shared" si="5"/>
        <v/>
      </c>
      <c r="P136" s="18" t="str">
        <f t="shared" si="6"/>
        <v/>
      </c>
      <c r="Q136" s="18" t="str">
        <f>IFERROR(__xludf.DUMMYFUNCTION("if(A136="""","""", iferror(join("" (4), "",query('Escolhas por docente'!A$2:F$69,""select A where E ='""&amp;$A136&amp;""'"")),""""))"),"")</f>
        <v/>
      </c>
      <c r="R136" s="18" t="str">
        <f t="shared" si="7"/>
        <v/>
      </c>
      <c r="S136" s="18" t="str">
        <f t="shared" si="8"/>
        <v/>
      </c>
      <c r="T136" s="18" t="str">
        <f>IFERROR(__xludf.DUMMYFUNCTION("if(A136="""","""", iferror(join("" (5), "",query('Escolhas por docente'!A$2:F$69,""select A where F ='""&amp;$A136&amp;""'"")),""""))"),"")</f>
        <v/>
      </c>
      <c r="U136" s="28" t="str">
        <f t="shared" si="9"/>
        <v/>
      </c>
      <c r="V136" s="30" t="str">
        <f t="shared" si="48"/>
        <v/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</row>
    <row r="137" ht="67.5" customHeight="1">
      <c r="A137" s="76" t="s">
        <v>403</v>
      </c>
      <c r="B137" s="76" t="s">
        <v>757</v>
      </c>
      <c r="C137" s="76" t="s">
        <v>404</v>
      </c>
      <c r="D137" s="34" t="s">
        <v>758</v>
      </c>
      <c r="E137" s="76" t="s">
        <v>382</v>
      </c>
      <c r="F137" s="76" t="s">
        <v>383</v>
      </c>
      <c r="G137" s="13" t="str">
        <f t="shared" ref="G137:G138" si="53">if(A137="","",concatenate(A137," (",B137,if(and(D137&lt;&gt;"",D137&lt;&gt;" "),concatenate(", ",D137),""),")"))</f>
        <v>CM301 A (Cálculo em Uma Variável Real, 4a 9:30 6a 7:30)</v>
      </c>
      <c r="H137" s="16" t="str">
        <f>IFERROR(__xludf.DUMMYFUNCTION("if(A137="""","""",iferror(join("" (1), "",query('Escolhas por docente'!A$2:F$69,""select A where B ='""&amp;$A137&amp;""'"")),""""))"),"")</f>
        <v/>
      </c>
      <c r="I137" s="18" t="str">
        <f t="shared" si="1"/>
        <v/>
      </c>
      <c r="J137" s="18" t="str">
        <f t="shared" si="2"/>
        <v/>
      </c>
      <c r="K137" s="18" t="str">
        <f>IFERROR(__xludf.DUMMYFUNCTION("if(A137="""","""", iferror(join("" (2), "",query('Escolhas por docente'!A$2:F$69,""select A where C ='""&amp;$A137&amp;""'"")),""""))"),"")</f>
        <v/>
      </c>
      <c r="L137" s="18" t="str">
        <f t="shared" si="3"/>
        <v/>
      </c>
      <c r="M137" s="18" t="str">
        <f t="shared" si="4"/>
        <v/>
      </c>
      <c r="N137" s="18" t="str">
        <f>IFERROR(__xludf.DUMMYFUNCTION("if(A137="""","""", iferror(join("" (3), "",query('Escolhas por docente'!A$2:F$69,""select A where D ='""&amp;$A137&amp;""'"")),""""))"),"")</f>
        <v/>
      </c>
      <c r="O137" s="18" t="str">
        <f t="shared" si="5"/>
        <v/>
      </c>
      <c r="P137" s="18" t="str">
        <f t="shared" si="6"/>
        <v/>
      </c>
      <c r="Q137" s="18" t="str">
        <f>IFERROR(__xludf.DUMMYFUNCTION("if(A137="""","""", iferror(join("" (4), "",query('Escolhas por docente'!A$2:F$69,""select A where E ='""&amp;$A137&amp;""'"")),""""))"),"")</f>
        <v/>
      </c>
      <c r="R137" s="18" t="str">
        <f t="shared" si="7"/>
        <v/>
      </c>
      <c r="S137" s="18" t="str">
        <f t="shared" si="8"/>
        <v/>
      </c>
      <c r="T137" s="18" t="str">
        <f>IFERROR(__xludf.DUMMYFUNCTION("if(A137="""","""", iferror(join("" (5), "",query('Escolhas por docente'!A$2:F$69,""select A where F ='""&amp;$A137&amp;""'"")),""""))"),"")</f>
        <v/>
      </c>
      <c r="U137" s="28" t="str">
        <f t="shared" si="9"/>
        <v/>
      </c>
      <c r="V137" s="30" t="str">
        <f t="shared" si="48"/>
        <v/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</row>
    <row r="138" ht="67.5" customHeight="1">
      <c r="A138" s="76" t="s">
        <v>405</v>
      </c>
      <c r="B138" s="76" t="s">
        <v>757</v>
      </c>
      <c r="C138" s="76" t="s">
        <v>297</v>
      </c>
      <c r="D138" s="76" t="s">
        <v>600</v>
      </c>
      <c r="E138" s="76" t="s">
        <v>388</v>
      </c>
      <c r="F138" s="76" t="s">
        <v>389</v>
      </c>
      <c r="G138" s="13" t="str">
        <f t="shared" si="53"/>
        <v>CM301 B (Cálculo em Uma Variável Real, 3a5a 17:30)</v>
      </c>
      <c r="H138" s="16" t="str">
        <f>IFERROR(__xludf.DUMMYFUNCTION("if(A138="""","""",iferror(join("" (1), "",query('Escolhas por docente'!A$2:F$69,""select A where B ='""&amp;$A138&amp;""'"")),""""))"),"")</f>
        <v/>
      </c>
      <c r="I138" s="18" t="str">
        <f t="shared" si="1"/>
        <v/>
      </c>
      <c r="J138" s="18" t="str">
        <f t="shared" si="2"/>
        <v/>
      </c>
      <c r="K138" s="18" t="str">
        <f>IFERROR(__xludf.DUMMYFUNCTION("if(A138="""","""", iferror(join("" (2), "",query('Escolhas por docente'!A$2:F$69,""select A where C ='""&amp;$A138&amp;""'"")),""""))"),"")</f>
        <v/>
      </c>
      <c r="L138" s="18" t="str">
        <f t="shared" si="3"/>
        <v/>
      </c>
      <c r="M138" s="18" t="str">
        <f t="shared" si="4"/>
        <v/>
      </c>
      <c r="N138" s="18" t="str">
        <f>IFERROR(__xludf.DUMMYFUNCTION("if(A138="""","""", iferror(join("" (3), "",query('Escolhas por docente'!A$2:F$69,""select A where D ='""&amp;$A138&amp;""'"")),""""))"),"")</f>
        <v/>
      </c>
      <c r="O138" s="18" t="str">
        <f t="shared" si="5"/>
        <v/>
      </c>
      <c r="P138" s="18" t="str">
        <f t="shared" si="6"/>
        <v/>
      </c>
      <c r="Q138" s="18" t="str">
        <f>IFERROR(__xludf.DUMMYFUNCTION("if(A138="""","""", iferror(join("" (4), "",query('Escolhas por docente'!A$2:F$69,""select A where E ='""&amp;$A138&amp;""'"")),""""))"),"")</f>
        <v/>
      </c>
      <c r="R138" s="18" t="str">
        <f t="shared" si="7"/>
        <v/>
      </c>
      <c r="S138" s="18" t="str">
        <f t="shared" si="8"/>
        <v/>
      </c>
      <c r="T138" s="18" t="str">
        <f>IFERROR(__xludf.DUMMYFUNCTION("if(A138="""","""", iferror(join("" (5), "",query('Escolhas por docente'!A$2:F$69,""select A where F ='""&amp;$A138&amp;""'"")),""""))"),"")</f>
        <v/>
      </c>
      <c r="U138" s="28" t="str">
        <f t="shared" si="9"/>
        <v/>
      </c>
      <c r="V138" s="30" t="str">
        <f t="shared" si="48"/>
        <v/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</row>
    <row r="139" ht="67.5" customHeight="1">
      <c r="A139" s="72" t="s">
        <v>406</v>
      </c>
      <c r="B139" s="72"/>
      <c r="C139" s="72"/>
      <c r="D139" s="72"/>
      <c r="E139" s="72"/>
      <c r="F139" s="72"/>
      <c r="G139" s="13" t="s">
        <v>41</v>
      </c>
      <c r="H139" s="16" t="str">
        <f>IFERROR(__xludf.DUMMYFUNCTION("if(A139="""","""",iferror(join("" (1), "",query('Escolhas por docente'!A$2:F$69,""select A where B ='""&amp;$A139&amp;""'"")),""""))"),"")</f>
        <v/>
      </c>
      <c r="I139" s="18" t="str">
        <f t="shared" si="1"/>
        <v/>
      </c>
      <c r="J139" s="18" t="str">
        <f t="shared" si="2"/>
        <v/>
      </c>
      <c r="K139" s="18" t="str">
        <f>IFERROR(__xludf.DUMMYFUNCTION("if(A139="""","""", iferror(join("" (2), "",query('Escolhas por docente'!A$2:F$69,""select A where C ='""&amp;$A139&amp;""'"")),""""))"),"")</f>
        <v/>
      </c>
      <c r="L139" s="18" t="str">
        <f t="shared" si="3"/>
        <v/>
      </c>
      <c r="M139" s="18" t="str">
        <f t="shared" si="4"/>
        <v/>
      </c>
      <c r="N139" s="18" t="str">
        <f>IFERROR(__xludf.DUMMYFUNCTION("if(A139="""","""", iferror(join("" (3), "",query('Escolhas por docente'!A$2:F$69,""select A where D ='""&amp;$A139&amp;""'"")),""""))"),"")</f>
        <v/>
      </c>
      <c r="O139" s="18" t="str">
        <f t="shared" si="5"/>
        <v/>
      </c>
      <c r="P139" s="18" t="str">
        <f t="shared" si="6"/>
        <v/>
      </c>
      <c r="Q139" s="18" t="str">
        <f>IFERROR(__xludf.DUMMYFUNCTION("if(A139="""","""", iferror(join("" (4), "",query('Escolhas por docente'!A$2:F$69,""select A where E ='""&amp;$A139&amp;""'"")),""""))"),"")</f>
        <v/>
      </c>
      <c r="R139" s="18" t="str">
        <f t="shared" si="7"/>
        <v/>
      </c>
      <c r="S139" s="18" t="str">
        <f t="shared" si="8"/>
        <v/>
      </c>
      <c r="T139" s="18" t="str">
        <f>IFERROR(__xludf.DUMMYFUNCTION("if(A139="""","""", iferror(join("" (5), "",query('Escolhas por docente'!A$2:F$69,""select A where F ='""&amp;$A139&amp;""'"")),""""))"),"")</f>
        <v/>
      </c>
      <c r="U139" s="28" t="str">
        <f t="shared" si="9"/>
        <v/>
      </c>
      <c r="V139" s="30" t="str">
        <f t="shared" si="48"/>
        <v/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</row>
    <row r="140" ht="67.5" customHeight="1">
      <c r="A140" s="12" t="s">
        <v>2</v>
      </c>
      <c r="B140" s="12" t="s">
        <v>228</v>
      </c>
      <c r="C140" s="12" t="s">
        <v>6</v>
      </c>
      <c r="D140" s="12" t="s">
        <v>230</v>
      </c>
      <c r="E140" s="12" t="s">
        <v>8</v>
      </c>
      <c r="F140" s="12" t="s">
        <v>9</v>
      </c>
      <c r="G140" s="13" t="s">
        <v>41</v>
      </c>
      <c r="H140" s="16" t="str">
        <f>IFERROR(__xludf.DUMMYFUNCTION("if(A140="""","""",iferror(join("" (1), "",query('Escolhas por docente'!A$2:F$69,""select A where B ='""&amp;$A140&amp;""'"")),""""))"),"")</f>
        <v/>
      </c>
      <c r="I140" s="18" t="str">
        <f t="shared" si="1"/>
        <v/>
      </c>
      <c r="J140" s="18" t="str">
        <f t="shared" si="2"/>
        <v/>
      </c>
      <c r="K140" s="18" t="str">
        <f>IFERROR(__xludf.DUMMYFUNCTION("if(A140="""","""", iferror(join("" (2), "",query('Escolhas por docente'!A$2:F$69,""select A where C ='""&amp;$A140&amp;""'"")),""""))"),"")</f>
        <v/>
      </c>
      <c r="L140" s="18" t="str">
        <f t="shared" si="3"/>
        <v/>
      </c>
      <c r="M140" s="18" t="str">
        <f t="shared" si="4"/>
        <v/>
      </c>
      <c r="N140" s="18" t="str">
        <f>IFERROR(__xludf.DUMMYFUNCTION("if(A140="""","""", iferror(join("" (3), "",query('Escolhas por docente'!A$2:F$69,""select A where D ='""&amp;$A140&amp;""'"")),""""))"),"")</f>
        <v/>
      </c>
      <c r="O140" s="18" t="str">
        <f t="shared" si="5"/>
        <v/>
      </c>
      <c r="P140" s="18" t="str">
        <f t="shared" si="6"/>
        <v/>
      </c>
      <c r="Q140" s="18" t="str">
        <f>IFERROR(__xludf.DUMMYFUNCTION("if(A140="""","""", iferror(join("" (4), "",query('Escolhas por docente'!A$2:F$69,""select A where E ='""&amp;$A140&amp;""'"")),""""))"),"")</f>
        <v/>
      </c>
      <c r="R140" s="18" t="str">
        <f t="shared" si="7"/>
        <v/>
      </c>
      <c r="S140" s="18" t="str">
        <f t="shared" si="8"/>
        <v/>
      </c>
      <c r="T140" s="18" t="str">
        <f>IFERROR(__xludf.DUMMYFUNCTION("if(A140="""","""", iferror(join("" (5), "",query('Escolhas por docente'!A$2:F$69,""select A where F ='""&amp;$A140&amp;""'"")),""""))"),"")</f>
        <v/>
      </c>
      <c r="U140" s="28" t="str">
        <f t="shared" si="9"/>
        <v/>
      </c>
      <c r="V140" s="30" t="str">
        <f t="shared" si="48"/>
        <v/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</row>
    <row r="141" ht="67.5" customHeight="1">
      <c r="A141" s="76" t="s">
        <v>407</v>
      </c>
      <c r="B141" s="76" t="s">
        <v>759</v>
      </c>
      <c r="C141" s="76" t="s">
        <v>408</v>
      </c>
      <c r="D141" s="34" t="s">
        <v>760</v>
      </c>
      <c r="E141" s="76" t="s">
        <v>409</v>
      </c>
      <c r="F141" s="76" t="s">
        <v>254</v>
      </c>
      <c r="G141" s="13" t="str">
        <f t="shared" ref="G141:G144" si="54">if(A141="","",concatenate(A141," (",B141,if(and(D141&lt;&gt;"",D141&lt;&gt;" "),concatenate(", ",D141),""),")"))</f>
        <v>CM426 A (Cálculo com Álgebra Linear, 2a 7:30 5a 9:30)</v>
      </c>
      <c r="H141" s="16" t="str">
        <f>IFERROR(__xludf.DUMMYFUNCTION("if(A141="""","""",iferror(join("" (1), "",query('Escolhas por docente'!A$2:F$69,""select A where B ='""&amp;$A141&amp;""'"")),""""))"),"")</f>
        <v/>
      </c>
      <c r="I141" s="18" t="str">
        <f t="shared" si="1"/>
        <v/>
      </c>
      <c r="J141" s="18" t="str">
        <f t="shared" si="2"/>
        <v/>
      </c>
      <c r="K141" s="18" t="str">
        <f>IFERROR(__xludf.DUMMYFUNCTION("if(A141="""","""", iferror(join("" (2), "",query('Escolhas por docente'!A$2:F$69,""select A where C ='""&amp;$A141&amp;""'"")),""""))"),"")</f>
        <v/>
      </c>
      <c r="L141" s="18" t="str">
        <f t="shared" si="3"/>
        <v/>
      </c>
      <c r="M141" s="18" t="str">
        <f t="shared" si="4"/>
        <v/>
      </c>
      <c r="N141" s="18" t="str">
        <f>IFERROR(__xludf.DUMMYFUNCTION("if(A141="""","""", iferror(join("" (3), "",query('Escolhas por docente'!A$2:F$69,""select A where D ='""&amp;$A141&amp;""'"")),""""))"),"")</f>
        <v/>
      </c>
      <c r="O141" s="18" t="str">
        <f t="shared" si="5"/>
        <v/>
      </c>
      <c r="P141" s="18" t="str">
        <f t="shared" si="6"/>
        <v/>
      </c>
      <c r="Q141" s="18" t="str">
        <f>IFERROR(__xludf.DUMMYFUNCTION("if(A141="""","""", iferror(join("" (4), "",query('Escolhas por docente'!A$2:F$69,""select A where E ='""&amp;$A141&amp;""'"")),""""))"),"")</f>
        <v/>
      </c>
      <c r="R141" s="18" t="str">
        <f t="shared" si="7"/>
        <v/>
      </c>
      <c r="S141" s="18" t="str">
        <f t="shared" si="8"/>
        <v/>
      </c>
      <c r="T141" s="18" t="str">
        <f>IFERROR(__xludf.DUMMYFUNCTION("if(A141="""","""", iferror(join("" (5), "",query('Escolhas por docente'!A$2:F$69,""select A where F ='""&amp;$A141&amp;""'"")),""""))"),"")</f>
        <v/>
      </c>
      <c r="U141" s="28" t="str">
        <f t="shared" si="9"/>
        <v/>
      </c>
      <c r="V141" s="30" t="str">
        <f t="shared" si="48"/>
        <v/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</row>
    <row r="142" ht="67.5" customHeight="1">
      <c r="A142" s="76" t="s">
        <v>410</v>
      </c>
      <c r="B142" s="76" t="s">
        <v>759</v>
      </c>
      <c r="C142" s="76" t="s">
        <v>487</v>
      </c>
      <c r="D142" s="34" t="s">
        <v>761</v>
      </c>
      <c r="E142" s="76" t="s">
        <v>488</v>
      </c>
      <c r="F142" s="76" t="s">
        <v>254</v>
      </c>
      <c r="G142" s="13" t="str">
        <f t="shared" si="54"/>
        <v>CM426 B (Cálculo com Álgebra Linear, 2a 9:30 5a 7:30)</v>
      </c>
      <c r="H142" s="16" t="str">
        <f>IFERROR(__xludf.DUMMYFUNCTION("if(A142="""","""",iferror(join("" (1), "",query('Escolhas por docente'!A$2:F$69,""select A where B ='""&amp;$A142&amp;""'"")),""""))"),"")</f>
        <v/>
      </c>
      <c r="I142" s="18" t="str">
        <f t="shared" si="1"/>
        <v/>
      </c>
      <c r="J142" s="18" t="str">
        <f t="shared" si="2"/>
        <v/>
      </c>
      <c r="K142" s="18" t="str">
        <f>IFERROR(__xludf.DUMMYFUNCTION("if(A142="""","""", iferror(join("" (2), "",query('Escolhas por docente'!A$2:F$69,""select A where C ='""&amp;$A142&amp;""'"")),""""))"),"")</f>
        <v/>
      </c>
      <c r="L142" s="18" t="str">
        <f t="shared" si="3"/>
        <v/>
      </c>
      <c r="M142" s="18" t="str">
        <f t="shared" si="4"/>
        <v/>
      </c>
      <c r="N142" s="18" t="str">
        <f>IFERROR(__xludf.DUMMYFUNCTION("if(A142="""","""", iferror(join("" (3), "",query('Escolhas por docente'!A$2:F$69,""select A where D ='""&amp;$A142&amp;""'"")),""""))"),"")</f>
        <v/>
      </c>
      <c r="O142" s="18" t="str">
        <f t="shared" si="5"/>
        <v/>
      </c>
      <c r="P142" s="18" t="str">
        <f t="shared" si="6"/>
        <v/>
      </c>
      <c r="Q142" s="18" t="str">
        <f>IFERROR(__xludf.DUMMYFUNCTION("if(A142="""","""", iferror(join("" (4), "",query('Escolhas por docente'!A$2:F$69,""select A where E ='""&amp;$A142&amp;""'"")),""""))"),"")</f>
        <v/>
      </c>
      <c r="R142" s="18" t="str">
        <f t="shared" si="7"/>
        <v/>
      </c>
      <c r="S142" s="18" t="str">
        <f t="shared" si="8"/>
        <v/>
      </c>
      <c r="T142" s="18" t="str">
        <f>IFERROR(__xludf.DUMMYFUNCTION("if(A142="""","""", iferror(join("" (5), "",query('Escolhas por docente'!A$2:F$69,""select A where F ='""&amp;$A142&amp;""'"")),""""))"),"")</f>
        <v/>
      </c>
      <c r="U142" s="28" t="str">
        <f t="shared" si="9"/>
        <v/>
      </c>
      <c r="V142" s="30" t="str">
        <f t="shared" si="48"/>
        <v/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</row>
    <row r="143" ht="67.5" customHeight="1">
      <c r="A143" s="76" t="s">
        <v>411</v>
      </c>
      <c r="B143" s="76" t="s">
        <v>759</v>
      </c>
      <c r="C143" s="76" t="s">
        <v>412</v>
      </c>
      <c r="D143" s="34" t="s">
        <v>762</v>
      </c>
      <c r="E143" s="76" t="s">
        <v>413</v>
      </c>
      <c r="F143" s="76" t="s">
        <v>236</v>
      </c>
      <c r="G143" s="13" t="str">
        <f t="shared" si="54"/>
        <v>CM426 C (Cálculo com Álgebra Linear, 2a 18:30 5a 20:30)</v>
      </c>
      <c r="H143" s="16" t="str">
        <f>IFERROR(__xludf.DUMMYFUNCTION("if(A143="""","""",iferror(join("" (1), "",query('Escolhas por docente'!A$2:F$69,""select A where B ='""&amp;$A143&amp;""'"")),""""))"),"")</f>
        <v/>
      </c>
      <c r="I143" s="18" t="str">
        <f t="shared" si="1"/>
        <v/>
      </c>
      <c r="J143" s="18" t="str">
        <f t="shared" si="2"/>
        <v/>
      </c>
      <c r="K143" s="18" t="str">
        <f>IFERROR(__xludf.DUMMYFUNCTION("if(A143="""","""", iferror(join("" (2), "",query('Escolhas por docente'!A$2:F$69,""select A where C ='""&amp;$A143&amp;""'"")),""""))"),"")</f>
        <v/>
      </c>
      <c r="L143" s="18" t="str">
        <f t="shared" si="3"/>
        <v/>
      </c>
      <c r="M143" s="18" t="str">
        <f t="shared" si="4"/>
        <v/>
      </c>
      <c r="N143" s="18" t="str">
        <f>IFERROR(__xludf.DUMMYFUNCTION("if(A143="""","""", iferror(join("" (3), "",query('Escolhas por docente'!A$2:F$69,""select A where D ='""&amp;$A143&amp;""'"")),""""))"),"")</f>
        <v/>
      </c>
      <c r="O143" s="18" t="str">
        <f t="shared" si="5"/>
        <v/>
      </c>
      <c r="P143" s="18" t="str">
        <f t="shared" si="6"/>
        <v/>
      </c>
      <c r="Q143" s="18" t="str">
        <f>IFERROR(__xludf.DUMMYFUNCTION("if(A143="""","""", iferror(join("" (4), "",query('Escolhas por docente'!A$2:F$69,""select A where E ='""&amp;$A143&amp;""'"")),""""))"),"")</f>
        <v/>
      </c>
      <c r="R143" s="18" t="str">
        <f t="shared" si="7"/>
        <v/>
      </c>
      <c r="S143" s="18" t="str">
        <f t="shared" si="8"/>
        <v/>
      </c>
      <c r="T143" s="18" t="str">
        <f>IFERROR(__xludf.DUMMYFUNCTION("if(A143="""","""", iferror(join("" (5), "",query('Escolhas por docente'!A$2:F$69,""select A where F ='""&amp;$A143&amp;""'"")),""""))"),"")</f>
        <v/>
      </c>
      <c r="U143" s="28" t="str">
        <f t="shared" si="9"/>
        <v/>
      </c>
      <c r="V143" s="30" t="str">
        <f t="shared" si="48"/>
        <v/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</row>
    <row r="144" ht="67.5" customHeight="1">
      <c r="A144" s="76" t="s">
        <v>414</v>
      </c>
      <c r="B144" s="76" t="s">
        <v>759</v>
      </c>
      <c r="C144" s="76" t="s">
        <v>415</v>
      </c>
      <c r="D144" s="34" t="s">
        <v>763</v>
      </c>
      <c r="E144" s="76" t="s">
        <v>416</v>
      </c>
      <c r="F144" s="76" t="s">
        <v>236</v>
      </c>
      <c r="G144" s="13" t="str">
        <f t="shared" si="54"/>
        <v>CM426 D (Cálculo com Álgebra Linear, 2a 20:30 5a 18:30)</v>
      </c>
      <c r="H144" s="16" t="str">
        <f>IFERROR(__xludf.DUMMYFUNCTION("if(A144="""","""",iferror(join("" (1), "",query('Escolhas por docente'!A$2:F$69,""select A where B ='""&amp;$A144&amp;""'"")),""""))"),"")</f>
        <v/>
      </c>
      <c r="I144" s="18" t="str">
        <f t="shared" si="1"/>
        <v/>
      </c>
      <c r="J144" s="18" t="str">
        <f t="shared" si="2"/>
        <v/>
      </c>
      <c r="K144" s="18" t="str">
        <f>IFERROR(__xludf.DUMMYFUNCTION("if(A144="""","""", iferror(join("" (2), "",query('Escolhas por docente'!A$2:F$69,""select A where C ='""&amp;$A144&amp;""'"")),""""))"),"")</f>
        <v/>
      </c>
      <c r="L144" s="18" t="str">
        <f t="shared" si="3"/>
        <v/>
      </c>
      <c r="M144" s="18" t="str">
        <f t="shared" si="4"/>
        <v/>
      </c>
      <c r="N144" s="18" t="str">
        <f>IFERROR(__xludf.DUMMYFUNCTION("if(A144="""","""", iferror(join("" (3), "",query('Escolhas por docente'!A$2:F$69,""select A where D ='""&amp;$A144&amp;""'"")),""""))"),"")</f>
        <v/>
      </c>
      <c r="O144" s="18" t="str">
        <f t="shared" si="5"/>
        <v/>
      </c>
      <c r="P144" s="18" t="str">
        <f t="shared" si="6"/>
        <v/>
      </c>
      <c r="Q144" s="18" t="str">
        <f>IFERROR(__xludf.DUMMYFUNCTION("if(A144="""","""", iferror(join("" (4), "",query('Escolhas por docente'!A$2:F$69,""select A where E ='""&amp;$A144&amp;""'"")),""""))"),"")</f>
        <v/>
      </c>
      <c r="R144" s="18" t="str">
        <f t="shared" si="7"/>
        <v/>
      </c>
      <c r="S144" s="18" t="str">
        <f t="shared" si="8"/>
        <v/>
      </c>
      <c r="T144" s="18" t="str">
        <f>IFERROR(__xludf.DUMMYFUNCTION("if(A144="""","""", iferror(join("" (5), "",query('Escolhas por docente'!A$2:F$69,""select A where F ='""&amp;$A144&amp;""'"")),""""))"),"")</f>
        <v/>
      </c>
      <c r="U144" s="28" t="str">
        <f t="shared" si="9"/>
        <v/>
      </c>
      <c r="V144" s="30" t="str">
        <f t="shared" si="48"/>
        <v/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</row>
    <row r="145" ht="67.5" customHeight="1">
      <c r="A145" s="72" t="s">
        <v>420</v>
      </c>
      <c r="B145" s="72"/>
      <c r="C145" s="72"/>
      <c r="D145" s="72"/>
      <c r="E145" s="72"/>
      <c r="F145" s="72"/>
      <c r="G145" s="13" t="s">
        <v>41</v>
      </c>
      <c r="H145" s="16" t="str">
        <f>IFERROR(__xludf.DUMMYFUNCTION("if(A145="""","""",iferror(join("" (1), "",query('Escolhas por docente'!A$2:F$69,""select A where B ='""&amp;$A145&amp;""'"")),""""))"),"")</f>
        <v/>
      </c>
      <c r="I145" s="18" t="str">
        <f t="shared" si="1"/>
        <v/>
      </c>
      <c r="J145" s="18" t="str">
        <f t="shared" si="2"/>
        <v/>
      </c>
      <c r="K145" s="18" t="str">
        <f>IFERROR(__xludf.DUMMYFUNCTION("if(A145="""","""", iferror(join("" (2), "",query('Escolhas por docente'!A$2:F$69,""select A where C ='""&amp;$A145&amp;""'"")),""""))"),"")</f>
        <v/>
      </c>
      <c r="L145" s="18" t="str">
        <f t="shared" si="3"/>
        <v/>
      </c>
      <c r="M145" s="18" t="str">
        <f t="shared" si="4"/>
        <v/>
      </c>
      <c r="N145" s="18" t="str">
        <f>IFERROR(__xludf.DUMMYFUNCTION("if(A145="""","""", iferror(join("" (3), "",query('Escolhas por docente'!A$2:F$69,""select A where D ='""&amp;$A145&amp;""'"")),""""))"),"")</f>
        <v/>
      </c>
      <c r="O145" s="18" t="str">
        <f t="shared" si="5"/>
        <v/>
      </c>
      <c r="P145" s="18" t="str">
        <f t="shared" si="6"/>
        <v/>
      </c>
      <c r="Q145" s="18" t="str">
        <f>IFERROR(__xludf.DUMMYFUNCTION("if(A145="""","""", iferror(join("" (4), "",query('Escolhas por docente'!A$2:F$69,""select A where E ='""&amp;$A145&amp;""'"")),""""))"),"")</f>
        <v/>
      </c>
      <c r="R145" s="18" t="str">
        <f t="shared" si="7"/>
        <v/>
      </c>
      <c r="S145" s="18" t="str">
        <f t="shared" si="8"/>
        <v/>
      </c>
      <c r="T145" s="18" t="str">
        <f>IFERROR(__xludf.DUMMYFUNCTION("if(A145="""","""", iferror(join("" (5), "",query('Escolhas por docente'!A$2:F$69,""select A where F ='""&amp;$A145&amp;""'"")),""""))"),"")</f>
        <v/>
      </c>
      <c r="U145" s="28" t="str">
        <f t="shared" si="9"/>
        <v/>
      </c>
      <c r="V145" s="30" t="str">
        <f t="shared" si="48"/>
        <v/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</row>
    <row r="146" ht="67.5" customHeight="1">
      <c r="A146" s="12" t="s">
        <v>2</v>
      </c>
      <c r="B146" s="12" t="s">
        <v>228</v>
      </c>
      <c r="C146" s="77" t="s">
        <v>421</v>
      </c>
      <c r="D146" s="12" t="s">
        <v>230</v>
      </c>
      <c r="E146" s="12" t="s">
        <v>8</v>
      </c>
      <c r="F146" s="12" t="s">
        <v>9</v>
      </c>
      <c r="G146" s="13" t="s">
        <v>41</v>
      </c>
      <c r="H146" s="16" t="str">
        <f>IFERROR(__xludf.DUMMYFUNCTION("if(A146="""","""",iferror(join("" (1), "",query('Escolhas por docente'!A$2:F$69,""select A where B ='""&amp;$A146&amp;""'"")),""""))"),"")</f>
        <v/>
      </c>
      <c r="I146" s="18" t="str">
        <f t="shared" si="1"/>
        <v/>
      </c>
      <c r="J146" s="18" t="str">
        <f t="shared" si="2"/>
        <v/>
      </c>
      <c r="K146" s="18" t="str">
        <f>IFERROR(__xludf.DUMMYFUNCTION("if(A146="""","""", iferror(join("" (2), "",query('Escolhas por docente'!A$2:F$69,""select A where C ='""&amp;$A146&amp;""'"")),""""))"),"")</f>
        <v/>
      </c>
      <c r="L146" s="18" t="str">
        <f t="shared" si="3"/>
        <v/>
      </c>
      <c r="M146" s="18" t="str">
        <f t="shared" si="4"/>
        <v/>
      </c>
      <c r="N146" s="18" t="str">
        <f>IFERROR(__xludf.DUMMYFUNCTION("if(A146="""","""", iferror(join("" (3), "",query('Escolhas por docente'!A$2:F$69,""select A where D ='""&amp;$A146&amp;""'"")),""""))"),"")</f>
        <v/>
      </c>
      <c r="O146" s="18" t="str">
        <f t="shared" si="5"/>
        <v/>
      </c>
      <c r="P146" s="18" t="str">
        <f t="shared" si="6"/>
        <v/>
      </c>
      <c r="Q146" s="18" t="str">
        <f>IFERROR(__xludf.DUMMYFUNCTION("if(A146="""","""", iferror(join("" (4), "",query('Escolhas por docente'!A$2:F$69,""select A where E ='""&amp;$A146&amp;""'"")),""""))"),"")</f>
        <v/>
      </c>
      <c r="R146" s="18" t="str">
        <f t="shared" si="7"/>
        <v/>
      </c>
      <c r="S146" s="18" t="str">
        <f t="shared" si="8"/>
        <v/>
      </c>
      <c r="T146" s="18" t="str">
        <f>IFERROR(__xludf.DUMMYFUNCTION("if(A146="""","""", iferror(join("" (5), "",query('Escolhas por docente'!A$2:F$69,""select A where F ='""&amp;$A146&amp;""'"")),""""))"),"")</f>
        <v/>
      </c>
      <c r="U146" s="28" t="str">
        <f t="shared" si="9"/>
        <v/>
      </c>
      <c r="V146" s="30" t="str">
        <f t="shared" si="48"/>
        <v/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</row>
    <row r="147" ht="67.5" customHeight="1">
      <c r="A147" s="76" t="s">
        <v>422</v>
      </c>
      <c r="B147" s="76" t="s">
        <v>423</v>
      </c>
      <c r="C147" s="76" t="s">
        <v>423</v>
      </c>
      <c r="D147" s="76" t="s">
        <v>764</v>
      </c>
      <c r="E147" s="76" t="s">
        <v>424</v>
      </c>
      <c r="F147" s="76" t="s">
        <v>765</v>
      </c>
      <c r="G147" s="13" t="str">
        <f t="shared" ref="G147:G154" si="55">if(A147="","",concatenate(A147," (",B147,if(and(D147&lt;&gt;"",D147&lt;&gt;" "),concatenate(", ",D147),""),")"))</f>
        <v>EMA700 A (Álgebra)</v>
      </c>
      <c r="H147" s="16" t="str">
        <f>IFERROR(__xludf.DUMMYFUNCTION("if(A147="""","""",iferror(join("" (1), "",query('Escolhas por docente'!A$2:F$69,""select A where B ='""&amp;$A147&amp;""'"")),""""))"),"")</f>
        <v/>
      </c>
      <c r="I147" s="18" t="str">
        <f t="shared" si="1"/>
        <v/>
      </c>
      <c r="J147" s="18" t="str">
        <f t="shared" si="2"/>
        <v/>
      </c>
      <c r="K147" s="18" t="str">
        <f>IFERROR(__xludf.DUMMYFUNCTION("if(A147="""","""", iferror(join("" (2), "",query('Escolhas por docente'!A$2:F$69,""select A where C ='""&amp;$A147&amp;""'"")),""""))"),"")</f>
        <v/>
      </c>
      <c r="L147" s="18" t="str">
        <f t="shared" si="3"/>
        <v/>
      </c>
      <c r="M147" s="18" t="str">
        <f t="shared" si="4"/>
        <v/>
      </c>
      <c r="N147" s="18" t="str">
        <f>IFERROR(__xludf.DUMMYFUNCTION("if(A147="""","""", iferror(join("" (3), "",query('Escolhas por docente'!A$2:F$69,""select A where D ='""&amp;$A147&amp;""'"")),""""))"),"")</f>
        <v/>
      </c>
      <c r="O147" s="18" t="str">
        <f t="shared" si="5"/>
        <v/>
      </c>
      <c r="P147" s="18" t="str">
        <f t="shared" si="6"/>
        <v/>
      </c>
      <c r="Q147" s="18" t="str">
        <f>IFERROR(__xludf.DUMMYFUNCTION("if(A147="""","""", iferror(join("" (4), "",query('Escolhas por docente'!A$2:F$69,""select A where E ='""&amp;$A147&amp;""'"")),""""))"),"")</f>
        <v/>
      </c>
      <c r="R147" s="18" t="str">
        <f t="shared" si="7"/>
        <v/>
      </c>
      <c r="S147" s="18" t="str">
        <f t="shared" si="8"/>
        <v/>
      </c>
      <c r="T147" s="18" t="str">
        <f>IFERROR(__xludf.DUMMYFUNCTION("if(A147="""","""", iferror(join("" (5), "",query('Escolhas por docente'!A$2:F$69,""select A where F ='""&amp;$A147&amp;""'"")),""""))"),"")</f>
        <v/>
      </c>
      <c r="U147" s="28" t="str">
        <f t="shared" si="9"/>
        <v/>
      </c>
      <c r="V147" s="30" t="str">
        <f t="shared" si="48"/>
        <v/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</row>
    <row r="148" ht="67.5" customHeight="1">
      <c r="A148" s="76" t="s">
        <v>425</v>
      </c>
      <c r="B148" s="76" t="s">
        <v>489</v>
      </c>
      <c r="C148" s="76" t="s">
        <v>489</v>
      </c>
      <c r="D148" s="76"/>
      <c r="E148" s="76" t="s">
        <v>490</v>
      </c>
      <c r="F148" s="76" t="s">
        <v>491</v>
      </c>
      <c r="G148" s="13" t="str">
        <f t="shared" si="55"/>
        <v>EMA707 A (Análise Funcional (3a5a 13:30))</v>
      </c>
      <c r="H148" s="16" t="str">
        <f>IFERROR(__xludf.DUMMYFUNCTION("if(A148="""","""",iferror(join("" (1), "",query('Escolhas por docente'!A$2:F$69,""select A where B ='""&amp;$A148&amp;""'"")),""""))"),"")</f>
        <v/>
      </c>
      <c r="I148" s="18" t="str">
        <f t="shared" si="1"/>
        <v/>
      </c>
      <c r="J148" s="18" t="str">
        <f t="shared" si="2"/>
        <v/>
      </c>
      <c r="K148" s="18" t="str">
        <f>IFERROR(__xludf.DUMMYFUNCTION("if(A148="""","""", iferror(join("" (2), "",query('Escolhas por docente'!A$2:F$69,""select A where C ='""&amp;$A148&amp;""'"")),""""))"),"")</f>
        <v/>
      </c>
      <c r="L148" s="18" t="str">
        <f t="shared" si="3"/>
        <v/>
      </c>
      <c r="M148" s="18" t="str">
        <f t="shared" si="4"/>
        <v/>
      </c>
      <c r="N148" s="18" t="str">
        <f>IFERROR(__xludf.DUMMYFUNCTION("if(A148="""","""", iferror(join("" (3), "",query('Escolhas por docente'!A$2:F$69,""select A where D ='""&amp;$A148&amp;""'"")),""""))"),"")</f>
        <v/>
      </c>
      <c r="O148" s="18" t="str">
        <f t="shared" si="5"/>
        <v/>
      </c>
      <c r="P148" s="18" t="str">
        <f t="shared" si="6"/>
        <v/>
      </c>
      <c r="Q148" s="18" t="str">
        <f>IFERROR(__xludf.DUMMYFUNCTION("if(A148="""","""", iferror(join("" (4), "",query('Escolhas por docente'!A$2:F$69,""select A where E ='""&amp;$A148&amp;""'"")),""""))"),"")</f>
        <v/>
      </c>
      <c r="R148" s="18" t="str">
        <f t="shared" si="7"/>
        <v/>
      </c>
      <c r="S148" s="18" t="str">
        <f t="shared" si="8"/>
        <v/>
      </c>
      <c r="T148" s="18" t="str">
        <f>IFERROR(__xludf.DUMMYFUNCTION("if(A148="""","""", iferror(join("" (5), "",query('Escolhas por docente'!A$2:F$69,""select A where F ='""&amp;$A148&amp;""'"")),""""))"),"")</f>
        <v/>
      </c>
      <c r="U148" s="28" t="str">
        <f t="shared" si="9"/>
        <v/>
      </c>
      <c r="V148" s="30" t="str">
        <f t="shared" si="48"/>
        <v/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</row>
    <row r="149" ht="67.5" customHeight="1">
      <c r="A149" s="76" t="s">
        <v>426</v>
      </c>
      <c r="B149" s="76" t="s">
        <v>427</v>
      </c>
      <c r="C149" s="76" t="s">
        <v>427</v>
      </c>
      <c r="D149" s="76" t="s">
        <v>764</v>
      </c>
      <c r="E149" s="76" t="s">
        <v>424</v>
      </c>
      <c r="F149" s="76" t="s">
        <v>765</v>
      </c>
      <c r="G149" s="13" t="str">
        <f t="shared" si="55"/>
        <v>EMA708 A (Análise Numérica 1)</v>
      </c>
      <c r="H149" s="16" t="str">
        <f>IFERROR(__xludf.DUMMYFUNCTION("if(A149="""","""",iferror(join("" (1), "",query('Escolhas por docente'!A$2:F$69,""select A where B ='""&amp;$A149&amp;""'"")),""""))"),"")</f>
        <v/>
      </c>
      <c r="I149" s="18" t="str">
        <f t="shared" si="1"/>
        <v/>
      </c>
      <c r="J149" s="18" t="str">
        <f t="shared" si="2"/>
        <v/>
      </c>
      <c r="K149" s="18" t="str">
        <f>IFERROR(__xludf.DUMMYFUNCTION("if(A149="""","""", iferror(join("" (2), "",query('Escolhas por docente'!A$2:F$69,""select A where C ='""&amp;$A149&amp;""'"")),""""))"),"")</f>
        <v/>
      </c>
      <c r="L149" s="18" t="str">
        <f t="shared" si="3"/>
        <v/>
      </c>
      <c r="M149" s="18" t="str">
        <f t="shared" si="4"/>
        <v/>
      </c>
      <c r="N149" s="18" t="str">
        <f>IFERROR(__xludf.DUMMYFUNCTION("if(A149="""","""", iferror(join("" (3), "",query('Escolhas por docente'!A$2:F$69,""select A where D ='""&amp;$A149&amp;""'"")),""""))"),"")</f>
        <v/>
      </c>
      <c r="O149" s="18" t="str">
        <f t="shared" si="5"/>
        <v/>
      </c>
      <c r="P149" s="18" t="str">
        <f t="shared" si="6"/>
        <v/>
      </c>
      <c r="Q149" s="18" t="str">
        <f>IFERROR(__xludf.DUMMYFUNCTION("if(A149="""","""", iferror(join("" (4), "",query('Escolhas por docente'!A$2:F$69,""select A where E ='""&amp;$A149&amp;""'"")),""""))"),"")</f>
        <v/>
      </c>
      <c r="R149" s="18" t="str">
        <f t="shared" si="7"/>
        <v/>
      </c>
      <c r="S149" s="18" t="str">
        <f t="shared" si="8"/>
        <v/>
      </c>
      <c r="T149" s="18" t="str">
        <f>IFERROR(__xludf.DUMMYFUNCTION("if(A149="""","""", iferror(join("" (5), "",query('Escolhas por docente'!A$2:F$69,""select A where F ='""&amp;$A149&amp;""'"")),""""))"),"")</f>
        <v/>
      </c>
      <c r="U149" s="28" t="str">
        <f t="shared" si="9"/>
        <v/>
      </c>
      <c r="V149" s="30" t="str">
        <f t="shared" si="48"/>
        <v/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</row>
    <row r="150" ht="67.5" customHeight="1">
      <c r="A150" s="76" t="s">
        <v>428</v>
      </c>
      <c r="B150" s="76" t="s">
        <v>429</v>
      </c>
      <c r="C150" s="76" t="s">
        <v>429</v>
      </c>
      <c r="D150" s="76" t="s">
        <v>764</v>
      </c>
      <c r="E150" s="76" t="s">
        <v>424</v>
      </c>
      <c r="F150" s="76" t="s">
        <v>765</v>
      </c>
      <c r="G150" s="13" t="str">
        <f t="shared" si="55"/>
        <v>EMA711 A (Equações Dif Parciais)</v>
      </c>
      <c r="H150" s="16" t="str">
        <f>IFERROR(__xludf.DUMMYFUNCTION("if(A150="""","""",iferror(join("" (1), "",query('Escolhas por docente'!A$2:F$69,""select A where B ='""&amp;$A150&amp;""'"")),""""))"),"")</f>
        <v/>
      </c>
      <c r="I150" s="18" t="str">
        <f t="shared" si="1"/>
        <v/>
      </c>
      <c r="J150" s="18" t="str">
        <f t="shared" si="2"/>
        <v/>
      </c>
      <c r="K150" s="18" t="str">
        <f>IFERROR(__xludf.DUMMYFUNCTION("if(A150="""","""", iferror(join("" (2), "",query('Escolhas por docente'!A$2:F$69,""select A where C ='""&amp;$A150&amp;""'"")),""""))"),"")</f>
        <v/>
      </c>
      <c r="L150" s="18" t="str">
        <f t="shared" si="3"/>
        <v/>
      </c>
      <c r="M150" s="18" t="str">
        <f t="shared" si="4"/>
        <v/>
      </c>
      <c r="N150" s="18" t="str">
        <f>IFERROR(__xludf.DUMMYFUNCTION("if(A150="""","""", iferror(join("" (3), "",query('Escolhas por docente'!A$2:F$69,""select A where D ='""&amp;$A150&amp;""'"")),""""))"),"")</f>
        <v/>
      </c>
      <c r="O150" s="18" t="str">
        <f t="shared" si="5"/>
        <v/>
      </c>
      <c r="P150" s="18" t="str">
        <f t="shared" si="6"/>
        <v/>
      </c>
      <c r="Q150" s="18" t="str">
        <f>IFERROR(__xludf.DUMMYFUNCTION("if(A150="""","""", iferror(join("" (4), "",query('Escolhas por docente'!A$2:F$69,""select A where E ='""&amp;$A150&amp;""'"")),""""))"),"")</f>
        <v/>
      </c>
      <c r="R150" s="18" t="str">
        <f t="shared" si="7"/>
        <v/>
      </c>
      <c r="S150" s="18" t="str">
        <f t="shared" si="8"/>
        <v/>
      </c>
      <c r="T150" s="18" t="str">
        <f>IFERROR(__xludf.DUMMYFUNCTION("if(A150="""","""", iferror(join("" (5), "",query('Escolhas por docente'!A$2:F$69,""select A where F ='""&amp;$A150&amp;""'"")),""""))"),"")</f>
        <v/>
      </c>
      <c r="U150" s="28" t="str">
        <f t="shared" si="9"/>
        <v/>
      </c>
      <c r="V150" s="30" t="str">
        <f t="shared" si="48"/>
        <v/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</row>
    <row r="151" ht="67.5" customHeight="1">
      <c r="A151" s="76" t="s">
        <v>430</v>
      </c>
      <c r="B151" s="76" t="s">
        <v>492</v>
      </c>
      <c r="C151" s="76" t="s">
        <v>492</v>
      </c>
      <c r="D151" s="76" t="s">
        <v>764</v>
      </c>
      <c r="E151" s="76" t="s">
        <v>424</v>
      </c>
      <c r="F151" s="76" t="s">
        <v>765</v>
      </c>
      <c r="G151" s="13" t="str">
        <f t="shared" si="55"/>
        <v>EMA726 A (Topologia e Geometria)</v>
      </c>
      <c r="H151" s="16" t="str">
        <f>IFERROR(__xludf.DUMMYFUNCTION("if(A151="""","""",iferror(join("" (1), "",query('Escolhas por docente'!A$2:F$69,""select A where B ='""&amp;$A151&amp;""'"")),""""))"),"")</f>
        <v/>
      </c>
      <c r="I151" s="18" t="str">
        <f t="shared" si="1"/>
        <v/>
      </c>
      <c r="J151" s="18" t="str">
        <f t="shared" si="2"/>
        <v/>
      </c>
      <c r="K151" s="18" t="str">
        <f>IFERROR(__xludf.DUMMYFUNCTION("if(A151="""","""", iferror(join("" (2), "",query('Escolhas por docente'!A$2:F$69,""select A where C ='""&amp;$A151&amp;""'"")),""""))"),"")</f>
        <v/>
      </c>
      <c r="L151" s="18" t="str">
        <f t="shared" si="3"/>
        <v/>
      </c>
      <c r="M151" s="18" t="str">
        <f t="shared" si="4"/>
        <v/>
      </c>
      <c r="N151" s="18" t="str">
        <f>IFERROR(__xludf.DUMMYFUNCTION("if(A151="""","""", iferror(join("" (3), "",query('Escolhas por docente'!A$2:F$69,""select A where D ='""&amp;$A151&amp;""'"")),""""))"),"")</f>
        <v/>
      </c>
      <c r="O151" s="18" t="str">
        <f t="shared" si="5"/>
        <v/>
      </c>
      <c r="P151" s="18" t="str">
        <f t="shared" si="6"/>
        <v/>
      </c>
      <c r="Q151" s="18" t="str">
        <f>IFERROR(__xludf.DUMMYFUNCTION("if(A151="""","""", iferror(join("" (4), "",query('Escolhas por docente'!A$2:F$69,""select A where E ='""&amp;$A151&amp;""'"")),""""))"),"")</f>
        <v/>
      </c>
      <c r="R151" s="18" t="str">
        <f t="shared" si="7"/>
        <v/>
      </c>
      <c r="S151" s="18" t="str">
        <f t="shared" si="8"/>
        <v/>
      </c>
      <c r="T151" s="18" t="str">
        <f>IFERROR(__xludf.DUMMYFUNCTION("if(A151="""","""", iferror(join("" (5), "",query('Escolhas por docente'!A$2:F$69,""select A where F ='""&amp;$A151&amp;""'"")),""""))"),"")</f>
        <v/>
      </c>
      <c r="U151" s="28" t="str">
        <f t="shared" si="9"/>
        <v/>
      </c>
      <c r="V151" s="30" t="str">
        <f t="shared" si="48"/>
        <v/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</row>
    <row r="152" ht="67.5" customHeight="1">
      <c r="A152" s="76" t="s">
        <v>431</v>
      </c>
      <c r="B152" s="76" t="s">
        <v>432</v>
      </c>
      <c r="C152" s="76" t="s">
        <v>432</v>
      </c>
      <c r="D152" s="76" t="s">
        <v>764</v>
      </c>
      <c r="E152" s="76" t="s">
        <v>424</v>
      </c>
      <c r="F152" s="76" t="s">
        <v>765</v>
      </c>
      <c r="G152" s="13" t="str">
        <f t="shared" si="55"/>
        <v>EMA748 A (Topologia Algébrica)</v>
      </c>
      <c r="H152" s="16" t="str">
        <f>IFERROR(__xludf.DUMMYFUNCTION("if(A152="""","""",iferror(join("" (1), "",query('Escolhas por docente'!A$2:F$69,""select A where B ='""&amp;$A152&amp;""'"")),""""))"),"")</f>
        <v/>
      </c>
      <c r="I152" s="18" t="str">
        <f t="shared" si="1"/>
        <v/>
      </c>
      <c r="J152" s="18" t="str">
        <f t="shared" si="2"/>
        <v/>
      </c>
      <c r="K152" s="18" t="str">
        <f>IFERROR(__xludf.DUMMYFUNCTION("if(A152="""","""", iferror(join("" (2), "",query('Escolhas por docente'!A$2:F$69,""select A where C ='""&amp;$A152&amp;""'"")),""""))"),"")</f>
        <v/>
      </c>
      <c r="L152" s="18" t="str">
        <f t="shared" si="3"/>
        <v/>
      </c>
      <c r="M152" s="18" t="str">
        <f t="shared" si="4"/>
        <v/>
      </c>
      <c r="N152" s="18" t="str">
        <f>IFERROR(__xludf.DUMMYFUNCTION("if(A152="""","""", iferror(join("" (3), "",query('Escolhas por docente'!A$2:F$69,""select A where D ='""&amp;$A152&amp;""'"")),""""))"),"")</f>
        <v/>
      </c>
      <c r="O152" s="18" t="str">
        <f t="shared" si="5"/>
        <v/>
      </c>
      <c r="P152" s="18" t="str">
        <f t="shared" si="6"/>
        <v/>
      </c>
      <c r="Q152" s="18" t="str">
        <f>IFERROR(__xludf.DUMMYFUNCTION("if(A152="""","""", iferror(join("" (4), "",query('Escolhas por docente'!A$2:F$69,""select A where E ='""&amp;$A152&amp;""'"")),""""))"),"")</f>
        <v/>
      </c>
      <c r="R152" s="18" t="str">
        <f t="shared" si="7"/>
        <v/>
      </c>
      <c r="S152" s="18" t="str">
        <f t="shared" si="8"/>
        <v/>
      </c>
      <c r="T152" s="18" t="str">
        <f>IFERROR(__xludf.DUMMYFUNCTION("if(A152="""","""", iferror(join("" (5), "",query('Escolhas por docente'!A$2:F$69,""select A where F ='""&amp;$A152&amp;""'"")),""""))"),"")</f>
        <v/>
      </c>
      <c r="U152" s="28" t="str">
        <f t="shared" si="9"/>
        <v/>
      </c>
      <c r="V152" s="30" t="str">
        <f t="shared" si="48"/>
        <v/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</row>
    <row r="153" ht="67.5" customHeight="1">
      <c r="A153" s="76" t="s">
        <v>433</v>
      </c>
      <c r="B153" s="76" t="s">
        <v>435</v>
      </c>
      <c r="C153" s="76" t="s">
        <v>435</v>
      </c>
      <c r="D153" s="76" t="s">
        <v>764</v>
      </c>
      <c r="E153" s="76" t="s">
        <v>424</v>
      </c>
      <c r="F153" s="76" t="s">
        <v>765</v>
      </c>
      <c r="G153" s="13" t="str">
        <f t="shared" si="55"/>
        <v>EMA752 A (Tópicos Esp em Otim)</v>
      </c>
      <c r="H153" s="16" t="str">
        <f>IFERROR(__xludf.DUMMYFUNCTION("if(A153="""","""",iferror(join("" (1), "",query('Escolhas por docente'!A$2:F$69,""select A where B ='""&amp;$A153&amp;""'"")),""""))"),"")</f>
        <v/>
      </c>
      <c r="I153" s="18" t="str">
        <f t="shared" si="1"/>
        <v/>
      </c>
      <c r="J153" s="18" t="str">
        <f t="shared" si="2"/>
        <v/>
      </c>
      <c r="K153" s="18" t="str">
        <f>IFERROR(__xludf.DUMMYFUNCTION("if(A153="""","""", iferror(join("" (2), "",query('Escolhas por docente'!A$2:F$69,""select A where C ='""&amp;$A153&amp;""'"")),""""))"),"")</f>
        <v/>
      </c>
      <c r="L153" s="18" t="str">
        <f t="shared" si="3"/>
        <v/>
      </c>
      <c r="M153" s="18" t="str">
        <f t="shared" si="4"/>
        <v/>
      </c>
      <c r="N153" s="18" t="str">
        <f>IFERROR(__xludf.DUMMYFUNCTION("if(A153="""","""", iferror(join("" (3), "",query('Escolhas por docente'!A$2:F$69,""select A where D ='""&amp;$A153&amp;""'"")),""""))"),"")</f>
        <v/>
      </c>
      <c r="O153" s="18" t="str">
        <f t="shared" si="5"/>
        <v/>
      </c>
      <c r="P153" s="18" t="str">
        <f t="shared" si="6"/>
        <v/>
      </c>
      <c r="Q153" s="18" t="str">
        <f>IFERROR(__xludf.DUMMYFUNCTION("if(A153="""","""", iferror(join("" (4), "",query('Escolhas por docente'!A$2:F$69,""select A where E ='""&amp;$A153&amp;""'"")),""""))"),"")</f>
        <v/>
      </c>
      <c r="R153" s="18" t="str">
        <f t="shared" si="7"/>
        <v/>
      </c>
      <c r="S153" s="18" t="str">
        <f t="shared" si="8"/>
        <v/>
      </c>
      <c r="T153" s="18" t="str">
        <f>IFERROR(__xludf.DUMMYFUNCTION("if(A153="""","""", iferror(join("" (5), "",query('Escolhas por docente'!A$2:F$69,""select A where F ='""&amp;$A153&amp;""'"")),""""))"),"")</f>
        <v/>
      </c>
      <c r="U153" s="28" t="str">
        <f t="shared" si="9"/>
        <v/>
      </c>
      <c r="V153" s="30" t="str">
        <f t="shared" si="48"/>
        <v/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</row>
    <row r="154" ht="67.5" customHeight="1">
      <c r="A154" s="76" t="s">
        <v>436</v>
      </c>
      <c r="B154" s="76" t="s">
        <v>437</v>
      </c>
      <c r="C154" s="76" t="s">
        <v>437</v>
      </c>
      <c r="D154" s="76" t="s">
        <v>764</v>
      </c>
      <c r="E154" s="76" t="s">
        <v>424</v>
      </c>
      <c r="F154" s="76" t="s">
        <v>765</v>
      </c>
      <c r="G154" s="13" t="str">
        <f t="shared" si="55"/>
        <v>EMA761 A (Otimização 1)</v>
      </c>
      <c r="H154" s="16" t="str">
        <f>IFERROR(__xludf.DUMMYFUNCTION("if(A154="""","""",iferror(join("" (1), "",query('Escolhas por docente'!A$2:F$69,""select A where B ='""&amp;$A154&amp;""'"")),""""))"),"")</f>
        <v/>
      </c>
      <c r="I154" s="18" t="str">
        <f t="shared" si="1"/>
        <v/>
      </c>
      <c r="J154" s="18" t="str">
        <f t="shared" si="2"/>
        <v/>
      </c>
      <c r="K154" s="18" t="str">
        <f>IFERROR(__xludf.DUMMYFUNCTION("if(A154="""","""", iferror(join("" (2), "",query('Escolhas por docente'!A$2:F$69,""select A where C ='""&amp;$A154&amp;""'"")),""""))"),"")</f>
        <v/>
      </c>
      <c r="L154" s="18" t="str">
        <f t="shared" si="3"/>
        <v/>
      </c>
      <c r="M154" s="18" t="str">
        <f t="shared" si="4"/>
        <v/>
      </c>
      <c r="N154" s="18" t="str">
        <f>IFERROR(__xludf.DUMMYFUNCTION("if(A154="""","""", iferror(join("" (3), "",query('Escolhas por docente'!A$2:F$69,""select A where D ='""&amp;$A154&amp;""'"")),""""))"),"")</f>
        <v/>
      </c>
      <c r="O154" s="18" t="str">
        <f t="shared" si="5"/>
        <v/>
      </c>
      <c r="P154" s="18" t="str">
        <f t="shared" si="6"/>
        <v/>
      </c>
      <c r="Q154" s="18" t="str">
        <f>IFERROR(__xludf.DUMMYFUNCTION("if(A154="""","""", iferror(join("" (4), "",query('Escolhas por docente'!A$2:F$69,""select A where E ='""&amp;$A154&amp;""'"")),""""))"),"")</f>
        <v/>
      </c>
      <c r="R154" s="18" t="str">
        <f t="shared" si="7"/>
        <v/>
      </c>
      <c r="S154" s="18" t="str">
        <f t="shared" si="8"/>
        <v/>
      </c>
      <c r="T154" s="18" t="str">
        <f>IFERROR(__xludf.DUMMYFUNCTION("if(A154="""","""", iferror(join("" (5), "",query('Escolhas por docente'!A$2:F$69,""select A where F ='""&amp;$A154&amp;""'"")),""""))"),"")</f>
        <v/>
      </c>
      <c r="U154" s="28" t="str">
        <f t="shared" si="9"/>
        <v/>
      </c>
      <c r="V154" s="30" t="str">
        <f t="shared" si="48"/>
        <v/>
      </c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</row>
    <row r="155" ht="67.5" customHeight="1">
      <c r="A155" s="72" t="s">
        <v>438</v>
      </c>
      <c r="B155" s="72"/>
      <c r="C155" s="72"/>
      <c r="D155" s="72"/>
      <c r="E155" s="72"/>
      <c r="F155" s="72"/>
      <c r="G155" s="13" t="s">
        <v>41</v>
      </c>
      <c r="H155" s="16" t="str">
        <f>IFERROR(__xludf.DUMMYFUNCTION("if(A155="""","""",iferror(join("" (1), "",query('Escolhas por docente'!A$2:F$69,""select A where B ='""&amp;$A155&amp;""'"")),""""))"),"")</f>
        <v/>
      </c>
      <c r="I155" s="18" t="str">
        <f t="shared" si="1"/>
        <v/>
      </c>
      <c r="J155" s="18" t="str">
        <f t="shared" si="2"/>
        <v/>
      </c>
      <c r="K155" s="18" t="str">
        <f>IFERROR(__xludf.DUMMYFUNCTION("if(A155="""","""", iferror(join("" (2), "",query('Escolhas por docente'!A$2:F$69,""select A where C ='""&amp;$A155&amp;""'"")),""""))"),"")</f>
        <v/>
      </c>
      <c r="L155" s="18" t="str">
        <f t="shared" si="3"/>
        <v/>
      </c>
      <c r="M155" s="18" t="str">
        <f t="shared" si="4"/>
        <v/>
      </c>
      <c r="N155" s="18" t="str">
        <f>IFERROR(__xludf.DUMMYFUNCTION("if(A155="""","""", iferror(join("" (3), "",query('Escolhas por docente'!A$2:F$69,""select A where D ='""&amp;$A155&amp;""'"")),""""))"),"")</f>
        <v/>
      </c>
      <c r="O155" s="18" t="str">
        <f t="shared" si="5"/>
        <v/>
      </c>
      <c r="P155" s="18" t="str">
        <f t="shared" si="6"/>
        <v/>
      </c>
      <c r="Q155" s="18" t="str">
        <f>IFERROR(__xludf.DUMMYFUNCTION("if(A155="""","""", iferror(join("" (4), "",query('Escolhas por docente'!A$2:F$69,""select A where E ='""&amp;$A155&amp;""'"")),""""))"),"")</f>
        <v/>
      </c>
      <c r="R155" s="18" t="str">
        <f t="shared" si="7"/>
        <v/>
      </c>
      <c r="S155" s="18" t="str">
        <f t="shared" si="8"/>
        <v/>
      </c>
      <c r="T155" s="18" t="str">
        <f>IFERROR(__xludf.DUMMYFUNCTION("if(A155="""","""", iferror(join("" (5), "",query('Escolhas por docente'!A$2:F$69,""select A where F ='""&amp;$A155&amp;""'"")),""""))"),"")</f>
        <v/>
      </c>
      <c r="U155" s="28" t="str">
        <f t="shared" si="9"/>
        <v/>
      </c>
      <c r="V155" s="30" t="str">
        <f t="shared" si="48"/>
        <v/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</row>
    <row r="156" ht="67.5" customHeight="1">
      <c r="A156" s="12" t="s">
        <v>2</v>
      </c>
      <c r="B156" s="12" t="s">
        <v>228</v>
      </c>
      <c r="C156" s="77" t="s">
        <v>421</v>
      </c>
      <c r="D156" s="12" t="s">
        <v>230</v>
      </c>
      <c r="E156" s="12" t="s">
        <v>8</v>
      </c>
      <c r="F156" s="12" t="s">
        <v>9</v>
      </c>
      <c r="G156" s="13" t="s">
        <v>41</v>
      </c>
      <c r="H156" s="16" t="str">
        <f>IFERROR(__xludf.DUMMYFUNCTION("if(A156="""","""",iferror(join("" (1), "",query('Escolhas por docente'!A$2:F$69,""select A where B ='""&amp;$A156&amp;""'"")),""""))"),"")</f>
        <v/>
      </c>
      <c r="I156" s="18" t="str">
        <f t="shared" si="1"/>
        <v/>
      </c>
      <c r="J156" s="18" t="str">
        <f t="shared" si="2"/>
        <v/>
      </c>
      <c r="K156" s="18" t="str">
        <f>IFERROR(__xludf.DUMMYFUNCTION("if(A156="""","""", iferror(join("" (2), "",query('Escolhas por docente'!A$2:F$69,""select A where C ='""&amp;$A156&amp;""'"")),""""))"),"")</f>
        <v/>
      </c>
      <c r="L156" s="18" t="str">
        <f t="shared" si="3"/>
        <v/>
      </c>
      <c r="M156" s="18" t="str">
        <f t="shared" si="4"/>
        <v/>
      </c>
      <c r="N156" s="18" t="str">
        <f>IFERROR(__xludf.DUMMYFUNCTION("if(A156="""","""", iferror(join("" (3), "",query('Escolhas por docente'!A$2:F$69,""select A where D ='""&amp;$A156&amp;""'"")),""""))"),"")</f>
        <v/>
      </c>
      <c r="O156" s="18" t="str">
        <f t="shared" si="5"/>
        <v/>
      </c>
      <c r="P156" s="18" t="str">
        <f t="shared" si="6"/>
        <v/>
      </c>
      <c r="Q156" s="18" t="str">
        <f>IFERROR(__xludf.DUMMYFUNCTION("if(A156="""","""", iferror(join("" (4), "",query('Escolhas por docente'!A$2:F$69,""select A where E ='""&amp;$A156&amp;""'"")),""""))"),"")</f>
        <v/>
      </c>
      <c r="R156" s="18" t="str">
        <f t="shared" si="7"/>
        <v/>
      </c>
      <c r="S156" s="18" t="str">
        <f t="shared" si="8"/>
        <v/>
      </c>
      <c r="T156" s="18" t="str">
        <f>IFERROR(__xludf.DUMMYFUNCTION("if(A156="""","""", iferror(join("" (5), "",query('Escolhas por docente'!A$2:F$69,""select A where F ='""&amp;$A156&amp;""'"")),""""))"),"")</f>
        <v/>
      </c>
      <c r="U156" s="28" t="str">
        <f t="shared" si="9"/>
        <v/>
      </c>
      <c r="V156" s="30" t="str">
        <f t="shared" si="48"/>
        <v/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</row>
    <row r="157" ht="67.5" customHeight="1">
      <c r="A157" s="76" t="s">
        <v>439</v>
      </c>
      <c r="B157" s="76" t="s">
        <v>440</v>
      </c>
      <c r="C157" s="76" t="s">
        <v>440</v>
      </c>
      <c r="D157" s="76" t="s">
        <v>764</v>
      </c>
      <c r="E157" s="76" t="s">
        <v>441</v>
      </c>
      <c r="F157" s="76" t="s">
        <v>254</v>
      </c>
      <c r="G157" s="13" t="str">
        <f t="shared" ref="G157:G184" si="56">if(A157="","",concatenate(A157," (",B157,if(and(D157&lt;&gt;"",D157&lt;&gt;" "),concatenate(", ",D157),""),")"))</f>
        <v>MA13 A (Geometria)</v>
      </c>
      <c r="H157" s="16" t="str">
        <f>IFERROR(__xludf.DUMMYFUNCTION("if(A157="""","""",iferror(join("" (1), "",query('Escolhas por docente'!A$2:F$69,""select A where B ='""&amp;$A157&amp;""'"")),""""))"),"")</f>
        <v/>
      </c>
      <c r="I157" s="18" t="str">
        <f t="shared" si="1"/>
        <v/>
      </c>
      <c r="J157" s="18" t="str">
        <f t="shared" si="2"/>
        <v/>
      </c>
      <c r="K157" s="18" t="str">
        <f>IFERROR(__xludf.DUMMYFUNCTION("if(A157="""","""", iferror(join("" (2), "",query('Escolhas por docente'!A$2:F$69,""select A where C ='""&amp;$A157&amp;""'"")),""""))"),"")</f>
        <v/>
      </c>
      <c r="L157" s="18" t="str">
        <f t="shared" si="3"/>
        <v/>
      </c>
      <c r="M157" s="18" t="str">
        <f t="shared" si="4"/>
        <v/>
      </c>
      <c r="N157" s="18" t="str">
        <f>IFERROR(__xludf.DUMMYFUNCTION("if(A157="""","""", iferror(join("" (3), "",query('Escolhas por docente'!A$2:F$69,""select A where D ='""&amp;$A157&amp;""'"")),""""))"),"")</f>
        <v/>
      </c>
      <c r="O157" s="18" t="str">
        <f t="shared" si="5"/>
        <v/>
      </c>
      <c r="P157" s="18" t="str">
        <f t="shared" si="6"/>
        <v/>
      </c>
      <c r="Q157" s="18" t="str">
        <f>IFERROR(__xludf.DUMMYFUNCTION("if(A157="""","""", iferror(join("" (4), "",query('Escolhas por docente'!A$2:F$69,""select A where E ='""&amp;$A157&amp;""'"")),""""))"),"")</f>
        <v/>
      </c>
      <c r="R157" s="18" t="str">
        <f t="shared" si="7"/>
        <v/>
      </c>
      <c r="S157" s="18" t="str">
        <f t="shared" si="8"/>
        <v/>
      </c>
      <c r="T157" s="18" t="str">
        <f>IFERROR(__xludf.DUMMYFUNCTION("if(A157="""","""", iferror(join("" (5), "",query('Escolhas por docente'!A$2:F$69,""select A where F ='""&amp;$A157&amp;""'"")),""""))"),"")</f>
        <v/>
      </c>
      <c r="U157" s="28" t="str">
        <f t="shared" si="9"/>
        <v/>
      </c>
      <c r="V157" s="30" t="str">
        <f t="shared" si="48"/>
        <v/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</row>
    <row r="158" ht="67.5" customHeight="1">
      <c r="A158" s="76" t="s">
        <v>442</v>
      </c>
      <c r="B158" s="76" t="s">
        <v>443</v>
      </c>
      <c r="C158" s="76" t="s">
        <v>443</v>
      </c>
      <c r="D158" s="76" t="s">
        <v>764</v>
      </c>
      <c r="E158" s="76" t="s">
        <v>441</v>
      </c>
      <c r="F158" s="76" t="s">
        <v>254</v>
      </c>
      <c r="G158" s="13" t="str">
        <f t="shared" si="56"/>
        <v>MA14 A (Aritmética)</v>
      </c>
      <c r="H158" s="16" t="str">
        <f>IFERROR(__xludf.DUMMYFUNCTION("if(A158="""","""",iferror(join("" (1), "",query('Escolhas por docente'!A$2:F$69,""select A where B ='""&amp;$A158&amp;""'"")),""""))"),"")</f>
        <v/>
      </c>
      <c r="I158" s="18" t="str">
        <f t="shared" si="1"/>
        <v/>
      </c>
      <c r="J158" s="18" t="str">
        <f t="shared" si="2"/>
        <v/>
      </c>
      <c r="K158" s="18" t="str">
        <f>IFERROR(__xludf.DUMMYFUNCTION("if(A158="""","""", iferror(join("" (2), "",query('Escolhas por docente'!A$2:F$69,""select A where C ='""&amp;$A158&amp;""'"")),""""))"),"")</f>
        <v/>
      </c>
      <c r="L158" s="18" t="str">
        <f t="shared" si="3"/>
        <v/>
      </c>
      <c r="M158" s="18" t="str">
        <f t="shared" si="4"/>
        <v/>
      </c>
      <c r="N158" s="18" t="str">
        <f>IFERROR(__xludf.DUMMYFUNCTION("if(A158="""","""", iferror(join("" (3), "",query('Escolhas por docente'!A$2:F$69,""select A where D ='""&amp;$A158&amp;""'"")),""""))"),"")</f>
        <v/>
      </c>
      <c r="O158" s="18" t="str">
        <f t="shared" si="5"/>
        <v/>
      </c>
      <c r="P158" s="18" t="str">
        <f t="shared" si="6"/>
        <v/>
      </c>
      <c r="Q158" s="18" t="str">
        <f>IFERROR(__xludf.DUMMYFUNCTION("if(A158="""","""", iferror(join("" (4), "",query('Escolhas por docente'!A$2:F$69,""select A where E ='""&amp;$A158&amp;""'"")),""""))"),"")</f>
        <v/>
      </c>
      <c r="R158" s="18" t="str">
        <f t="shared" si="7"/>
        <v/>
      </c>
      <c r="S158" s="18" t="str">
        <f t="shared" si="8"/>
        <v/>
      </c>
      <c r="T158" s="18" t="str">
        <f>IFERROR(__xludf.DUMMYFUNCTION("if(A158="""","""", iferror(join("" (5), "",query('Escolhas por docente'!A$2:F$69,""select A where F ='""&amp;$A158&amp;""'"")),""""))"),"")</f>
        <v/>
      </c>
      <c r="U158" s="28" t="str">
        <f t="shared" si="9"/>
        <v/>
      </c>
      <c r="V158" s="30" t="str">
        <f t="shared" si="48"/>
        <v/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</row>
    <row r="159" ht="67.5" customHeight="1">
      <c r="A159" s="76" t="s">
        <v>444</v>
      </c>
      <c r="B159" s="76" t="s">
        <v>445</v>
      </c>
      <c r="C159" s="76" t="s">
        <v>445</v>
      </c>
      <c r="D159" s="76" t="s">
        <v>764</v>
      </c>
      <c r="E159" s="76" t="s">
        <v>441</v>
      </c>
      <c r="F159" s="76" t="s">
        <v>254</v>
      </c>
      <c r="G159" s="13" t="str">
        <f t="shared" si="56"/>
        <v>MA23 A (Geometria Analítica)</v>
      </c>
      <c r="H159" s="16" t="str">
        <f>IFERROR(__xludf.DUMMYFUNCTION("if(A159="""","""",iferror(join("" (1), "",query('Escolhas por docente'!A$2:F$69,""select A where B ='""&amp;$A159&amp;""'"")),""""))"),"")</f>
        <v/>
      </c>
      <c r="I159" s="18" t="str">
        <f t="shared" si="1"/>
        <v/>
      </c>
      <c r="J159" s="18" t="str">
        <f t="shared" si="2"/>
        <v/>
      </c>
      <c r="K159" s="18" t="str">
        <f>IFERROR(__xludf.DUMMYFUNCTION("if(A159="""","""", iferror(join("" (2), "",query('Escolhas por docente'!A$2:F$69,""select A where C ='""&amp;$A159&amp;""'"")),""""))"),"")</f>
        <v/>
      </c>
      <c r="L159" s="18" t="str">
        <f t="shared" si="3"/>
        <v/>
      </c>
      <c r="M159" s="18" t="str">
        <f t="shared" si="4"/>
        <v/>
      </c>
      <c r="N159" s="18" t="str">
        <f>IFERROR(__xludf.DUMMYFUNCTION("if(A159="""","""", iferror(join("" (3), "",query('Escolhas por docente'!A$2:F$69,""select A where D ='""&amp;$A159&amp;""'"")),""""))"),"")</f>
        <v/>
      </c>
      <c r="O159" s="18" t="str">
        <f t="shared" si="5"/>
        <v/>
      </c>
      <c r="P159" s="18" t="str">
        <f t="shared" si="6"/>
        <v/>
      </c>
      <c r="Q159" s="18" t="str">
        <f>IFERROR(__xludf.DUMMYFUNCTION("if(A159="""","""", iferror(join("" (4), "",query('Escolhas por docente'!A$2:F$69,""select A where E ='""&amp;$A159&amp;""'"")),""""))"),"")</f>
        <v/>
      </c>
      <c r="R159" s="18" t="str">
        <f t="shared" si="7"/>
        <v/>
      </c>
      <c r="S159" s="18" t="str">
        <f t="shared" si="8"/>
        <v/>
      </c>
      <c r="T159" s="18" t="str">
        <f>IFERROR(__xludf.DUMMYFUNCTION("if(A159="""","""", iferror(join("" (5), "",query('Escolhas por docente'!A$2:F$69,""select A where F ='""&amp;$A159&amp;""'"")),""""))"),"")</f>
        <v/>
      </c>
      <c r="U159" s="28" t="str">
        <f t="shared" si="9"/>
        <v/>
      </c>
      <c r="V159" s="30" t="str">
        <f t="shared" si="48"/>
        <v/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</row>
    <row r="160" ht="67.5" customHeight="1">
      <c r="A160" s="76" t="s">
        <v>446</v>
      </c>
      <c r="B160" s="76" t="s">
        <v>447</v>
      </c>
      <c r="C160" s="76" t="s">
        <v>447</v>
      </c>
      <c r="D160" s="76" t="s">
        <v>764</v>
      </c>
      <c r="E160" s="76" t="s">
        <v>441</v>
      </c>
      <c r="F160" s="76" t="s">
        <v>254</v>
      </c>
      <c r="G160" s="13" t="str">
        <f t="shared" si="56"/>
        <v>MA24 A (T.C.C - Profmat)</v>
      </c>
      <c r="H160" s="16" t="str">
        <f>IFERROR(__xludf.DUMMYFUNCTION("if(A160="""","""",iferror(join("" (1), "",query('Escolhas por docente'!A$2:F$69,""select A where B ='""&amp;$A160&amp;""'"")),""""))"),"")</f>
        <v/>
      </c>
      <c r="I160" s="18" t="str">
        <f t="shared" si="1"/>
        <v/>
      </c>
      <c r="J160" s="18" t="str">
        <f t="shared" si="2"/>
        <v/>
      </c>
      <c r="K160" s="18" t="str">
        <f>IFERROR(__xludf.DUMMYFUNCTION("if(A160="""","""", iferror(join("" (2), "",query('Escolhas por docente'!A$2:F$69,""select A where C ='""&amp;$A160&amp;""'"")),""""))"),"")</f>
        <v/>
      </c>
      <c r="L160" s="18" t="str">
        <f t="shared" si="3"/>
        <v/>
      </c>
      <c r="M160" s="18" t="str">
        <f t="shared" si="4"/>
        <v/>
      </c>
      <c r="N160" s="18" t="str">
        <f>IFERROR(__xludf.DUMMYFUNCTION("if(A160="""","""", iferror(join("" (3), "",query('Escolhas por docente'!A$2:F$69,""select A where D ='""&amp;$A160&amp;""'"")),""""))"),"")</f>
        <v/>
      </c>
      <c r="O160" s="18" t="str">
        <f t="shared" si="5"/>
        <v/>
      </c>
      <c r="P160" s="18" t="str">
        <f t="shared" si="6"/>
        <v/>
      </c>
      <c r="Q160" s="18" t="str">
        <f>IFERROR(__xludf.DUMMYFUNCTION("if(A160="""","""", iferror(join("" (4), "",query('Escolhas por docente'!A$2:F$69,""select A where E ='""&amp;$A160&amp;""'"")),""""))"),"")</f>
        <v/>
      </c>
      <c r="R160" s="18" t="str">
        <f t="shared" si="7"/>
        <v/>
      </c>
      <c r="S160" s="18" t="str">
        <f t="shared" si="8"/>
        <v/>
      </c>
      <c r="T160" s="18" t="str">
        <f>IFERROR(__xludf.DUMMYFUNCTION("if(A160="""","""", iferror(join("" (5), "",query('Escolhas por docente'!A$2:F$69,""select A where F ='""&amp;$A160&amp;""'"")),""""))"),"")</f>
        <v/>
      </c>
      <c r="U160" s="28" t="str">
        <f t="shared" si="9"/>
        <v/>
      </c>
      <c r="V160" s="30" t="str">
        <f t="shared" si="48"/>
        <v/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</row>
    <row r="161" ht="67.5" customHeight="1">
      <c r="A161" s="10"/>
      <c r="B161" s="10"/>
      <c r="C161" s="10"/>
      <c r="D161" s="10"/>
      <c r="E161" s="10"/>
      <c r="F161" s="78"/>
      <c r="G161" s="13" t="str">
        <f t="shared" si="56"/>
        <v/>
      </c>
      <c r="H161" s="16" t="str">
        <f>IFERROR(__xludf.DUMMYFUNCTION("if(A161="""","""",iferror(join("" (1), "",query('Escolhas por docente'!A$2:F$69,""select A where B ='""&amp;$A161&amp;""'"")),""""))"),"")</f>
        <v/>
      </c>
      <c r="I161" s="18" t="str">
        <f t="shared" si="1"/>
        <v/>
      </c>
      <c r="J161" s="18" t="str">
        <f t="shared" si="2"/>
        <v/>
      </c>
      <c r="K161" s="18" t="str">
        <f>IFERROR(__xludf.DUMMYFUNCTION("if(A161="""","""", iferror(join("" (2), "",query('Escolhas por docente'!A$2:F$69,""select A where C ='""&amp;$A161&amp;""'"")),""""))"),"")</f>
        <v/>
      </c>
      <c r="L161" s="18" t="str">
        <f t="shared" si="3"/>
        <v/>
      </c>
      <c r="M161" s="18" t="str">
        <f t="shared" si="4"/>
        <v/>
      </c>
      <c r="N161" s="18" t="str">
        <f>IFERROR(__xludf.DUMMYFUNCTION("if(A161="""","""", iferror(join("" (3), "",query('Escolhas por docente'!A$2:F$69,""select A where D ='""&amp;$A161&amp;""'"")),""""))"),"")</f>
        <v/>
      </c>
      <c r="O161" s="18" t="str">
        <f t="shared" si="5"/>
        <v/>
      </c>
      <c r="P161" s="18" t="str">
        <f t="shared" si="6"/>
        <v/>
      </c>
      <c r="Q161" s="18" t="str">
        <f>IFERROR(__xludf.DUMMYFUNCTION("if(A161="""","""", iferror(join("" (4), "",query('Escolhas por docente'!A$2:F$69,""select A where E ='""&amp;$A161&amp;""'"")),""""))"),"")</f>
        <v/>
      </c>
      <c r="R161" s="18" t="str">
        <f t="shared" si="7"/>
        <v/>
      </c>
      <c r="S161" s="18" t="str">
        <f t="shared" si="8"/>
        <v/>
      </c>
      <c r="T161" s="18" t="str">
        <f>IFERROR(__xludf.DUMMYFUNCTION("if(A161="""","""", iferror(join("" (5), "",query('Escolhas por docente'!A$2:F$69,""select A where F ='""&amp;$A161&amp;""'"")),""""))"),"")</f>
        <v/>
      </c>
      <c r="U161" s="28" t="str">
        <f t="shared" si="9"/>
        <v/>
      </c>
      <c r="V161" s="30" t="str">
        <f t="shared" si="48"/>
        <v/>
      </c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</row>
    <row r="162" ht="67.5" customHeight="1">
      <c r="A162" s="10"/>
      <c r="B162" s="10"/>
      <c r="C162" s="10"/>
      <c r="D162" s="10"/>
      <c r="E162" s="10"/>
      <c r="F162" s="78"/>
      <c r="G162" s="13" t="str">
        <f t="shared" si="56"/>
        <v/>
      </c>
      <c r="H162" s="16" t="str">
        <f>IFERROR(__xludf.DUMMYFUNCTION("if(A162="""","""",iferror(join("" (1), "",query('Escolhas por docente'!A$2:F$69,""select A where B ='""&amp;$A162&amp;""'"")),""""))"),"")</f>
        <v/>
      </c>
      <c r="I162" s="18" t="str">
        <f t="shared" si="1"/>
        <v/>
      </c>
      <c r="J162" s="18" t="str">
        <f t="shared" si="2"/>
        <v/>
      </c>
      <c r="K162" s="18" t="str">
        <f>IFERROR(__xludf.DUMMYFUNCTION("if(A162="""","""", iferror(join("" (2), "",query('Escolhas por docente'!A$2:F$69,""select A where C ='""&amp;$A162&amp;""'"")),""""))"),"")</f>
        <v/>
      </c>
      <c r="L162" s="18" t="str">
        <f t="shared" si="3"/>
        <v/>
      </c>
      <c r="M162" s="18" t="str">
        <f t="shared" si="4"/>
        <v/>
      </c>
      <c r="N162" s="18" t="str">
        <f>IFERROR(__xludf.DUMMYFUNCTION("if(A162="""","""", iferror(join("" (3), "",query('Escolhas por docente'!A$2:F$69,""select A where D ='""&amp;$A162&amp;""'"")),""""))"),"")</f>
        <v/>
      </c>
      <c r="O162" s="18" t="str">
        <f t="shared" si="5"/>
        <v/>
      </c>
      <c r="P162" s="18" t="str">
        <f t="shared" si="6"/>
        <v/>
      </c>
      <c r="Q162" s="18" t="str">
        <f>IFERROR(__xludf.DUMMYFUNCTION("if(A162="""","""", iferror(join("" (4), "",query('Escolhas por docente'!A$2:F$69,""select A where E ='""&amp;$A162&amp;""'"")),""""))"),"")</f>
        <v/>
      </c>
      <c r="R162" s="18" t="str">
        <f t="shared" si="7"/>
        <v/>
      </c>
      <c r="S162" s="18" t="str">
        <f t="shared" si="8"/>
        <v/>
      </c>
      <c r="T162" s="18" t="str">
        <f>IFERROR(__xludf.DUMMYFUNCTION("if(A162="""","""", iferror(join("" (5), "",query('Escolhas por docente'!A$2:F$69,""select A where F ='""&amp;$A162&amp;""'"")),""""))"),"")</f>
        <v/>
      </c>
      <c r="U162" s="28" t="str">
        <f t="shared" si="9"/>
        <v/>
      </c>
      <c r="V162" s="30" t="str">
        <f t="shared" si="48"/>
        <v/>
      </c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</row>
    <row r="163" ht="67.5" customHeight="1">
      <c r="A163" s="10"/>
      <c r="B163" s="10"/>
      <c r="C163" s="10"/>
      <c r="D163" s="10"/>
      <c r="E163" s="10"/>
      <c r="F163" s="78"/>
      <c r="G163" s="13" t="str">
        <f t="shared" si="56"/>
        <v/>
      </c>
      <c r="H163" s="16" t="str">
        <f>IFERROR(__xludf.DUMMYFUNCTION("if(A163="""","""",iferror(join("" (1), "",query('Escolhas por docente'!A$2:F$69,""select A where B ='""&amp;$A163&amp;""'"")),""""))"),"")</f>
        <v/>
      </c>
      <c r="I163" s="18" t="str">
        <f t="shared" si="1"/>
        <v/>
      </c>
      <c r="J163" s="18" t="str">
        <f t="shared" si="2"/>
        <v/>
      </c>
      <c r="K163" s="18" t="str">
        <f>IFERROR(__xludf.DUMMYFUNCTION("if(A163="""","""", iferror(join("" (2), "",query('Escolhas por docente'!A$2:F$69,""select A where C ='""&amp;$A163&amp;""'"")),""""))"),"")</f>
        <v/>
      </c>
      <c r="L163" s="18" t="str">
        <f t="shared" si="3"/>
        <v/>
      </c>
      <c r="M163" s="18" t="str">
        <f t="shared" si="4"/>
        <v/>
      </c>
      <c r="N163" s="18" t="str">
        <f>IFERROR(__xludf.DUMMYFUNCTION("if(A163="""","""", iferror(join("" (3), "",query('Escolhas por docente'!A$2:F$69,""select A where D ='""&amp;$A163&amp;""'"")),""""))"),"")</f>
        <v/>
      </c>
      <c r="O163" s="18" t="str">
        <f t="shared" si="5"/>
        <v/>
      </c>
      <c r="P163" s="18" t="str">
        <f t="shared" si="6"/>
        <v/>
      </c>
      <c r="Q163" s="18" t="str">
        <f>IFERROR(__xludf.DUMMYFUNCTION("if(A163="""","""", iferror(join("" (4), "",query('Escolhas por docente'!A$2:F$69,""select A where E ='""&amp;$A163&amp;""'"")),""""))"),"")</f>
        <v/>
      </c>
      <c r="R163" s="18" t="str">
        <f t="shared" si="7"/>
        <v/>
      </c>
      <c r="S163" s="18" t="str">
        <f t="shared" si="8"/>
        <v/>
      </c>
      <c r="T163" s="18" t="str">
        <f>IFERROR(__xludf.DUMMYFUNCTION("if(A163="""","""", iferror(join("" (5), "",query('Escolhas por docente'!A$2:F$69,""select A where F ='""&amp;$A163&amp;""'"")),""""))"),"")</f>
        <v/>
      </c>
      <c r="U163" s="28" t="str">
        <f t="shared" si="9"/>
        <v/>
      </c>
      <c r="V163" s="30" t="str">
        <f t="shared" si="48"/>
        <v/>
      </c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</row>
    <row r="164" ht="67.5" customHeight="1">
      <c r="A164" s="10"/>
      <c r="B164" s="10"/>
      <c r="C164" s="10"/>
      <c r="D164" s="10"/>
      <c r="E164" s="10"/>
      <c r="F164" s="78"/>
      <c r="G164" s="13" t="str">
        <f t="shared" si="56"/>
        <v/>
      </c>
      <c r="H164" s="16" t="str">
        <f>IFERROR(__xludf.DUMMYFUNCTION("if(A164="""","""",iferror(join("" (1), "",query('Escolhas por docente'!A$2:F$69,""select A where B ='""&amp;$A164&amp;""'"")),""""))"),"")</f>
        <v/>
      </c>
      <c r="I164" s="18" t="str">
        <f t="shared" si="1"/>
        <v/>
      </c>
      <c r="J164" s="18" t="str">
        <f t="shared" si="2"/>
        <v/>
      </c>
      <c r="K164" s="18" t="str">
        <f>IFERROR(__xludf.DUMMYFUNCTION("if(A164="""","""", iferror(join("" (2), "",query('Escolhas por docente'!A$2:F$69,""select A where C ='""&amp;$A164&amp;""'"")),""""))"),"")</f>
        <v/>
      </c>
      <c r="L164" s="18" t="str">
        <f t="shared" si="3"/>
        <v/>
      </c>
      <c r="M164" s="18" t="str">
        <f t="shared" si="4"/>
        <v/>
      </c>
      <c r="N164" s="18" t="str">
        <f>IFERROR(__xludf.DUMMYFUNCTION("if(A164="""","""", iferror(join("" (3), "",query('Escolhas por docente'!A$2:F$69,""select A where D ='""&amp;$A164&amp;""'"")),""""))"),"")</f>
        <v/>
      </c>
      <c r="O164" s="18" t="str">
        <f t="shared" si="5"/>
        <v/>
      </c>
      <c r="P164" s="18" t="str">
        <f t="shared" si="6"/>
        <v/>
      </c>
      <c r="Q164" s="18" t="str">
        <f>IFERROR(__xludf.DUMMYFUNCTION("if(A164="""","""", iferror(join("" (4), "",query('Escolhas por docente'!A$2:F$69,""select A where E ='""&amp;$A164&amp;""'"")),""""))"),"")</f>
        <v/>
      </c>
      <c r="R164" s="18" t="str">
        <f t="shared" si="7"/>
        <v/>
      </c>
      <c r="S164" s="18" t="str">
        <f t="shared" si="8"/>
        <v/>
      </c>
      <c r="T164" s="18" t="str">
        <f>IFERROR(__xludf.DUMMYFUNCTION("if(A164="""","""", iferror(join("" (5), "",query('Escolhas por docente'!A$2:F$69,""select A where F ='""&amp;$A164&amp;""'"")),""""))"),"")</f>
        <v/>
      </c>
      <c r="U164" s="28" t="str">
        <f t="shared" si="9"/>
        <v/>
      </c>
      <c r="V164" s="30" t="str">
        <f t="shared" si="48"/>
        <v/>
      </c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</row>
    <row r="165" ht="67.5" customHeight="1">
      <c r="A165" s="10"/>
      <c r="B165" s="10"/>
      <c r="C165" s="10"/>
      <c r="D165" s="10"/>
      <c r="E165" s="10"/>
      <c r="F165" s="78"/>
      <c r="G165" s="13" t="str">
        <f t="shared" si="56"/>
        <v/>
      </c>
      <c r="H165" s="16" t="str">
        <f>IFERROR(__xludf.DUMMYFUNCTION("if(A165="""","""",iferror(join("" (1), "",query('Escolhas por docente'!A$2:F$69,""select A where B ='""&amp;$A165&amp;""'"")),""""))"),"")</f>
        <v/>
      </c>
      <c r="I165" s="18" t="str">
        <f t="shared" si="1"/>
        <v/>
      </c>
      <c r="J165" s="18" t="str">
        <f t="shared" si="2"/>
        <v/>
      </c>
      <c r="K165" s="18" t="str">
        <f>IFERROR(__xludf.DUMMYFUNCTION("if(A165="""","""", iferror(join("" (2), "",query('Escolhas por docente'!A$2:F$69,""select A where C ='""&amp;$A165&amp;""'"")),""""))"),"")</f>
        <v/>
      </c>
      <c r="L165" s="18" t="str">
        <f t="shared" si="3"/>
        <v/>
      </c>
      <c r="M165" s="18" t="str">
        <f t="shared" si="4"/>
        <v/>
      </c>
      <c r="N165" s="18" t="str">
        <f>IFERROR(__xludf.DUMMYFUNCTION("if(A165="""","""", iferror(join("" (3), "",query('Escolhas por docente'!A$2:F$69,""select A where D ='""&amp;$A165&amp;""'"")),""""))"),"")</f>
        <v/>
      </c>
      <c r="O165" s="18" t="str">
        <f t="shared" si="5"/>
        <v/>
      </c>
      <c r="P165" s="18" t="str">
        <f t="shared" si="6"/>
        <v/>
      </c>
      <c r="Q165" s="18" t="str">
        <f>IFERROR(__xludf.DUMMYFUNCTION("if(A165="""","""", iferror(join("" (4), "",query('Escolhas por docente'!A$2:F$69,""select A where E ='""&amp;$A165&amp;""'"")),""""))"),"")</f>
        <v/>
      </c>
      <c r="R165" s="18" t="str">
        <f t="shared" si="7"/>
        <v/>
      </c>
      <c r="S165" s="18" t="str">
        <f t="shared" si="8"/>
        <v/>
      </c>
      <c r="T165" s="18" t="str">
        <f>IFERROR(__xludf.DUMMYFUNCTION("if(A165="""","""", iferror(join("" (5), "",query('Escolhas por docente'!A$2:F$69,""select A where F ='""&amp;$A165&amp;""'"")),""""))"),"")</f>
        <v/>
      </c>
      <c r="U165" s="28" t="str">
        <f t="shared" si="9"/>
        <v/>
      </c>
      <c r="V165" s="30" t="str">
        <f t="shared" si="48"/>
        <v/>
      </c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</row>
    <row r="166" ht="67.5" customHeight="1">
      <c r="A166" s="10"/>
      <c r="B166" s="10"/>
      <c r="C166" s="10"/>
      <c r="D166" s="10"/>
      <c r="E166" s="10"/>
      <c r="F166" s="78"/>
      <c r="G166" s="13" t="str">
        <f t="shared" si="56"/>
        <v/>
      </c>
      <c r="H166" s="16" t="str">
        <f>IFERROR(__xludf.DUMMYFUNCTION("if(A166="""","""",iferror(join("" (1), "",query('Escolhas por docente'!A$2:F$69,""select A where B ='""&amp;$A166&amp;""'"")),""""))"),"")</f>
        <v/>
      </c>
      <c r="I166" s="18" t="str">
        <f t="shared" si="1"/>
        <v/>
      </c>
      <c r="J166" s="18" t="str">
        <f t="shared" si="2"/>
        <v/>
      </c>
      <c r="K166" s="18" t="str">
        <f>IFERROR(__xludf.DUMMYFUNCTION("if(A166="""","""", iferror(join("" (2), "",query('Escolhas por docente'!A$2:F$69,""select A where C ='""&amp;$A166&amp;""'"")),""""))"),"")</f>
        <v/>
      </c>
      <c r="L166" s="18" t="str">
        <f t="shared" si="3"/>
        <v/>
      </c>
      <c r="M166" s="18" t="str">
        <f t="shared" si="4"/>
        <v/>
      </c>
      <c r="N166" s="18" t="str">
        <f>IFERROR(__xludf.DUMMYFUNCTION("if(A166="""","""", iferror(join("" (3), "",query('Escolhas por docente'!A$2:F$69,""select A where D ='""&amp;$A166&amp;""'"")),""""))"),"")</f>
        <v/>
      </c>
      <c r="O166" s="18" t="str">
        <f t="shared" si="5"/>
        <v/>
      </c>
      <c r="P166" s="18" t="str">
        <f t="shared" si="6"/>
        <v/>
      </c>
      <c r="Q166" s="18" t="str">
        <f>IFERROR(__xludf.DUMMYFUNCTION("if(A166="""","""", iferror(join("" (4), "",query('Escolhas por docente'!A$2:F$69,""select A where E ='""&amp;$A166&amp;""'"")),""""))"),"")</f>
        <v/>
      </c>
      <c r="R166" s="18" t="str">
        <f t="shared" si="7"/>
        <v/>
      </c>
      <c r="S166" s="18" t="str">
        <f t="shared" si="8"/>
        <v/>
      </c>
      <c r="T166" s="18" t="str">
        <f>IFERROR(__xludf.DUMMYFUNCTION("if(A166="""","""", iferror(join("" (5), "",query('Escolhas por docente'!A$2:F$69,""select A where F ='""&amp;$A166&amp;""'"")),""""))"),"")</f>
        <v/>
      </c>
      <c r="U166" s="28" t="str">
        <f t="shared" si="9"/>
        <v/>
      </c>
      <c r="V166" s="30" t="str">
        <f t="shared" si="48"/>
        <v/>
      </c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</row>
    <row r="167" ht="67.5" customHeight="1">
      <c r="A167" s="10"/>
      <c r="B167" s="10"/>
      <c r="C167" s="10"/>
      <c r="D167" s="10"/>
      <c r="E167" s="10"/>
      <c r="F167" s="78"/>
      <c r="G167" s="13" t="str">
        <f t="shared" si="56"/>
        <v/>
      </c>
      <c r="H167" s="16" t="str">
        <f>IFERROR(__xludf.DUMMYFUNCTION("if(A167="""","""",iferror(join("" (1), "",query('Escolhas por docente'!A$2:F$69,""select A where B ='""&amp;$A167&amp;""'"")),""""))"),"")</f>
        <v/>
      </c>
      <c r="I167" s="18" t="str">
        <f t="shared" si="1"/>
        <v/>
      </c>
      <c r="J167" s="18" t="str">
        <f t="shared" si="2"/>
        <v/>
      </c>
      <c r="K167" s="18" t="str">
        <f>IFERROR(__xludf.DUMMYFUNCTION("if(A167="""","""", iferror(join("" (2), "",query('Escolhas por docente'!A$2:F$69,""select A where C ='""&amp;$A167&amp;""'"")),""""))"),"")</f>
        <v/>
      </c>
      <c r="L167" s="18" t="str">
        <f t="shared" si="3"/>
        <v/>
      </c>
      <c r="M167" s="18" t="str">
        <f t="shared" si="4"/>
        <v/>
      </c>
      <c r="N167" s="18" t="str">
        <f>IFERROR(__xludf.DUMMYFUNCTION("if(A167="""","""", iferror(join("" (3), "",query('Escolhas por docente'!A$2:F$69,""select A where D ='""&amp;$A167&amp;""'"")),""""))"),"")</f>
        <v/>
      </c>
      <c r="O167" s="18" t="str">
        <f t="shared" si="5"/>
        <v/>
      </c>
      <c r="P167" s="18" t="str">
        <f t="shared" si="6"/>
        <v/>
      </c>
      <c r="Q167" s="18" t="str">
        <f>IFERROR(__xludf.DUMMYFUNCTION("if(A167="""","""", iferror(join("" (4), "",query('Escolhas por docente'!A$2:F$69,""select A where E ='""&amp;$A167&amp;""'"")),""""))"),"")</f>
        <v/>
      </c>
      <c r="R167" s="18" t="str">
        <f t="shared" si="7"/>
        <v/>
      </c>
      <c r="S167" s="18" t="str">
        <f t="shared" si="8"/>
        <v/>
      </c>
      <c r="T167" s="18" t="str">
        <f>IFERROR(__xludf.DUMMYFUNCTION("if(A167="""","""", iferror(join("" (5), "",query('Escolhas por docente'!A$2:F$69,""select A where F ='""&amp;$A167&amp;""'"")),""""))"),"")</f>
        <v/>
      </c>
      <c r="U167" s="28" t="str">
        <f t="shared" si="9"/>
        <v/>
      </c>
      <c r="V167" s="30" t="str">
        <f t="shared" si="48"/>
        <v/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</row>
    <row r="168" ht="67.5" customHeight="1">
      <c r="A168" s="10"/>
      <c r="B168" s="10"/>
      <c r="C168" s="10"/>
      <c r="D168" s="10"/>
      <c r="E168" s="10"/>
      <c r="F168" s="78"/>
      <c r="G168" s="13" t="str">
        <f t="shared" si="56"/>
        <v/>
      </c>
      <c r="H168" s="16" t="str">
        <f>IFERROR(__xludf.DUMMYFUNCTION("if(A168="""","""",iferror(join("" (1), "",query('Escolhas por docente'!A$2:F$69,""select A where B ='""&amp;$A168&amp;""'"")),""""))"),"")</f>
        <v/>
      </c>
      <c r="I168" s="18" t="str">
        <f t="shared" si="1"/>
        <v/>
      </c>
      <c r="J168" s="18" t="str">
        <f t="shared" si="2"/>
        <v/>
      </c>
      <c r="K168" s="18" t="str">
        <f>IFERROR(__xludf.DUMMYFUNCTION("if(A168="""","""", iferror(join("" (2), "",query('Escolhas por docente'!A$2:F$69,""select A where C ='""&amp;$A168&amp;""'"")),""""))"),"")</f>
        <v/>
      </c>
      <c r="L168" s="18" t="str">
        <f t="shared" si="3"/>
        <v/>
      </c>
      <c r="M168" s="18" t="str">
        <f t="shared" si="4"/>
        <v/>
      </c>
      <c r="N168" s="18" t="str">
        <f>IFERROR(__xludf.DUMMYFUNCTION("if(A168="""","""", iferror(join("" (3), "",query('Escolhas por docente'!A$2:F$69,""select A where D ='""&amp;$A168&amp;""'"")),""""))"),"")</f>
        <v/>
      </c>
      <c r="O168" s="18" t="str">
        <f t="shared" si="5"/>
        <v/>
      </c>
      <c r="P168" s="18" t="str">
        <f t="shared" si="6"/>
        <v/>
      </c>
      <c r="Q168" s="18" t="str">
        <f>IFERROR(__xludf.DUMMYFUNCTION("if(A168="""","""", iferror(join("" (4), "",query('Escolhas por docente'!A$2:F$69,""select A where E ='""&amp;$A168&amp;""'"")),""""))"),"")</f>
        <v/>
      </c>
      <c r="R168" s="18" t="str">
        <f t="shared" si="7"/>
        <v/>
      </c>
      <c r="S168" s="18" t="str">
        <f t="shared" si="8"/>
        <v/>
      </c>
      <c r="T168" s="18" t="str">
        <f>IFERROR(__xludf.DUMMYFUNCTION("if(A168="""","""", iferror(join("" (5), "",query('Escolhas por docente'!A$2:F$69,""select A where F ='""&amp;$A168&amp;""'"")),""""))"),"")</f>
        <v/>
      </c>
      <c r="U168" s="28" t="str">
        <f t="shared" si="9"/>
        <v/>
      </c>
      <c r="V168" s="30" t="str">
        <f t="shared" si="48"/>
        <v/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</row>
    <row r="169" ht="67.5" customHeight="1">
      <c r="A169" s="10"/>
      <c r="B169" s="10"/>
      <c r="C169" s="10"/>
      <c r="D169" s="10"/>
      <c r="E169" s="10"/>
      <c r="F169" s="78"/>
      <c r="G169" s="13" t="str">
        <f t="shared" si="56"/>
        <v/>
      </c>
      <c r="H169" s="16" t="str">
        <f>IFERROR(__xludf.DUMMYFUNCTION("if(A169="""","""",iferror(join("" (1), "",query('Escolhas por docente'!A$2:F$69,""select A where B ='""&amp;$A169&amp;""'"")),""""))"),"")</f>
        <v/>
      </c>
      <c r="I169" s="18" t="str">
        <f t="shared" si="1"/>
        <v/>
      </c>
      <c r="J169" s="18" t="str">
        <f t="shared" si="2"/>
        <v/>
      </c>
      <c r="K169" s="18" t="str">
        <f>IFERROR(__xludf.DUMMYFUNCTION("if(A169="""","""", iferror(join("" (2), "",query('Escolhas por docente'!A$2:F$69,""select A where C ='""&amp;$A169&amp;""'"")),""""))"),"")</f>
        <v/>
      </c>
      <c r="L169" s="18" t="str">
        <f t="shared" si="3"/>
        <v/>
      </c>
      <c r="M169" s="18" t="str">
        <f t="shared" si="4"/>
        <v/>
      </c>
      <c r="N169" s="18" t="str">
        <f>IFERROR(__xludf.DUMMYFUNCTION("if(A169="""","""", iferror(join("" (3), "",query('Escolhas por docente'!A$2:F$69,""select A where D ='""&amp;$A169&amp;""'"")),""""))"),"")</f>
        <v/>
      </c>
      <c r="O169" s="18" t="str">
        <f t="shared" si="5"/>
        <v/>
      </c>
      <c r="P169" s="18" t="str">
        <f t="shared" si="6"/>
        <v/>
      </c>
      <c r="Q169" s="18" t="str">
        <f>IFERROR(__xludf.DUMMYFUNCTION("if(A169="""","""", iferror(join("" (4), "",query('Escolhas por docente'!A$2:F$69,""select A where E ='""&amp;$A169&amp;""'"")),""""))"),"")</f>
        <v/>
      </c>
      <c r="R169" s="18" t="str">
        <f t="shared" si="7"/>
        <v/>
      </c>
      <c r="S169" s="18" t="str">
        <f t="shared" si="8"/>
        <v/>
      </c>
      <c r="T169" s="18" t="str">
        <f>IFERROR(__xludf.DUMMYFUNCTION("if(A169="""","""", iferror(join("" (5), "",query('Escolhas por docente'!A$2:F$69,""select A where F ='""&amp;$A169&amp;""'"")),""""))"),"")</f>
        <v/>
      </c>
      <c r="U169" s="28" t="str">
        <f t="shared" si="9"/>
        <v/>
      </c>
      <c r="V169" s="30" t="str">
        <f t="shared" si="48"/>
        <v/>
      </c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</row>
    <row r="170" ht="67.5" customHeight="1">
      <c r="A170" s="10"/>
      <c r="B170" s="10"/>
      <c r="C170" s="10"/>
      <c r="D170" s="10"/>
      <c r="E170" s="10"/>
      <c r="F170" s="78"/>
      <c r="G170" s="13" t="str">
        <f t="shared" si="56"/>
        <v/>
      </c>
      <c r="H170" s="16" t="str">
        <f>IFERROR(__xludf.DUMMYFUNCTION("if(A170="""","""",iferror(join("" (1), "",query('Escolhas por docente'!A$2:F$69,""select A where B ='""&amp;$A170&amp;""'"")),""""))"),"")</f>
        <v/>
      </c>
      <c r="I170" s="18" t="str">
        <f t="shared" si="1"/>
        <v/>
      </c>
      <c r="J170" s="18" t="str">
        <f t="shared" si="2"/>
        <v/>
      </c>
      <c r="K170" s="18" t="str">
        <f>IFERROR(__xludf.DUMMYFUNCTION("if(A170="""","""", iferror(join("" (2), "",query('Escolhas por docente'!A$2:F$69,""select A where C ='""&amp;$A170&amp;""'"")),""""))"),"")</f>
        <v/>
      </c>
      <c r="L170" s="18" t="str">
        <f t="shared" si="3"/>
        <v/>
      </c>
      <c r="M170" s="18" t="str">
        <f t="shared" si="4"/>
        <v/>
      </c>
      <c r="N170" s="18" t="str">
        <f>IFERROR(__xludf.DUMMYFUNCTION("if(A170="""","""", iferror(join("" (3), "",query('Escolhas por docente'!A$2:F$69,""select A where D ='""&amp;$A170&amp;""'"")),""""))"),"")</f>
        <v/>
      </c>
      <c r="O170" s="18" t="str">
        <f t="shared" si="5"/>
        <v/>
      </c>
      <c r="P170" s="18" t="str">
        <f t="shared" si="6"/>
        <v/>
      </c>
      <c r="Q170" s="18" t="str">
        <f>IFERROR(__xludf.DUMMYFUNCTION("if(A170="""","""", iferror(join("" (4), "",query('Escolhas por docente'!A$2:F$69,""select A where E ='""&amp;$A170&amp;""'"")),""""))"),"")</f>
        <v/>
      </c>
      <c r="R170" s="18" t="str">
        <f t="shared" si="7"/>
        <v/>
      </c>
      <c r="S170" s="18" t="str">
        <f t="shared" si="8"/>
        <v/>
      </c>
      <c r="T170" s="18" t="str">
        <f>IFERROR(__xludf.DUMMYFUNCTION("if(A170="""","""", iferror(join("" (5), "",query('Escolhas por docente'!A$2:F$69,""select A where F ='""&amp;$A170&amp;""'"")),""""))"),"")</f>
        <v/>
      </c>
      <c r="U170" s="28" t="str">
        <f t="shared" si="9"/>
        <v/>
      </c>
      <c r="V170" s="30" t="str">
        <f t="shared" si="48"/>
        <v/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</row>
    <row r="171" ht="67.5" customHeight="1">
      <c r="A171" s="10"/>
      <c r="B171" s="10"/>
      <c r="C171" s="10"/>
      <c r="D171" s="10"/>
      <c r="E171" s="10"/>
      <c r="F171" s="78"/>
      <c r="G171" s="13" t="str">
        <f t="shared" si="56"/>
        <v/>
      </c>
      <c r="H171" s="16" t="str">
        <f>IFERROR(__xludf.DUMMYFUNCTION("if(A171="""","""",iferror(join("" (1), "",query('Escolhas por docente'!A$2:F$69,""select A where B ='""&amp;$A171&amp;""'"")),""""))"),"")</f>
        <v/>
      </c>
      <c r="I171" s="18" t="str">
        <f t="shared" si="1"/>
        <v/>
      </c>
      <c r="J171" s="18" t="str">
        <f t="shared" si="2"/>
        <v/>
      </c>
      <c r="K171" s="18" t="str">
        <f>IFERROR(__xludf.DUMMYFUNCTION("if(A171="""","""", iferror(join("" (2), "",query('Escolhas por docente'!A$2:F$69,""select A where C ='""&amp;$A171&amp;""'"")),""""))"),"")</f>
        <v/>
      </c>
      <c r="L171" s="18" t="str">
        <f t="shared" si="3"/>
        <v/>
      </c>
      <c r="M171" s="18" t="str">
        <f t="shared" si="4"/>
        <v/>
      </c>
      <c r="N171" s="18" t="str">
        <f>IFERROR(__xludf.DUMMYFUNCTION("if(A171="""","""", iferror(join("" (3), "",query('Escolhas por docente'!A$2:F$69,""select A where D ='""&amp;$A171&amp;""'"")),""""))"),"")</f>
        <v/>
      </c>
      <c r="O171" s="18" t="str">
        <f t="shared" si="5"/>
        <v/>
      </c>
      <c r="P171" s="18" t="str">
        <f t="shared" si="6"/>
        <v/>
      </c>
      <c r="Q171" s="18" t="str">
        <f>IFERROR(__xludf.DUMMYFUNCTION("if(A171="""","""", iferror(join("" (4), "",query('Escolhas por docente'!A$2:F$69,""select A where E ='""&amp;$A171&amp;""'"")),""""))"),"")</f>
        <v/>
      </c>
      <c r="R171" s="18" t="str">
        <f t="shared" si="7"/>
        <v/>
      </c>
      <c r="S171" s="18" t="str">
        <f t="shared" si="8"/>
        <v/>
      </c>
      <c r="T171" s="18" t="str">
        <f>IFERROR(__xludf.DUMMYFUNCTION("if(A171="""","""", iferror(join("" (5), "",query('Escolhas por docente'!A$2:F$69,""select A where F ='""&amp;$A171&amp;""'"")),""""))"),"")</f>
        <v/>
      </c>
      <c r="U171" s="28" t="str">
        <f t="shared" si="9"/>
        <v/>
      </c>
      <c r="V171" s="30" t="str">
        <f t="shared" si="48"/>
        <v/>
      </c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</row>
    <row r="172" ht="67.5" customHeight="1">
      <c r="A172" s="10"/>
      <c r="B172" s="10"/>
      <c r="C172" s="10"/>
      <c r="D172" s="10"/>
      <c r="E172" s="10"/>
      <c r="F172" s="78"/>
      <c r="G172" s="13" t="str">
        <f t="shared" si="56"/>
        <v/>
      </c>
      <c r="H172" s="16" t="str">
        <f>IFERROR(__xludf.DUMMYFUNCTION("if(A172="""","""",iferror(join("" (1), "",query('Escolhas por docente'!A$2:F$69,""select A where B ='""&amp;$A172&amp;""'"")),""""))"),"")</f>
        <v/>
      </c>
      <c r="I172" s="18" t="str">
        <f t="shared" si="1"/>
        <v/>
      </c>
      <c r="J172" s="18" t="str">
        <f t="shared" si="2"/>
        <v/>
      </c>
      <c r="K172" s="18" t="str">
        <f>IFERROR(__xludf.DUMMYFUNCTION("if(A172="""","""", iferror(join("" (2), "",query('Escolhas por docente'!A$2:F$69,""select A where C ='""&amp;$A172&amp;""'"")),""""))"),"")</f>
        <v/>
      </c>
      <c r="L172" s="18" t="str">
        <f t="shared" si="3"/>
        <v/>
      </c>
      <c r="M172" s="18" t="str">
        <f t="shared" si="4"/>
        <v/>
      </c>
      <c r="N172" s="18" t="str">
        <f>IFERROR(__xludf.DUMMYFUNCTION("if(A172="""","""", iferror(join("" (3), "",query('Escolhas por docente'!A$2:F$69,""select A where D ='""&amp;$A172&amp;""'"")),""""))"),"")</f>
        <v/>
      </c>
      <c r="O172" s="18" t="str">
        <f t="shared" si="5"/>
        <v/>
      </c>
      <c r="P172" s="18" t="str">
        <f t="shared" si="6"/>
        <v/>
      </c>
      <c r="Q172" s="18" t="str">
        <f>IFERROR(__xludf.DUMMYFUNCTION("if(A172="""","""", iferror(join("" (4), "",query('Escolhas por docente'!A$2:F$69,""select A where E ='""&amp;$A172&amp;""'"")),""""))"),"")</f>
        <v/>
      </c>
      <c r="R172" s="18" t="str">
        <f t="shared" si="7"/>
        <v/>
      </c>
      <c r="S172" s="18" t="str">
        <f t="shared" si="8"/>
        <v/>
      </c>
      <c r="T172" s="18" t="str">
        <f>IFERROR(__xludf.DUMMYFUNCTION("if(A172="""","""", iferror(join("" (5), "",query('Escolhas por docente'!A$2:F$69,""select A where F ='""&amp;$A172&amp;""'"")),""""))"),"")</f>
        <v/>
      </c>
      <c r="U172" s="28" t="str">
        <f t="shared" si="9"/>
        <v/>
      </c>
      <c r="V172" s="30" t="str">
        <f t="shared" si="48"/>
        <v/>
      </c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</row>
    <row r="173" ht="67.5" customHeight="1">
      <c r="A173" s="10"/>
      <c r="B173" s="10"/>
      <c r="C173" s="10"/>
      <c r="D173" s="10"/>
      <c r="E173" s="10"/>
      <c r="F173" s="78"/>
      <c r="G173" s="13" t="str">
        <f t="shared" si="56"/>
        <v/>
      </c>
      <c r="H173" s="16" t="str">
        <f>IFERROR(__xludf.DUMMYFUNCTION("if(A173="""","""",iferror(join("" (1), "",query('Escolhas por docente'!A$2:F$69,""select A where B ='""&amp;$A173&amp;""'"")),""""))"),"")</f>
        <v/>
      </c>
      <c r="I173" s="18" t="str">
        <f t="shared" si="1"/>
        <v/>
      </c>
      <c r="J173" s="18" t="str">
        <f t="shared" si="2"/>
        <v/>
      </c>
      <c r="K173" s="18" t="str">
        <f>IFERROR(__xludf.DUMMYFUNCTION("if(A173="""","""", iferror(join("" (2), "",query('Escolhas por docente'!A$2:F$69,""select A where C ='""&amp;$A173&amp;""'"")),""""))"),"")</f>
        <v/>
      </c>
      <c r="L173" s="18" t="str">
        <f t="shared" si="3"/>
        <v/>
      </c>
      <c r="M173" s="18" t="str">
        <f t="shared" si="4"/>
        <v/>
      </c>
      <c r="N173" s="18" t="str">
        <f>IFERROR(__xludf.DUMMYFUNCTION("if(A173="""","""", iferror(join("" (3), "",query('Escolhas por docente'!A$2:F$69,""select A where D ='""&amp;$A173&amp;""'"")),""""))"),"")</f>
        <v/>
      </c>
      <c r="O173" s="18" t="str">
        <f t="shared" si="5"/>
        <v/>
      </c>
      <c r="P173" s="18" t="str">
        <f t="shared" si="6"/>
        <v/>
      </c>
      <c r="Q173" s="18" t="str">
        <f>IFERROR(__xludf.DUMMYFUNCTION("if(A173="""","""", iferror(join("" (4), "",query('Escolhas por docente'!A$2:F$69,""select A where E ='""&amp;$A173&amp;""'"")),""""))"),"")</f>
        <v/>
      </c>
      <c r="R173" s="18" t="str">
        <f t="shared" si="7"/>
        <v/>
      </c>
      <c r="S173" s="18" t="str">
        <f t="shared" si="8"/>
        <v/>
      </c>
      <c r="T173" s="18" t="str">
        <f>IFERROR(__xludf.DUMMYFUNCTION("if(A173="""","""", iferror(join("" (5), "",query('Escolhas por docente'!A$2:F$69,""select A where F ='""&amp;$A173&amp;""'"")),""""))"),"")</f>
        <v/>
      </c>
      <c r="U173" s="28" t="str">
        <f t="shared" si="9"/>
        <v/>
      </c>
      <c r="V173" s="30" t="str">
        <f t="shared" si="48"/>
        <v/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</row>
    <row r="174" ht="67.5" customHeight="1">
      <c r="A174" s="10"/>
      <c r="B174" s="10"/>
      <c r="C174" s="10"/>
      <c r="D174" s="10"/>
      <c r="E174" s="10"/>
      <c r="F174" s="78"/>
      <c r="G174" s="13" t="str">
        <f t="shared" si="56"/>
        <v/>
      </c>
      <c r="H174" s="16" t="str">
        <f>IFERROR(__xludf.DUMMYFUNCTION("if(A174="""","""",iferror(join("" (1), "",query('Escolhas por docente'!A$2:F$69,""select A where B ='""&amp;$A174&amp;""'"")),""""))"),"")</f>
        <v/>
      </c>
      <c r="I174" s="18" t="str">
        <f t="shared" si="1"/>
        <v/>
      </c>
      <c r="J174" s="18" t="str">
        <f t="shared" si="2"/>
        <v/>
      </c>
      <c r="K174" s="18" t="str">
        <f>IFERROR(__xludf.DUMMYFUNCTION("if(A174="""","""", iferror(join("" (2), "",query('Escolhas por docente'!A$2:F$69,""select A where C ='""&amp;$A174&amp;""'"")),""""))"),"")</f>
        <v/>
      </c>
      <c r="L174" s="18" t="str">
        <f t="shared" si="3"/>
        <v/>
      </c>
      <c r="M174" s="18" t="str">
        <f t="shared" si="4"/>
        <v/>
      </c>
      <c r="N174" s="18" t="str">
        <f>IFERROR(__xludf.DUMMYFUNCTION("if(A174="""","""", iferror(join("" (3), "",query('Escolhas por docente'!A$2:F$69,""select A where D ='""&amp;$A174&amp;""'"")),""""))"),"")</f>
        <v/>
      </c>
      <c r="O174" s="18" t="str">
        <f t="shared" si="5"/>
        <v/>
      </c>
      <c r="P174" s="18" t="str">
        <f t="shared" si="6"/>
        <v/>
      </c>
      <c r="Q174" s="18" t="str">
        <f>IFERROR(__xludf.DUMMYFUNCTION("if(A174="""","""", iferror(join("" (4), "",query('Escolhas por docente'!A$2:F$69,""select A where E ='""&amp;$A174&amp;""'"")),""""))"),"")</f>
        <v/>
      </c>
      <c r="R174" s="18" t="str">
        <f t="shared" si="7"/>
        <v/>
      </c>
      <c r="S174" s="18" t="str">
        <f t="shared" si="8"/>
        <v/>
      </c>
      <c r="T174" s="18" t="str">
        <f>IFERROR(__xludf.DUMMYFUNCTION("if(A174="""","""", iferror(join("" (5), "",query('Escolhas por docente'!A$2:F$69,""select A where F ='""&amp;$A174&amp;""'"")),""""))"),"")</f>
        <v/>
      </c>
      <c r="U174" s="28" t="str">
        <f t="shared" si="9"/>
        <v/>
      </c>
      <c r="V174" s="30" t="str">
        <f t="shared" si="48"/>
        <v/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</row>
    <row r="175" ht="67.5" customHeight="1">
      <c r="A175" s="10"/>
      <c r="B175" s="10"/>
      <c r="C175" s="10"/>
      <c r="D175" s="10"/>
      <c r="E175" s="10"/>
      <c r="F175" s="78"/>
      <c r="G175" s="13" t="str">
        <f t="shared" si="56"/>
        <v/>
      </c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</row>
    <row r="176" ht="67.5" customHeight="1">
      <c r="A176" s="10"/>
      <c r="B176" s="10"/>
      <c r="C176" s="10"/>
      <c r="D176" s="10"/>
      <c r="E176" s="10"/>
      <c r="F176" s="78"/>
      <c r="G176" s="13" t="str">
        <f t="shared" si="56"/>
        <v/>
      </c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</row>
    <row r="177" ht="67.5" customHeight="1">
      <c r="A177" s="10"/>
      <c r="B177" s="10"/>
      <c r="C177" s="10"/>
      <c r="D177" s="10"/>
      <c r="E177" s="10"/>
      <c r="F177" s="78"/>
      <c r="G177" s="13" t="str">
        <f t="shared" si="56"/>
        <v/>
      </c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</row>
    <row r="178" ht="67.5" customHeight="1">
      <c r="A178" s="10"/>
      <c r="B178" s="10"/>
      <c r="C178" s="10"/>
      <c r="D178" s="10"/>
      <c r="E178" s="10"/>
      <c r="F178" s="78"/>
      <c r="G178" s="13" t="str">
        <f t="shared" si="56"/>
        <v/>
      </c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</row>
    <row r="179" ht="67.5" customHeight="1">
      <c r="A179" s="10"/>
      <c r="B179" s="10"/>
      <c r="C179" s="10"/>
      <c r="D179" s="10"/>
      <c r="E179" s="10"/>
      <c r="F179" s="78"/>
      <c r="G179" s="13" t="str">
        <f t="shared" si="56"/>
        <v/>
      </c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</row>
    <row r="180" ht="67.5" customHeight="1">
      <c r="A180" s="10"/>
      <c r="B180" s="10"/>
      <c r="C180" s="10"/>
      <c r="D180" s="10"/>
      <c r="E180" s="10"/>
      <c r="F180" s="78"/>
      <c r="G180" s="13" t="str">
        <f t="shared" si="56"/>
        <v/>
      </c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</row>
    <row r="181" ht="67.5" customHeight="1">
      <c r="A181" s="10"/>
      <c r="B181" s="10"/>
      <c r="C181" s="10"/>
      <c r="D181" s="10"/>
      <c r="E181" s="10"/>
      <c r="F181" s="78"/>
      <c r="G181" s="13" t="str">
        <f t="shared" si="56"/>
        <v/>
      </c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</row>
    <row r="182" ht="67.5" customHeight="1">
      <c r="A182" s="10"/>
      <c r="B182" s="10"/>
      <c r="C182" s="10"/>
      <c r="D182" s="10"/>
      <c r="E182" s="10"/>
      <c r="F182" s="78"/>
      <c r="G182" s="13" t="str">
        <f t="shared" si="56"/>
        <v/>
      </c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</row>
    <row r="183" ht="67.5" customHeight="1">
      <c r="A183" s="10"/>
      <c r="B183" s="10"/>
      <c r="C183" s="10"/>
      <c r="D183" s="10"/>
      <c r="E183" s="10"/>
      <c r="F183" s="78"/>
      <c r="G183" s="13" t="str">
        <f t="shared" si="56"/>
        <v/>
      </c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</row>
    <row r="184" ht="67.5" customHeight="1">
      <c r="A184" s="10"/>
      <c r="B184" s="10"/>
      <c r="C184" s="10"/>
      <c r="D184" s="10"/>
      <c r="E184" s="10"/>
      <c r="F184" s="78"/>
      <c r="G184" s="13" t="str">
        <f t="shared" si="56"/>
        <v/>
      </c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</row>
    <row r="185" ht="67.5" customHeight="1">
      <c r="A185" s="10"/>
      <c r="B185" s="10"/>
      <c r="C185" s="10"/>
      <c r="D185" s="10"/>
      <c r="E185" s="10"/>
      <c r="F185" s="78"/>
      <c r="G185" s="10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</row>
    <row r="186" ht="67.5" customHeight="1">
      <c r="A186" s="10"/>
      <c r="B186" s="10"/>
      <c r="C186" s="10"/>
      <c r="D186" s="10"/>
      <c r="E186" s="10"/>
      <c r="F186" s="78"/>
      <c r="G186" s="10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</row>
    <row r="187" ht="67.5" customHeight="1">
      <c r="A187" s="10"/>
      <c r="B187" s="10"/>
      <c r="C187" s="10"/>
      <c r="D187" s="10"/>
      <c r="E187" s="10"/>
      <c r="F187" s="78"/>
      <c r="G187" s="10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</row>
    <row r="188" ht="67.5" customHeight="1">
      <c r="A188" s="10"/>
      <c r="B188" s="10"/>
      <c r="C188" s="10"/>
      <c r="D188" s="10"/>
      <c r="E188" s="10"/>
      <c r="F188" s="78"/>
      <c r="G188" s="10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</row>
    <row r="189" ht="67.5" customHeight="1">
      <c r="A189" s="10"/>
      <c r="B189" s="10"/>
      <c r="C189" s="10"/>
      <c r="D189" s="10"/>
      <c r="E189" s="10"/>
      <c r="F189" s="78"/>
      <c r="G189" s="10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</row>
    <row r="190" ht="67.5" customHeight="1">
      <c r="A190" s="10"/>
      <c r="B190" s="10"/>
      <c r="C190" s="10"/>
      <c r="D190" s="10"/>
      <c r="E190" s="10"/>
      <c r="F190" s="78"/>
      <c r="G190" s="10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</row>
    <row r="191" ht="67.5" customHeight="1">
      <c r="A191" s="10"/>
      <c r="B191" s="10"/>
      <c r="C191" s="10"/>
      <c r="D191" s="10"/>
      <c r="E191" s="10"/>
      <c r="F191" s="78"/>
      <c r="G191" s="10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</row>
    <row r="192" ht="67.5" customHeight="1">
      <c r="A192" s="10"/>
      <c r="B192" s="10"/>
      <c r="C192" s="10"/>
      <c r="D192" s="10"/>
      <c r="E192" s="10"/>
      <c r="F192" s="78"/>
      <c r="G192" s="10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</row>
    <row r="193" ht="67.5" customHeight="1">
      <c r="A193" s="10"/>
      <c r="B193" s="10"/>
      <c r="C193" s="10"/>
      <c r="D193" s="10"/>
      <c r="E193" s="10"/>
      <c r="F193" s="78"/>
      <c r="G193" s="10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</row>
    <row r="194" ht="67.5" customHeight="1">
      <c r="A194" s="10"/>
      <c r="B194" s="10"/>
      <c r="C194" s="10"/>
      <c r="D194" s="10"/>
      <c r="E194" s="10"/>
      <c r="F194" s="78"/>
      <c r="G194" s="10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</row>
    <row r="195" ht="67.5" customHeight="1">
      <c r="A195" s="10"/>
      <c r="B195" s="10"/>
      <c r="C195" s="10"/>
      <c r="D195" s="10"/>
      <c r="E195" s="10"/>
      <c r="F195" s="78"/>
      <c r="G195" s="10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</row>
    <row r="196" ht="67.5" customHeight="1">
      <c r="A196" s="10"/>
      <c r="B196" s="10"/>
      <c r="C196" s="10"/>
      <c r="D196" s="10"/>
      <c r="E196" s="10"/>
      <c r="F196" s="78"/>
      <c r="G196" s="10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</row>
    <row r="197" ht="67.5" customHeight="1">
      <c r="A197" s="10"/>
      <c r="B197" s="10"/>
      <c r="C197" s="10"/>
      <c r="D197" s="10"/>
      <c r="E197" s="10"/>
      <c r="F197" s="78"/>
      <c r="G197" s="10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</row>
    <row r="198" ht="67.5" customHeight="1">
      <c r="A198" s="10"/>
      <c r="B198" s="10"/>
      <c r="C198" s="10"/>
      <c r="D198" s="10"/>
      <c r="E198" s="10"/>
      <c r="F198" s="78"/>
      <c r="G198" s="10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</row>
    <row r="199" ht="67.5" customHeight="1">
      <c r="A199" s="10"/>
      <c r="B199" s="10"/>
      <c r="C199" s="10"/>
      <c r="D199" s="10"/>
      <c r="E199" s="10"/>
      <c r="F199" s="78"/>
      <c r="G199" s="10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</row>
    <row r="200" ht="67.5" customHeight="1">
      <c r="A200" s="10"/>
      <c r="B200" s="10"/>
      <c r="C200" s="10"/>
      <c r="D200" s="10"/>
      <c r="E200" s="10"/>
      <c r="F200" s="78"/>
      <c r="G200" s="10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</row>
    <row r="201">
      <c r="A201" s="10"/>
      <c r="B201" s="10"/>
      <c r="C201" s="10"/>
      <c r="D201" s="10"/>
      <c r="E201" s="10"/>
      <c r="F201" s="78"/>
      <c r="G201" s="10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</row>
    <row r="202">
      <c r="A202" s="10"/>
      <c r="B202" s="10"/>
      <c r="C202" s="10"/>
      <c r="D202" s="10"/>
      <c r="E202" s="10"/>
      <c r="F202" s="78"/>
      <c r="G202" s="10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</row>
    <row r="203">
      <c r="A203" s="10"/>
      <c r="B203" s="10"/>
      <c r="C203" s="10"/>
      <c r="D203" s="10"/>
      <c r="E203" s="10"/>
      <c r="F203" s="78"/>
      <c r="G203" s="10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</row>
    <row r="204">
      <c r="A204" s="10"/>
      <c r="B204" s="10"/>
      <c r="C204" s="10"/>
      <c r="D204" s="10"/>
      <c r="E204" s="10"/>
      <c r="F204" s="78"/>
      <c r="G204" s="10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</row>
    <row r="205">
      <c r="A205" s="10"/>
      <c r="B205" s="10"/>
      <c r="C205" s="10"/>
      <c r="D205" s="10"/>
      <c r="E205" s="10"/>
      <c r="F205" s="78"/>
      <c r="G205" s="10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</row>
    <row r="206">
      <c r="A206" s="10"/>
      <c r="B206" s="10"/>
      <c r="C206" s="10"/>
      <c r="D206" s="10"/>
      <c r="E206" s="10"/>
      <c r="F206" s="78"/>
      <c r="G206" s="10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</row>
    <row r="207">
      <c r="A207" s="10"/>
      <c r="B207" s="10"/>
      <c r="C207" s="10"/>
      <c r="D207" s="10"/>
      <c r="E207" s="10"/>
      <c r="F207" s="78"/>
      <c r="G207" s="10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</row>
    <row r="208">
      <c r="A208" s="10"/>
      <c r="B208" s="10"/>
      <c r="C208" s="10"/>
      <c r="D208" s="10"/>
      <c r="E208" s="10"/>
      <c r="F208" s="78"/>
      <c r="G208" s="10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</row>
    <row r="209">
      <c r="A209" s="10"/>
      <c r="B209" s="10"/>
      <c r="C209" s="10"/>
      <c r="D209" s="10"/>
      <c r="E209" s="10"/>
      <c r="F209" s="78"/>
      <c r="G209" s="10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</row>
    <row r="210">
      <c r="A210" s="10"/>
      <c r="B210" s="10"/>
      <c r="C210" s="10"/>
      <c r="D210" s="10"/>
      <c r="E210" s="10"/>
      <c r="F210" s="78"/>
      <c r="G210" s="10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</row>
    <row r="211">
      <c r="A211" s="10"/>
      <c r="B211" s="10"/>
      <c r="C211" s="10"/>
      <c r="D211" s="10"/>
      <c r="E211" s="10"/>
      <c r="F211" s="78"/>
      <c r="G211" s="10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</row>
    <row r="212">
      <c r="A212" s="10"/>
      <c r="B212" s="10"/>
      <c r="C212" s="10"/>
      <c r="D212" s="10"/>
      <c r="E212" s="10"/>
      <c r="F212" s="78"/>
      <c r="G212" s="10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</row>
    <row r="213">
      <c r="A213" s="10"/>
      <c r="B213" s="10"/>
      <c r="C213" s="10"/>
      <c r="D213" s="10"/>
      <c r="E213" s="10"/>
      <c r="F213" s="78"/>
      <c r="G213" s="10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</row>
    <row r="214">
      <c r="A214" s="10"/>
      <c r="B214" s="10"/>
      <c r="C214" s="10"/>
      <c r="D214" s="10"/>
      <c r="E214" s="10"/>
      <c r="F214" s="78"/>
      <c r="G214" s="10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</row>
    <row r="215">
      <c r="A215" s="10"/>
      <c r="B215" s="10"/>
      <c r="C215" s="10"/>
      <c r="D215" s="10"/>
      <c r="E215" s="10"/>
      <c r="F215" s="78"/>
      <c r="G215" s="10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</row>
    <row r="216">
      <c r="A216" s="10"/>
      <c r="B216" s="10"/>
      <c r="C216" s="10"/>
      <c r="D216" s="10"/>
      <c r="E216" s="10"/>
      <c r="F216" s="78"/>
      <c r="G216" s="10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</row>
    <row r="217">
      <c r="A217" s="10"/>
      <c r="B217" s="10"/>
      <c r="C217" s="10"/>
      <c r="D217" s="10"/>
      <c r="E217" s="10"/>
      <c r="F217" s="78"/>
      <c r="G217" s="10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</row>
    <row r="218">
      <c r="A218" s="10"/>
      <c r="B218" s="10"/>
      <c r="C218" s="10"/>
      <c r="D218" s="10"/>
      <c r="E218" s="10"/>
      <c r="F218" s="78"/>
      <c r="G218" s="10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</row>
    <row r="219">
      <c r="A219" s="10"/>
      <c r="B219" s="10"/>
      <c r="C219" s="10"/>
      <c r="D219" s="10"/>
      <c r="E219" s="10"/>
      <c r="F219" s="78"/>
      <c r="G219" s="10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</row>
    <row r="220">
      <c r="A220" s="10"/>
      <c r="B220" s="10"/>
      <c r="C220" s="10"/>
      <c r="D220" s="10"/>
      <c r="E220" s="10"/>
      <c r="F220" s="78"/>
      <c r="G220" s="10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</row>
    <row r="221">
      <c r="A221" s="10"/>
      <c r="B221" s="10"/>
      <c r="C221" s="10"/>
      <c r="D221" s="10"/>
      <c r="E221" s="10"/>
      <c r="F221" s="78"/>
      <c r="G221" s="10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</row>
    <row r="222">
      <c r="A222" s="10"/>
      <c r="B222" s="10"/>
      <c r="C222" s="10"/>
      <c r="D222" s="10"/>
      <c r="E222" s="10"/>
      <c r="F222" s="78"/>
      <c r="G222" s="10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</row>
    <row r="223">
      <c r="A223" s="10"/>
      <c r="B223" s="10"/>
      <c r="C223" s="10"/>
      <c r="D223" s="10"/>
      <c r="E223" s="10"/>
      <c r="F223" s="78"/>
      <c r="G223" s="10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</row>
    <row r="224">
      <c r="A224" s="10"/>
      <c r="B224" s="10"/>
      <c r="C224" s="10"/>
      <c r="D224" s="10"/>
      <c r="E224" s="10"/>
      <c r="F224" s="78"/>
      <c r="G224" s="10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</row>
    <row r="225">
      <c r="A225" s="10"/>
      <c r="B225" s="10"/>
      <c r="C225" s="10"/>
      <c r="D225" s="10"/>
      <c r="E225" s="10"/>
      <c r="F225" s="78"/>
      <c r="G225" s="10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</row>
    <row r="226">
      <c r="A226" s="10"/>
      <c r="B226" s="10"/>
      <c r="C226" s="10"/>
      <c r="D226" s="10"/>
      <c r="E226" s="10"/>
      <c r="F226" s="78"/>
      <c r="G226" s="10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</row>
    <row r="227">
      <c r="A227" s="10"/>
      <c r="B227" s="10"/>
      <c r="C227" s="10"/>
      <c r="D227" s="10"/>
      <c r="E227" s="10"/>
      <c r="F227" s="78"/>
      <c r="G227" s="10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</row>
    <row r="228">
      <c r="A228" s="10"/>
      <c r="B228" s="10"/>
      <c r="C228" s="10"/>
      <c r="D228" s="10"/>
      <c r="E228" s="10"/>
      <c r="F228" s="78"/>
      <c r="G228" s="10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</row>
    <row r="229">
      <c r="A229" s="10"/>
      <c r="B229" s="10"/>
      <c r="C229" s="10"/>
      <c r="D229" s="10"/>
      <c r="E229" s="10"/>
      <c r="F229" s="78"/>
      <c r="G229" s="10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</row>
    <row r="230">
      <c r="A230" s="10"/>
      <c r="B230" s="10"/>
      <c r="C230" s="10"/>
      <c r="D230" s="10"/>
      <c r="E230" s="10"/>
      <c r="F230" s="78"/>
      <c r="G230" s="10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</row>
    <row r="231">
      <c r="A231" s="10"/>
      <c r="B231" s="10"/>
      <c r="C231" s="10"/>
      <c r="D231" s="10"/>
      <c r="E231" s="10"/>
      <c r="F231" s="78"/>
      <c r="G231" s="10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</row>
    <row r="232">
      <c r="A232" s="10"/>
      <c r="B232" s="10"/>
      <c r="C232" s="10"/>
      <c r="D232" s="10"/>
      <c r="E232" s="10"/>
      <c r="F232" s="78"/>
      <c r="G232" s="10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</row>
    <row r="233">
      <c r="A233" s="10"/>
      <c r="B233" s="10"/>
      <c r="C233" s="10"/>
      <c r="D233" s="10"/>
      <c r="E233" s="10"/>
      <c r="F233" s="78"/>
      <c r="G233" s="10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</row>
    <row r="234">
      <c r="A234" s="10"/>
      <c r="B234" s="10"/>
      <c r="C234" s="10"/>
      <c r="D234" s="10"/>
      <c r="E234" s="10"/>
      <c r="F234" s="78"/>
      <c r="G234" s="10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</row>
    <row r="235">
      <c r="A235" s="10"/>
      <c r="B235" s="10"/>
      <c r="C235" s="10"/>
      <c r="D235" s="10"/>
      <c r="E235" s="10"/>
      <c r="F235" s="78"/>
      <c r="G235" s="10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</row>
    <row r="236">
      <c r="A236" s="10"/>
      <c r="B236" s="10"/>
      <c r="C236" s="10"/>
      <c r="D236" s="10"/>
      <c r="E236" s="10"/>
      <c r="F236" s="78"/>
      <c r="G236" s="10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</row>
    <row r="237">
      <c r="A237" s="10"/>
      <c r="B237" s="10"/>
      <c r="C237" s="10"/>
      <c r="D237" s="10"/>
      <c r="E237" s="10"/>
      <c r="F237" s="78"/>
      <c r="G237" s="10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</row>
    <row r="238">
      <c r="A238" s="10"/>
      <c r="B238" s="10"/>
      <c r="C238" s="10"/>
      <c r="D238" s="10"/>
      <c r="E238" s="10"/>
      <c r="F238" s="78"/>
      <c r="G238" s="10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</row>
    <row r="239">
      <c r="A239" s="10"/>
      <c r="B239" s="10"/>
      <c r="C239" s="10"/>
      <c r="D239" s="10"/>
      <c r="E239" s="10"/>
      <c r="F239" s="78"/>
      <c r="G239" s="10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</row>
    <row r="240">
      <c r="A240" s="10"/>
      <c r="B240" s="10"/>
      <c r="C240" s="10"/>
      <c r="D240" s="10"/>
      <c r="E240" s="10"/>
      <c r="F240" s="78"/>
      <c r="G240" s="10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</row>
    <row r="241">
      <c r="A241" s="10"/>
      <c r="B241" s="10"/>
      <c r="C241" s="10"/>
      <c r="D241" s="10"/>
      <c r="E241" s="10"/>
      <c r="F241" s="78"/>
      <c r="G241" s="10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</row>
    <row r="242">
      <c r="A242" s="10"/>
      <c r="B242" s="10"/>
      <c r="C242" s="10"/>
      <c r="D242" s="10"/>
      <c r="E242" s="10"/>
      <c r="F242" s="78"/>
      <c r="G242" s="10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</row>
    <row r="243">
      <c r="A243" s="10"/>
      <c r="B243" s="10"/>
      <c r="C243" s="10"/>
      <c r="D243" s="10"/>
      <c r="E243" s="10"/>
      <c r="F243" s="78"/>
      <c r="G243" s="10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</row>
    <row r="244">
      <c r="A244" s="10"/>
      <c r="B244" s="10"/>
      <c r="C244" s="10"/>
      <c r="D244" s="10"/>
      <c r="E244" s="10"/>
      <c r="F244" s="78"/>
      <c r="G244" s="10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</row>
    <row r="245">
      <c r="A245" s="10"/>
      <c r="B245" s="10"/>
      <c r="C245" s="10"/>
      <c r="D245" s="10"/>
      <c r="E245" s="10"/>
      <c r="F245" s="78"/>
      <c r="G245" s="10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</row>
    <row r="246">
      <c r="A246" s="10"/>
      <c r="B246" s="10"/>
      <c r="C246" s="10"/>
      <c r="D246" s="10"/>
      <c r="E246" s="10"/>
      <c r="F246" s="78"/>
      <c r="G246" s="10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</row>
    <row r="247">
      <c r="A247" s="10"/>
      <c r="B247" s="10"/>
      <c r="C247" s="10"/>
      <c r="D247" s="10"/>
      <c r="E247" s="10"/>
      <c r="F247" s="78"/>
      <c r="G247" s="10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</row>
    <row r="248">
      <c r="A248" s="10"/>
      <c r="B248" s="10"/>
      <c r="C248" s="10"/>
      <c r="D248" s="10"/>
      <c r="E248" s="10"/>
      <c r="F248" s="78"/>
      <c r="G248" s="10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</row>
    <row r="249">
      <c r="A249" s="10"/>
      <c r="B249" s="10"/>
      <c r="C249" s="10"/>
      <c r="D249" s="10"/>
      <c r="E249" s="10"/>
      <c r="F249" s="78"/>
      <c r="G249" s="10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</row>
    <row r="250">
      <c r="A250" s="10"/>
      <c r="B250" s="10"/>
      <c r="C250" s="10"/>
      <c r="D250" s="10"/>
      <c r="E250" s="10"/>
      <c r="F250" s="78"/>
      <c r="G250" s="10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</row>
    <row r="251">
      <c r="A251" s="10"/>
      <c r="B251" s="10"/>
      <c r="C251" s="10"/>
      <c r="D251" s="10"/>
      <c r="E251" s="10"/>
      <c r="F251" s="78"/>
      <c r="G251" s="10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</row>
    <row r="252">
      <c r="A252" s="10"/>
      <c r="B252" s="10"/>
      <c r="C252" s="10"/>
      <c r="D252" s="10"/>
      <c r="E252" s="10"/>
      <c r="F252" s="78"/>
      <c r="G252" s="10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</row>
    <row r="253">
      <c r="A253" s="10"/>
      <c r="B253" s="10"/>
      <c r="C253" s="10"/>
      <c r="D253" s="10"/>
      <c r="E253" s="10"/>
      <c r="F253" s="78"/>
      <c r="G253" s="10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</row>
    <row r="254">
      <c r="A254" s="10"/>
      <c r="B254" s="10"/>
      <c r="C254" s="10"/>
      <c r="D254" s="10"/>
      <c r="E254" s="10"/>
      <c r="F254" s="78"/>
      <c r="G254" s="10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</row>
    <row r="255">
      <c r="A255" s="10"/>
      <c r="B255" s="10"/>
      <c r="C255" s="10"/>
      <c r="D255" s="10"/>
      <c r="E255" s="10"/>
      <c r="F255" s="78"/>
      <c r="G255" s="10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</row>
    <row r="256">
      <c r="A256" s="10"/>
      <c r="B256" s="10"/>
      <c r="C256" s="10"/>
      <c r="D256" s="10"/>
      <c r="E256" s="10"/>
      <c r="F256" s="78"/>
      <c r="G256" s="10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</row>
    <row r="257">
      <c r="A257" s="10"/>
      <c r="B257" s="10"/>
      <c r="C257" s="10"/>
      <c r="D257" s="10"/>
      <c r="E257" s="10"/>
      <c r="F257" s="78"/>
      <c r="G257" s="10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</row>
    <row r="258">
      <c r="A258" s="10"/>
      <c r="B258" s="10"/>
      <c r="C258" s="10"/>
      <c r="D258" s="10"/>
      <c r="E258" s="10"/>
      <c r="F258" s="78"/>
      <c r="G258" s="10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</row>
    <row r="259">
      <c r="A259" s="10"/>
      <c r="B259" s="10"/>
      <c r="C259" s="10"/>
      <c r="D259" s="10"/>
      <c r="E259" s="10"/>
      <c r="F259" s="78"/>
      <c r="G259" s="10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</row>
    <row r="260">
      <c r="A260" s="10"/>
      <c r="B260" s="10"/>
      <c r="C260" s="10"/>
      <c r="D260" s="10"/>
      <c r="E260" s="10"/>
      <c r="F260" s="78"/>
      <c r="G260" s="10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</row>
    <row r="261">
      <c r="A261" s="10"/>
      <c r="B261" s="10"/>
      <c r="C261" s="10"/>
      <c r="D261" s="10"/>
      <c r="E261" s="10"/>
      <c r="F261" s="78"/>
      <c r="G261" s="10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</row>
    <row r="262">
      <c r="A262" s="10"/>
      <c r="B262" s="10"/>
      <c r="C262" s="10"/>
      <c r="D262" s="10"/>
      <c r="E262" s="10"/>
      <c r="F262" s="78"/>
      <c r="G262" s="10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</row>
    <row r="263">
      <c r="A263" s="10"/>
      <c r="B263" s="10"/>
      <c r="C263" s="10"/>
      <c r="D263" s="10"/>
      <c r="E263" s="10"/>
      <c r="F263" s="78"/>
      <c r="G263" s="10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</row>
    <row r="264">
      <c r="A264" s="10"/>
      <c r="B264" s="10"/>
      <c r="C264" s="10"/>
      <c r="D264" s="10"/>
      <c r="E264" s="10"/>
      <c r="F264" s="78"/>
      <c r="G264" s="10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</row>
    <row r="265">
      <c r="A265" s="10"/>
      <c r="B265" s="10"/>
      <c r="C265" s="10"/>
      <c r="D265" s="10"/>
      <c r="E265" s="10"/>
      <c r="F265" s="78"/>
      <c r="G265" s="10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</row>
    <row r="266">
      <c r="A266" s="10"/>
      <c r="B266" s="10"/>
      <c r="C266" s="10"/>
      <c r="D266" s="10"/>
      <c r="E266" s="10"/>
      <c r="F266" s="78"/>
      <c r="G266" s="10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</row>
    <row r="267">
      <c r="A267" s="10"/>
      <c r="B267" s="10"/>
      <c r="C267" s="10"/>
      <c r="D267" s="10"/>
      <c r="E267" s="10"/>
      <c r="F267" s="78"/>
      <c r="G267" s="10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</row>
    <row r="268">
      <c r="A268" s="10"/>
      <c r="B268" s="10"/>
      <c r="C268" s="10"/>
      <c r="D268" s="10"/>
      <c r="E268" s="10"/>
      <c r="F268" s="78"/>
      <c r="G268" s="10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</row>
    <row r="269">
      <c r="A269" s="10"/>
      <c r="B269" s="10"/>
      <c r="C269" s="10"/>
      <c r="D269" s="10"/>
      <c r="E269" s="10"/>
      <c r="F269" s="78"/>
      <c r="G269" s="10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</row>
    <row r="270">
      <c r="A270" s="10"/>
      <c r="B270" s="10"/>
      <c r="C270" s="10"/>
      <c r="D270" s="10"/>
      <c r="E270" s="10"/>
      <c r="F270" s="78"/>
      <c r="G270" s="10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</row>
    <row r="271">
      <c r="A271" s="10"/>
      <c r="B271" s="10"/>
      <c r="C271" s="10"/>
      <c r="D271" s="10"/>
      <c r="E271" s="10"/>
      <c r="F271" s="78"/>
      <c r="G271" s="10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</row>
    <row r="272">
      <c r="A272" s="10"/>
      <c r="B272" s="10"/>
      <c r="C272" s="10"/>
      <c r="D272" s="10"/>
      <c r="E272" s="10"/>
      <c r="F272" s="78"/>
      <c r="G272" s="10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</row>
    <row r="273">
      <c r="A273" s="10"/>
      <c r="B273" s="10"/>
      <c r="C273" s="10"/>
      <c r="D273" s="10"/>
      <c r="E273" s="10"/>
      <c r="F273" s="78"/>
      <c r="G273" s="10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</row>
    <row r="274">
      <c r="A274" s="10"/>
      <c r="B274" s="10"/>
      <c r="C274" s="10"/>
      <c r="D274" s="10"/>
      <c r="E274" s="10"/>
      <c r="F274" s="78"/>
      <c r="G274" s="10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</row>
    <row r="275">
      <c r="A275" s="10"/>
      <c r="B275" s="10"/>
      <c r="C275" s="10"/>
      <c r="D275" s="10"/>
      <c r="E275" s="10"/>
      <c r="F275" s="78"/>
      <c r="G275" s="10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</row>
    <row r="276">
      <c r="A276" s="10"/>
      <c r="B276" s="10"/>
      <c r="C276" s="10"/>
      <c r="D276" s="10"/>
      <c r="E276" s="10"/>
      <c r="F276" s="78"/>
      <c r="G276" s="10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</row>
    <row r="277">
      <c r="A277" s="10"/>
      <c r="B277" s="10"/>
      <c r="C277" s="10"/>
      <c r="D277" s="10"/>
      <c r="E277" s="10"/>
      <c r="F277" s="78"/>
      <c r="G277" s="10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</row>
    <row r="278">
      <c r="A278" s="10"/>
      <c r="B278" s="10"/>
      <c r="C278" s="10"/>
      <c r="D278" s="10"/>
      <c r="E278" s="10"/>
      <c r="F278" s="78"/>
      <c r="G278" s="10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</row>
    <row r="279">
      <c r="A279" s="10"/>
      <c r="B279" s="10"/>
      <c r="C279" s="10"/>
      <c r="D279" s="10"/>
      <c r="E279" s="10"/>
      <c r="F279" s="78"/>
      <c r="G279" s="10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</row>
    <row r="280">
      <c r="A280" s="10"/>
      <c r="B280" s="10"/>
      <c r="C280" s="10"/>
      <c r="D280" s="10"/>
      <c r="E280" s="10"/>
      <c r="F280" s="78"/>
      <c r="G280" s="10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</row>
    <row r="281">
      <c r="A281" s="10"/>
      <c r="B281" s="10"/>
      <c r="C281" s="10"/>
      <c r="D281" s="10"/>
      <c r="E281" s="10"/>
      <c r="F281" s="78"/>
      <c r="G281" s="10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</row>
    <row r="282">
      <c r="A282" s="10"/>
      <c r="B282" s="10"/>
      <c r="C282" s="10"/>
      <c r="D282" s="10"/>
      <c r="E282" s="10"/>
      <c r="F282" s="78"/>
      <c r="G282" s="10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</row>
    <row r="283">
      <c r="A283" s="10"/>
      <c r="B283" s="10"/>
      <c r="C283" s="10"/>
      <c r="D283" s="10"/>
      <c r="E283" s="10"/>
      <c r="F283" s="78"/>
      <c r="G283" s="10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</row>
    <row r="284">
      <c r="A284" s="10"/>
      <c r="B284" s="10"/>
      <c r="C284" s="10"/>
      <c r="D284" s="10"/>
      <c r="E284" s="10"/>
      <c r="F284" s="78"/>
      <c r="G284" s="10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</row>
    <row r="285">
      <c r="A285" s="10"/>
      <c r="B285" s="10"/>
      <c r="C285" s="10"/>
      <c r="D285" s="10"/>
      <c r="E285" s="10"/>
      <c r="F285" s="78"/>
      <c r="G285" s="10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</row>
    <row r="286">
      <c r="A286" s="10"/>
      <c r="B286" s="10"/>
      <c r="C286" s="10"/>
      <c r="D286" s="10"/>
      <c r="E286" s="10"/>
      <c r="F286" s="78"/>
      <c r="G286" s="10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</row>
    <row r="287">
      <c r="A287" s="10"/>
      <c r="B287" s="10"/>
      <c r="C287" s="10"/>
      <c r="D287" s="10"/>
      <c r="E287" s="10"/>
      <c r="F287" s="78"/>
      <c r="G287" s="10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</row>
    <row r="288">
      <c r="A288" s="10"/>
      <c r="B288" s="10"/>
      <c r="C288" s="10"/>
      <c r="D288" s="10"/>
      <c r="E288" s="10"/>
      <c r="F288" s="78"/>
      <c r="G288" s="10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</row>
    <row r="289">
      <c r="A289" s="10"/>
      <c r="B289" s="10"/>
      <c r="C289" s="10"/>
      <c r="D289" s="10"/>
      <c r="E289" s="10"/>
      <c r="F289" s="78"/>
      <c r="G289" s="10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</row>
    <row r="290">
      <c r="A290" s="10"/>
      <c r="B290" s="10"/>
      <c r="C290" s="10"/>
      <c r="D290" s="10"/>
      <c r="E290" s="10"/>
      <c r="F290" s="78"/>
      <c r="G290" s="10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</row>
    <row r="291">
      <c r="A291" s="10"/>
      <c r="B291" s="10"/>
      <c r="C291" s="10"/>
      <c r="D291" s="10"/>
      <c r="E291" s="10"/>
      <c r="F291" s="78"/>
      <c r="G291" s="10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</row>
    <row r="292">
      <c r="A292" s="10"/>
      <c r="B292" s="10"/>
      <c r="C292" s="10"/>
      <c r="D292" s="10"/>
      <c r="E292" s="10"/>
      <c r="F292" s="78"/>
      <c r="G292" s="10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</row>
    <row r="293">
      <c r="A293" s="10"/>
      <c r="B293" s="10"/>
      <c r="C293" s="10"/>
      <c r="D293" s="10"/>
      <c r="E293" s="10"/>
      <c r="F293" s="78"/>
      <c r="G293" s="10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</row>
    <row r="294">
      <c r="A294" s="10"/>
      <c r="B294" s="10"/>
      <c r="C294" s="10"/>
      <c r="D294" s="10"/>
      <c r="E294" s="10"/>
      <c r="F294" s="78"/>
      <c r="G294" s="10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</row>
    <row r="295">
      <c r="A295" s="10"/>
      <c r="B295" s="10"/>
      <c r="C295" s="10"/>
      <c r="D295" s="10"/>
      <c r="E295" s="10"/>
      <c r="F295" s="78"/>
      <c r="G295" s="10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</row>
    <row r="296">
      <c r="A296" s="10"/>
      <c r="B296" s="10"/>
      <c r="C296" s="10"/>
      <c r="D296" s="10"/>
      <c r="E296" s="10"/>
      <c r="F296" s="78"/>
      <c r="G296" s="10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</row>
    <row r="297">
      <c r="A297" s="10"/>
      <c r="B297" s="10"/>
      <c r="C297" s="10"/>
      <c r="D297" s="10"/>
      <c r="E297" s="10"/>
      <c r="F297" s="78"/>
      <c r="G297" s="10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</row>
    <row r="298">
      <c r="A298" s="10"/>
      <c r="B298" s="10"/>
      <c r="C298" s="10"/>
      <c r="D298" s="10"/>
      <c r="E298" s="10"/>
      <c r="F298" s="78"/>
      <c r="G298" s="10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</row>
    <row r="299">
      <c r="A299" s="10"/>
      <c r="B299" s="10"/>
      <c r="C299" s="10"/>
      <c r="D299" s="10"/>
      <c r="E299" s="10"/>
      <c r="F299" s="78"/>
      <c r="G299" s="10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</row>
    <row r="300">
      <c r="A300" s="10"/>
      <c r="B300" s="10"/>
      <c r="C300" s="10"/>
      <c r="D300" s="10"/>
      <c r="E300" s="10"/>
      <c r="F300" s="78"/>
      <c r="G300" s="10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</row>
    <row r="301">
      <c r="A301" s="10"/>
      <c r="B301" s="10"/>
      <c r="C301" s="10"/>
      <c r="D301" s="10"/>
      <c r="E301" s="10"/>
      <c r="F301" s="78"/>
      <c r="G301" s="10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</row>
    <row r="302">
      <c r="A302" s="10"/>
      <c r="B302" s="10"/>
      <c r="C302" s="10"/>
      <c r="D302" s="10"/>
      <c r="E302" s="10"/>
      <c r="F302" s="78"/>
      <c r="G302" s="10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</row>
    <row r="303">
      <c r="A303" s="10"/>
      <c r="B303" s="10"/>
      <c r="C303" s="10"/>
      <c r="D303" s="10"/>
      <c r="E303" s="10"/>
      <c r="F303" s="78"/>
      <c r="G303" s="10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</row>
    <row r="304">
      <c r="A304" s="10"/>
      <c r="B304" s="10"/>
      <c r="C304" s="10"/>
      <c r="D304" s="10"/>
      <c r="E304" s="10"/>
      <c r="F304" s="78"/>
      <c r="G304" s="10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</row>
    <row r="305">
      <c r="A305" s="10"/>
      <c r="B305" s="10"/>
      <c r="C305" s="10"/>
      <c r="D305" s="10"/>
      <c r="E305" s="10"/>
      <c r="F305" s="78"/>
      <c r="G305" s="10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</row>
    <row r="306">
      <c r="A306" s="10"/>
      <c r="B306" s="10"/>
      <c r="C306" s="10"/>
      <c r="D306" s="10"/>
      <c r="E306" s="10"/>
      <c r="F306" s="78"/>
      <c r="G306" s="10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</row>
    <row r="307">
      <c r="A307" s="10"/>
      <c r="B307" s="10"/>
      <c r="C307" s="10"/>
      <c r="D307" s="10"/>
      <c r="E307" s="10"/>
      <c r="F307" s="78"/>
      <c r="G307" s="10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</row>
    <row r="308">
      <c r="A308" s="10"/>
      <c r="B308" s="10"/>
      <c r="C308" s="10"/>
      <c r="D308" s="10"/>
      <c r="E308" s="10"/>
      <c r="F308" s="78"/>
      <c r="G308" s="10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</row>
    <row r="309">
      <c r="A309" s="10"/>
      <c r="B309" s="10"/>
      <c r="C309" s="10"/>
      <c r="D309" s="10"/>
      <c r="E309" s="10"/>
      <c r="F309" s="78"/>
      <c r="G309" s="10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</row>
    <row r="310">
      <c r="A310" s="10"/>
      <c r="B310" s="10"/>
      <c r="C310" s="10"/>
      <c r="D310" s="10"/>
      <c r="E310" s="10"/>
      <c r="F310" s="78"/>
      <c r="G310" s="10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</row>
    <row r="311">
      <c r="A311" s="10"/>
      <c r="B311" s="10"/>
      <c r="C311" s="10"/>
      <c r="D311" s="10"/>
      <c r="E311" s="10"/>
      <c r="F311" s="78"/>
      <c r="G311" s="10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</row>
    <row r="312">
      <c r="A312" s="10"/>
      <c r="B312" s="10"/>
      <c r="C312" s="10"/>
      <c r="D312" s="10"/>
      <c r="E312" s="10"/>
      <c r="F312" s="78"/>
      <c r="G312" s="10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</row>
    <row r="313">
      <c r="A313" s="10"/>
      <c r="B313" s="10"/>
      <c r="C313" s="10"/>
      <c r="D313" s="10"/>
      <c r="E313" s="10"/>
      <c r="F313" s="78"/>
      <c r="G313" s="10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</row>
    <row r="314">
      <c r="A314" s="10"/>
      <c r="B314" s="10"/>
      <c r="C314" s="10"/>
      <c r="D314" s="10"/>
      <c r="E314" s="10"/>
      <c r="F314" s="78"/>
      <c r="G314" s="10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</row>
    <row r="315">
      <c r="A315" s="10"/>
      <c r="B315" s="10"/>
      <c r="C315" s="10"/>
      <c r="D315" s="10"/>
      <c r="E315" s="10"/>
      <c r="F315" s="78"/>
      <c r="G315" s="10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</row>
    <row r="316">
      <c r="A316" s="10"/>
      <c r="B316" s="10"/>
      <c r="C316" s="10"/>
      <c r="D316" s="10"/>
      <c r="E316" s="10"/>
      <c r="F316" s="78"/>
      <c r="G316" s="10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</row>
    <row r="317">
      <c r="A317" s="10"/>
      <c r="B317" s="10"/>
      <c r="C317" s="10"/>
      <c r="D317" s="10"/>
      <c r="E317" s="10"/>
      <c r="F317" s="78"/>
      <c r="G317" s="10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</row>
    <row r="318">
      <c r="A318" s="10"/>
      <c r="B318" s="10"/>
      <c r="C318" s="10"/>
      <c r="D318" s="10"/>
      <c r="E318" s="10"/>
      <c r="F318" s="78"/>
      <c r="G318" s="10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</row>
    <row r="319">
      <c r="A319" s="10"/>
      <c r="B319" s="10"/>
      <c r="C319" s="10"/>
      <c r="D319" s="10"/>
      <c r="E319" s="10"/>
      <c r="F319" s="78"/>
      <c r="G319" s="10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</row>
    <row r="320">
      <c r="A320" s="10"/>
      <c r="B320" s="10"/>
      <c r="C320" s="10"/>
      <c r="D320" s="10"/>
      <c r="E320" s="10"/>
      <c r="F320" s="78"/>
      <c r="G320" s="10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</row>
    <row r="321">
      <c r="A321" s="10"/>
      <c r="B321" s="10"/>
      <c r="C321" s="10"/>
      <c r="D321" s="10"/>
      <c r="E321" s="10"/>
      <c r="F321" s="78"/>
      <c r="G321" s="10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</row>
    <row r="322">
      <c r="A322" s="10"/>
      <c r="B322" s="10"/>
      <c r="C322" s="10"/>
      <c r="D322" s="10"/>
      <c r="E322" s="10"/>
      <c r="F322" s="78"/>
      <c r="G322" s="10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</row>
    <row r="323">
      <c r="A323" s="10"/>
      <c r="B323" s="10"/>
      <c r="C323" s="10"/>
      <c r="D323" s="10"/>
      <c r="E323" s="10"/>
      <c r="F323" s="78"/>
      <c r="G323" s="10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</row>
    <row r="324">
      <c r="A324" s="10"/>
      <c r="B324" s="10"/>
      <c r="C324" s="10"/>
      <c r="D324" s="10"/>
      <c r="E324" s="10"/>
      <c r="F324" s="78"/>
      <c r="G324" s="10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</row>
    <row r="325">
      <c r="A325" s="10"/>
      <c r="B325" s="10"/>
      <c r="C325" s="10"/>
      <c r="D325" s="10"/>
      <c r="E325" s="10"/>
      <c r="F325" s="78"/>
      <c r="G325" s="10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</row>
    <row r="326">
      <c r="A326" s="10"/>
      <c r="B326" s="10"/>
      <c r="C326" s="10"/>
      <c r="D326" s="10"/>
      <c r="E326" s="10"/>
      <c r="F326" s="78"/>
      <c r="G326" s="10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</row>
    <row r="327">
      <c r="A327" s="10"/>
      <c r="B327" s="10"/>
      <c r="C327" s="10"/>
      <c r="D327" s="10"/>
      <c r="E327" s="10"/>
      <c r="F327" s="78"/>
      <c r="G327" s="10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</row>
    <row r="328">
      <c r="A328" s="10"/>
      <c r="B328" s="10"/>
      <c r="C328" s="10"/>
      <c r="D328" s="10"/>
      <c r="E328" s="10"/>
      <c r="F328" s="78"/>
      <c r="G328" s="10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</row>
    <row r="329">
      <c r="A329" s="10"/>
      <c r="B329" s="10"/>
      <c r="C329" s="10"/>
      <c r="D329" s="10"/>
      <c r="E329" s="10"/>
      <c r="F329" s="78"/>
      <c r="G329" s="10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</row>
    <row r="330">
      <c r="A330" s="10"/>
      <c r="B330" s="10"/>
      <c r="C330" s="10"/>
      <c r="D330" s="10"/>
      <c r="E330" s="10"/>
      <c r="F330" s="78"/>
      <c r="G330" s="10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</row>
    <row r="331">
      <c r="A331" s="10"/>
      <c r="B331" s="10"/>
      <c r="C331" s="10"/>
      <c r="D331" s="10"/>
      <c r="E331" s="10"/>
      <c r="F331" s="78"/>
      <c r="G331" s="10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</row>
    <row r="332">
      <c r="A332" s="10"/>
      <c r="B332" s="10"/>
      <c r="C332" s="10"/>
      <c r="D332" s="10"/>
      <c r="E332" s="10"/>
      <c r="F332" s="78"/>
      <c r="G332" s="10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</row>
    <row r="333">
      <c r="A333" s="10"/>
      <c r="B333" s="10"/>
      <c r="C333" s="10"/>
      <c r="D333" s="10"/>
      <c r="E333" s="10"/>
      <c r="F333" s="78"/>
      <c r="G333" s="10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</row>
    <row r="334">
      <c r="A334" s="10"/>
      <c r="B334" s="10"/>
      <c r="C334" s="10"/>
      <c r="D334" s="10"/>
      <c r="E334" s="10"/>
      <c r="F334" s="78"/>
      <c r="G334" s="10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</row>
    <row r="335">
      <c r="A335" s="10"/>
      <c r="B335" s="10"/>
      <c r="C335" s="10"/>
      <c r="D335" s="10"/>
      <c r="E335" s="10"/>
      <c r="F335" s="78"/>
      <c r="G335" s="10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</row>
    <row r="336">
      <c r="A336" s="10"/>
      <c r="B336" s="10"/>
      <c r="C336" s="10"/>
      <c r="D336" s="10"/>
      <c r="E336" s="10"/>
      <c r="F336" s="78"/>
      <c r="G336" s="10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</row>
    <row r="337">
      <c r="A337" s="10"/>
      <c r="B337" s="10"/>
      <c r="C337" s="10"/>
      <c r="D337" s="10"/>
      <c r="E337" s="10"/>
      <c r="F337" s="78"/>
      <c r="G337" s="10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</row>
    <row r="338">
      <c r="A338" s="10"/>
      <c r="B338" s="10"/>
      <c r="C338" s="10"/>
      <c r="D338" s="10"/>
      <c r="E338" s="10"/>
      <c r="F338" s="78"/>
      <c r="G338" s="10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</row>
    <row r="339">
      <c r="A339" s="10"/>
      <c r="B339" s="10"/>
      <c r="C339" s="10"/>
      <c r="D339" s="10"/>
      <c r="E339" s="10"/>
      <c r="F339" s="78"/>
      <c r="G339" s="10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</row>
    <row r="340">
      <c r="A340" s="10"/>
      <c r="B340" s="10"/>
      <c r="C340" s="10"/>
      <c r="D340" s="10"/>
      <c r="E340" s="10"/>
      <c r="F340" s="78"/>
      <c r="G340" s="10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</row>
    <row r="341">
      <c r="A341" s="10"/>
      <c r="B341" s="10"/>
      <c r="C341" s="10"/>
      <c r="D341" s="10"/>
      <c r="E341" s="10"/>
      <c r="F341" s="78"/>
      <c r="G341" s="10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</row>
    <row r="342">
      <c r="A342" s="10"/>
      <c r="B342" s="10"/>
      <c r="C342" s="10"/>
      <c r="D342" s="10"/>
      <c r="E342" s="10"/>
      <c r="F342" s="78"/>
      <c r="G342" s="10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</row>
    <row r="343">
      <c r="A343" s="10"/>
      <c r="B343" s="10"/>
      <c r="C343" s="10"/>
      <c r="D343" s="10"/>
      <c r="E343" s="10"/>
      <c r="F343" s="78"/>
      <c r="G343" s="10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</row>
    <row r="344">
      <c r="A344" s="10"/>
      <c r="B344" s="10"/>
      <c r="C344" s="10"/>
      <c r="D344" s="10"/>
      <c r="E344" s="10"/>
      <c r="F344" s="78"/>
      <c r="G344" s="10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</row>
    <row r="345">
      <c r="A345" s="10"/>
      <c r="B345" s="10"/>
      <c r="C345" s="10"/>
      <c r="D345" s="10"/>
      <c r="E345" s="10"/>
      <c r="F345" s="78"/>
      <c r="G345" s="10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</row>
    <row r="346">
      <c r="A346" s="10"/>
      <c r="B346" s="10"/>
      <c r="C346" s="10"/>
      <c r="D346" s="10"/>
      <c r="E346" s="10"/>
      <c r="F346" s="78"/>
      <c r="G346" s="10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</row>
    <row r="347">
      <c r="A347" s="10"/>
      <c r="B347" s="10"/>
      <c r="C347" s="10"/>
      <c r="D347" s="10"/>
      <c r="E347" s="10"/>
      <c r="F347" s="78"/>
      <c r="G347" s="10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</row>
    <row r="348">
      <c r="A348" s="10"/>
      <c r="B348" s="10"/>
      <c r="C348" s="10"/>
      <c r="D348" s="10"/>
      <c r="E348" s="10"/>
      <c r="F348" s="78"/>
      <c r="G348" s="10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</row>
    <row r="349">
      <c r="A349" s="10"/>
      <c r="B349" s="10"/>
      <c r="C349" s="10"/>
      <c r="D349" s="10"/>
      <c r="E349" s="10"/>
      <c r="F349" s="78"/>
      <c r="G349" s="10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</row>
    <row r="350">
      <c r="A350" s="10"/>
      <c r="B350" s="10"/>
      <c r="C350" s="10"/>
      <c r="D350" s="10"/>
      <c r="E350" s="10"/>
      <c r="F350" s="78"/>
      <c r="G350" s="10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</row>
    <row r="351">
      <c r="A351" s="10"/>
      <c r="B351" s="10"/>
      <c r="C351" s="10"/>
      <c r="D351" s="10"/>
      <c r="E351" s="10"/>
      <c r="F351" s="78"/>
      <c r="G351" s="10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</row>
    <row r="352">
      <c r="A352" s="10"/>
      <c r="B352" s="10"/>
      <c r="C352" s="10"/>
      <c r="D352" s="10"/>
      <c r="E352" s="10"/>
      <c r="F352" s="78"/>
      <c r="G352" s="10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</row>
    <row r="353">
      <c r="A353" s="10"/>
      <c r="B353" s="10"/>
      <c r="C353" s="10"/>
      <c r="D353" s="10"/>
      <c r="E353" s="10"/>
      <c r="F353" s="78"/>
      <c r="G353" s="10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</row>
    <row r="354">
      <c r="A354" s="10"/>
      <c r="B354" s="10"/>
      <c r="C354" s="10"/>
      <c r="D354" s="10"/>
      <c r="E354" s="10"/>
      <c r="F354" s="78"/>
      <c r="G354" s="10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</row>
    <row r="355">
      <c r="A355" s="10"/>
      <c r="B355" s="10"/>
      <c r="C355" s="10"/>
      <c r="D355" s="10"/>
      <c r="E355" s="10"/>
      <c r="F355" s="78"/>
      <c r="G355" s="10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</row>
    <row r="356">
      <c r="A356" s="10"/>
      <c r="B356" s="10"/>
      <c r="C356" s="10"/>
      <c r="D356" s="10"/>
      <c r="E356" s="10"/>
      <c r="F356" s="78"/>
      <c r="G356" s="10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</row>
    <row r="357">
      <c r="A357" s="10"/>
      <c r="B357" s="10"/>
      <c r="C357" s="10"/>
      <c r="D357" s="10"/>
      <c r="E357" s="10"/>
      <c r="F357" s="78"/>
      <c r="G357" s="10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</row>
    <row r="358">
      <c r="A358" s="10"/>
      <c r="B358" s="10"/>
      <c r="C358" s="10"/>
      <c r="D358" s="10"/>
      <c r="E358" s="10"/>
      <c r="F358" s="78"/>
      <c r="G358" s="10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</row>
    <row r="359">
      <c r="A359" s="10"/>
      <c r="B359" s="10"/>
      <c r="C359" s="10"/>
      <c r="D359" s="10"/>
      <c r="E359" s="10"/>
      <c r="F359" s="78"/>
      <c r="G359" s="10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</row>
    <row r="360">
      <c r="A360" s="10"/>
      <c r="B360" s="10"/>
      <c r="C360" s="10"/>
      <c r="D360" s="10"/>
      <c r="E360" s="10"/>
      <c r="F360" s="78"/>
      <c r="G360" s="10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</row>
    <row r="361">
      <c r="A361" s="10"/>
      <c r="B361" s="10"/>
      <c r="C361" s="10"/>
      <c r="D361" s="10"/>
      <c r="E361" s="10"/>
      <c r="F361" s="78"/>
      <c r="G361" s="10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</row>
    <row r="362">
      <c r="A362" s="10"/>
      <c r="B362" s="10"/>
      <c r="C362" s="10"/>
      <c r="D362" s="10"/>
      <c r="E362" s="10"/>
      <c r="F362" s="78"/>
      <c r="G362" s="10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</row>
    <row r="363">
      <c r="A363" s="10"/>
      <c r="B363" s="10"/>
      <c r="C363" s="10"/>
      <c r="D363" s="10"/>
      <c r="E363" s="10"/>
      <c r="F363" s="78"/>
      <c r="G363" s="10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</row>
    <row r="364">
      <c r="A364" s="10"/>
      <c r="B364" s="10"/>
      <c r="C364" s="10"/>
      <c r="D364" s="10"/>
      <c r="E364" s="10"/>
      <c r="F364" s="78"/>
      <c r="G364" s="10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</row>
    <row r="365">
      <c r="A365" s="10"/>
      <c r="B365" s="10"/>
      <c r="C365" s="10"/>
      <c r="D365" s="10"/>
      <c r="E365" s="10"/>
      <c r="F365" s="78"/>
      <c r="G365" s="10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</row>
    <row r="366">
      <c r="A366" s="10"/>
      <c r="B366" s="10"/>
      <c r="C366" s="10"/>
      <c r="D366" s="10"/>
      <c r="E366" s="10"/>
      <c r="F366" s="78"/>
      <c r="G366" s="10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</row>
    <row r="367">
      <c r="A367" s="10"/>
      <c r="B367" s="10"/>
      <c r="C367" s="10"/>
      <c r="D367" s="10"/>
      <c r="E367" s="10"/>
      <c r="F367" s="78"/>
      <c r="G367" s="10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</row>
    <row r="368">
      <c r="A368" s="10"/>
      <c r="B368" s="10"/>
      <c r="C368" s="10"/>
      <c r="D368" s="10"/>
      <c r="E368" s="10"/>
      <c r="F368" s="78"/>
      <c r="G368" s="10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</row>
    <row r="369">
      <c r="A369" s="10"/>
      <c r="B369" s="10"/>
      <c r="C369" s="10"/>
      <c r="D369" s="10"/>
      <c r="E369" s="10"/>
      <c r="F369" s="78"/>
      <c r="G369" s="10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</row>
    <row r="370">
      <c r="A370" s="10"/>
      <c r="B370" s="10"/>
      <c r="C370" s="10"/>
      <c r="D370" s="10"/>
      <c r="E370" s="10"/>
      <c r="F370" s="78"/>
      <c r="G370" s="10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</row>
    <row r="371">
      <c r="A371" s="10"/>
      <c r="B371" s="10"/>
      <c r="C371" s="10"/>
      <c r="D371" s="10"/>
      <c r="E371" s="10"/>
      <c r="F371" s="78"/>
      <c r="G371" s="10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</row>
    <row r="372">
      <c r="A372" s="10"/>
      <c r="B372" s="10"/>
      <c r="C372" s="10"/>
      <c r="D372" s="10"/>
      <c r="E372" s="10"/>
      <c r="F372" s="78"/>
      <c r="G372" s="10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</row>
    <row r="373">
      <c r="A373" s="10"/>
      <c r="B373" s="10"/>
      <c r="C373" s="10"/>
      <c r="D373" s="10"/>
      <c r="E373" s="10"/>
      <c r="F373" s="78"/>
      <c r="G373" s="10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</row>
    <row r="374">
      <c r="A374" s="10"/>
      <c r="B374" s="10"/>
      <c r="C374" s="10"/>
      <c r="D374" s="10"/>
      <c r="E374" s="10"/>
      <c r="F374" s="78"/>
      <c r="G374" s="10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</row>
    <row r="375">
      <c r="A375" s="10"/>
      <c r="B375" s="10"/>
      <c r="C375" s="10"/>
      <c r="D375" s="10"/>
      <c r="E375" s="10"/>
      <c r="F375" s="78"/>
      <c r="G375" s="10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</row>
    <row r="376">
      <c r="A376" s="10"/>
      <c r="B376" s="10"/>
      <c r="C376" s="10"/>
      <c r="D376" s="10"/>
      <c r="E376" s="10"/>
      <c r="F376" s="78"/>
      <c r="G376" s="10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</row>
    <row r="377">
      <c r="A377" s="10"/>
      <c r="B377" s="10"/>
      <c r="C377" s="10"/>
      <c r="D377" s="10"/>
      <c r="E377" s="10"/>
      <c r="F377" s="78"/>
      <c r="G377" s="10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</row>
    <row r="378">
      <c r="A378" s="10"/>
      <c r="B378" s="10"/>
      <c r="C378" s="10"/>
      <c r="D378" s="10"/>
      <c r="E378" s="10"/>
      <c r="F378" s="78"/>
      <c r="G378" s="10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</row>
    <row r="379">
      <c r="A379" s="10"/>
      <c r="B379" s="10"/>
      <c r="C379" s="10"/>
      <c r="D379" s="10"/>
      <c r="E379" s="10"/>
      <c r="F379" s="78"/>
      <c r="G379" s="10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</row>
    <row r="380">
      <c r="A380" s="10"/>
      <c r="B380" s="10"/>
      <c r="C380" s="10"/>
      <c r="D380" s="10"/>
      <c r="E380" s="10"/>
      <c r="F380" s="78"/>
      <c r="G380" s="10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</row>
    <row r="381">
      <c r="A381" s="10"/>
      <c r="B381" s="10"/>
      <c r="C381" s="10"/>
      <c r="D381" s="10"/>
      <c r="E381" s="10"/>
      <c r="F381" s="78"/>
      <c r="G381" s="10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</row>
    <row r="382">
      <c r="A382" s="10"/>
      <c r="B382" s="10"/>
      <c r="C382" s="10"/>
      <c r="D382" s="10"/>
      <c r="E382" s="10"/>
      <c r="F382" s="78"/>
      <c r="G382" s="10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</row>
    <row r="383">
      <c r="A383" s="10"/>
      <c r="B383" s="10"/>
      <c r="C383" s="10"/>
      <c r="D383" s="10"/>
      <c r="E383" s="10"/>
      <c r="F383" s="78"/>
      <c r="G383" s="10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</row>
    <row r="384">
      <c r="A384" s="10"/>
      <c r="B384" s="10"/>
      <c r="C384" s="10"/>
      <c r="D384" s="10"/>
      <c r="E384" s="10"/>
      <c r="F384" s="78"/>
      <c r="G384" s="10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</row>
    <row r="385">
      <c r="A385" s="10"/>
      <c r="B385" s="10"/>
      <c r="C385" s="10"/>
      <c r="D385" s="10"/>
      <c r="E385" s="10"/>
      <c r="F385" s="78"/>
      <c r="G385" s="10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</row>
    <row r="386">
      <c r="A386" s="10"/>
      <c r="B386" s="10"/>
      <c r="C386" s="10"/>
      <c r="D386" s="10"/>
      <c r="E386" s="10"/>
      <c r="F386" s="78"/>
      <c r="G386" s="10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</row>
    <row r="387">
      <c r="A387" s="10"/>
      <c r="B387" s="10"/>
      <c r="C387" s="10"/>
      <c r="D387" s="10"/>
      <c r="E387" s="10"/>
      <c r="F387" s="78"/>
      <c r="G387" s="10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</row>
    <row r="388">
      <c r="A388" s="10"/>
      <c r="B388" s="10"/>
      <c r="C388" s="10"/>
      <c r="D388" s="10"/>
      <c r="E388" s="10"/>
      <c r="F388" s="78"/>
      <c r="G388" s="10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</row>
    <row r="389">
      <c r="A389" s="10"/>
      <c r="B389" s="10"/>
      <c r="C389" s="10"/>
      <c r="D389" s="10"/>
      <c r="E389" s="10"/>
      <c r="F389" s="78"/>
      <c r="G389" s="10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</row>
    <row r="390">
      <c r="A390" s="10"/>
      <c r="B390" s="10"/>
      <c r="C390" s="10"/>
      <c r="D390" s="10"/>
      <c r="E390" s="10"/>
      <c r="F390" s="78"/>
      <c r="G390" s="10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</row>
    <row r="391">
      <c r="A391" s="10"/>
      <c r="B391" s="10"/>
      <c r="C391" s="10"/>
      <c r="D391" s="10"/>
      <c r="E391" s="10"/>
      <c r="F391" s="78"/>
      <c r="G391" s="10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</row>
    <row r="392">
      <c r="A392" s="10"/>
      <c r="B392" s="10"/>
      <c r="C392" s="10"/>
      <c r="D392" s="10"/>
      <c r="E392" s="10"/>
      <c r="F392" s="78"/>
      <c r="G392" s="10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</row>
    <row r="393">
      <c r="A393" s="10"/>
      <c r="B393" s="10"/>
      <c r="C393" s="10"/>
      <c r="D393" s="10"/>
      <c r="E393" s="10"/>
      <c r="F393" s="78"/>
      <c r="G393" s="10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</row>
    <row r="394">
      <c r="A394" s="10"/>
      <c r="B394" s="10"/>
      <c r="C394" s="10"/>
      <c r="D394" s="10"/>
      <c r="E394" s="10"/>
      <c r="F394" s="78"/>
      <c r="G394" s="10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</row>
    <row r="395">
      <c r="A395" s="10"/>
      <c r="B395" s="10"/>
      <c r="C395" s="10"/>
      <c r="D395" s="10"/>
      <c r="E395" s="10"/>
      <c r="F395" s="78"/>
      <c r="G395" s="10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</row>
    <row r="396">
      <c r="A396" s="10"/>
      <c r="B396" s="10"/>
      <c r="C396" s="10"/>
      <c r="D396" s="10"/>
      <c r="E396" s="10"/>
      <c r="F396" s="78"/>
      <c r="G396" s="10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</row>
    <row r="397">
      <c r="A397" s="10"/>
      <c r="B397" s="10"/>
      <c r="C397" s="10"/>
      <c r="D397" s="10"/>
      <c r="E397" s="10"/>
      <c r="F397" s="78"/>
      <c r="G397" s="10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</row>
    <row r="398">
      <c r="A398" s="10"/>
      <c r="B398" s="10"/>
      <c r="C398" s="10"/>
      <c r="D398" s="10"/>
      <c r="E398" s="10"/>
      <c r="F398" s="78"/>
      <c r="G398" s="10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</row>
    <row r="399">
      <c r="A399" s="10"/>
      <c r="B399" s="10"/>
      <c r="C399" s="10"/>
      <c r="D399" s="10"/>
      <c r="E399" s="10"/>
      <c r="F399" s="78"/>
      <c r="G399" s="10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</row>
    <row r="400">
      <c r="A400" s="10"/>
      <c r="B400" s="10"/>
      <c r="C400" s="10"/>
      <c r="D400" s="10"/>
      <c r="E400" s="10"/>
      <c r="F400" s="78"/>
      <c r="G400" s="10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</row>
    <row r="401">
      <c r="A401" s="10"/>
      <c r="B401" s="10"/>
      <c r="C401" s="10"/>
      <c r="D401" s="10"/>
      <c r="E401" s="10"/>
      <c r="F401" s="78"/>
      <c r="G401" s="10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</row>
    <row r="402">
      <c r="A402" s="10"/>
      <c r="B402" s="10"/>
      <c r="C402" s="10"/>
      <c r="D402" s="10"/>
      <c r="E402" s="10"/>
      <c r="F402" s="78"/>
      <c r="G402" s="10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</row>
    <row r="403">
      <c r="A403" s="10"/>
      <c r="B403" s="10"/>
      <c r="C403" s="10"/>
      <c r="D403" s="10"/>
      <c r="E403" s="10"/>
      <c r="F403" s="78"/>
      <c r="G403" s="10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</row>
    <row r="404">
      <c r="A404" s="10"/>
      <c r="B404" s="10"/>
      <c r="C404" s="10"/>
      <c r="D404" s="10"/>
      <c r="E404" s="10"/>
      <c r="F404" s="78"/>
      <c r="G404" s="10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</row>
    <row r="405">
      <c r="A405" s="10"/>
      <c r="B405" s="10"/>
      <c r="C405" s="10"/>
      <c r="D405" s="10"/>
      <c r="E405" s="10"/>
      <c r="F405" s="78"/>
      <c r="G405" s="10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</row>
    <row r="406">
      <c r="A406" s="10"/>
      <c r="B406" s="10"/>
      <c r="C406" s="10"/>
      <c r="D406" s="10"/>
      <c r="E406" s="10"/>
      <c r="F406" s="78"/>
      <c r="G406" s="10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</row>
    <row r="407">
      <c r="A407" s="10"/>
      <c r="B407" s="10"/>
      <c r="C407" s="10"/>
      <c r="D407" s="10"/>
      <c r="E407" s="10"/>
      <c r="F407" s="78"/>
      <c r="G407" s="10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</row>
    <row r="408">
      <c r="A408" s="10"/>
      <c r="B408" s="10"/>
      <c r="C408" s="10"/>
      <c r="D408" s="10"/>
      <c r="E408" s="10"/>
      <c r="F408" s="78"/>
      <c r="G408" s="10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</row>
    <row r="409">
      <c r="A409" s="10"/>
      <c r="B409" s="10"/>
      <c r="C409" s="10"/>
      <c r="D409" s="10"/>
      <c r="E409" s="10"/>
      <c r="F409" s="78"/>
      <c r="G409" s="10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</row>
    <row r="410">
      <c r="A410" s="10"/>
      <c r="B410" s="10"/>
      <c r="C410" s="10"/>
      <c r="D410" s="10"/>
      <c r="E410" s="10"/>
      <c r="F410" s="78"/>
      <c r="G410" s="10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</row>
    <row r="411">
      <c r="A411" s="10"/>
      <c r="B411" s="10"/>
      <c r="C411" s="10"/>
      <c r="D411" s="10"/>
      <c r="E411" s="10"/>
      <c r="F411" s="78"/>
      <c r="G411" s="10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</row>
    <row r="412">
      <c r="A412" s="10"/>
      <c r="B412" s="10"/>
      <c r="C412" s="10"/>
      <c r="D412" s="10"/>
      <c r="E412" s="10"/>
      <c r="F412" s="78"/>
      <c r="G412" s="10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</row>
    <row r="413">
      <c r="A413" s="10"/>
      <c r="B413" s="10"/>
      <c r="C413" s="10"/>
      <c r="D413" s="10"/>
      <c r="E413" s="10"/>
      <c r="F413" s="78"/>
      <c r="G413" s="10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</row>
    <row r="414">
      <c r="A414" s="10"/>
      <c r="B414" s="10"/>
      <c r="C414" s="10"/>
      <c r="D414" s="10"/>
      <c r="E414" s="10"/>
      <c r="F414" s="78"/>
      <c r="G414" s="10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</row>
    <row r="415">
      <c r="A415" s="10"/>
      <c r="B415" s="10"/>
      <c r="C415" s="10"/>
      <c r="D415" s="10"/>
      <c r="E415" s="10"/>
      <c r="F415" s="78"/>
      <c r="G415" s="10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</row>
    <row r="416">
      <c r="A416" s="10"/>
      <c r="B416" s="10"/>
      <c r="C416" s="10"/>
      <c r="D416" s="10"/>
      <c r="E416" s="10"/>
      <c r="F416" s="78"/>
      <c r="G416" s="10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</row>
    <row r="417">
      <c r="A417" s="10"/>
      <c r="B417" s="10"/>
      <c r="C417" s="10"/>
      <c r="D417" s="10"/>
      <c r="E417" s="10"/>
      <c r="F417" s="78"/>
      <c r="G417" s="10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</row>
    <row r="418">
      <c r="A418" s="10"/>
      <c r="B418" s="10"/>
      <c r="C418" s="10"/>
      <c r="D418" s="10"/>
      <c r="E418" s="10"/>
      <c r="F418" s="78"/>
      <c r="G418" s="10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</row>
    <row r="419">
      <c r="A419" s="10"/>
      <c r="B419" s="10"/>
      <c r="C419" s="10"/>
      <c r="D419" s="10"/>
      <c r="E419" s="10"/>
      <c r="F419" s="78"/>
      <c r="G419" s="10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</row>
    <row r="420">
      <c r="A420" s="10"/>
      <c r="B420" s="10"/>
      <c r="C420" s="10"/>
      <c r="D420" s="10"/>
      <c r="E420" s="10"/>
      <c r="F420" s="78"/>
      <c r="G420" s="10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</row>
    <row r="421">
      <c r="A421" s="10"/>
      <c r="B421" s="10"/>
      <c r="C421" s="10"/>
      <c r="D421" s="10"/>
      <c r="E421" s="10"/>
      <c r="F421" s="78"/>
      <c r="G421" s="10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</row>
    <row r="422">
      <c r="A422" s="10"/>
      <c r="B422" s="10"/>
      <c r="C422" s="10"/>
      <c r="D422" s="10"/>
      <c r="E422" s="10"/>
      <c r="F422" s="78"/>
      <c r="G422" s="10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</row>
    <row r="423">
      <c r="A423" s="10"/>
      <c r="B423" s="10"/>
      <c r="C423" s="10"/>
      <c r="D423" s="10"/>
      <c r="E423" s="10"/>
      <c r="F423" s="78"/>
      <c r="G423" s="10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</row>
    <row r="424">
      <c r="A424" s="10"/>
      <c r="B424" s="10"/>
      <c r="C424" s="10"/>
      <c r="D424" s="10"/>
      <c r="E424" s="10"/>
      <c r="F424" s="78"/>
      <c r="G424" s="10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</row>
    <row r="425">
      <c r="A425" s="10"/>
      <c r="B425" s="10"/>
      <c r="C425" s="10"/>
      <c r="D425" s="10"/>
      <c r="E425" s="10"/>
      <c r="F425" s="78"/>
      <c r="G425" s="10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</row>
    <row r="426">
      <c r="A426" s="10"/>
      <c r="B426" s="10"/>
      <c r="C426" s="10"/>
      <c r="D426" s="10"/>
      <c r="E426" s="10"/>
      <c r="F426" s="78"/>
      <c r="G426" s="10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</row>
    <row r="427">
      <c r="A427" s="10"/>
      <c r="B427" s="10"/>
      <c r="C427" s="10"/>
      <c r="D427" s="10"/>
      <c r="E427" s="10"/>
      <c r="F427" s="78"/>
      <c r="G427" s="10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</row>
    <row r="428">
      <c r="A428" s="10"/>
      <c r="B428" s="10"/>
      <c r="C428" s="10"/>
      <c r="D428" s="10"/>
      <c r="E428" s="10"/>
      <c r="F428" s="78"/>
      <c r="G428" s="10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</row>
    <row r="429">
      <c r="A429" s="10"/>
      <c r="B429" s="10"/>
      <c r="C429" s="10"/>
      <c r="D429" s="10"/>
      <c r="E429" s="10"/>
      <c r="F429" s="78"/>
      <c r="G429" s="10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</row>
    <row r="430">
      <c r="A430" s="10"/>
      <c r="B430" s="10"/>
      <c r="C430" s="10"/>
      <c r="D430" s="10"/>
      <c r="E430" s="10"/>
      <c r="F430" s="78"/>
      <c r="G430" s="10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</row>
    <row r="431">
      <c r="A431" s="10"/>
      <c r="B431" s="10"/>
      <c r="C431" s="10"/>
      <c r="D431" s="10"/>
      <c r="E431" s="10"/>
      <c r="F431" s="78"/>
      <c r="G431" s="10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</row>
    <row r="432">
      <c r="A432" s="10"/>
      <c r="B432" s="10"/>
      <c r="C432" s="10"/>
      <c r="D432" s="10"/>
      <c r="E432" s="10"/>
      <c r="F432" s="78"/>
      <c r="G432" s="10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</row>
    <row r="433">
      <c r="A433" s="10"/>
      <c r="B433" s="10"/>
      <c r="C433" s="10"/>
      <c r="D433" s="10"/>
      <c r="E433" s="10"/>
      <c r="F433" s="78"/>
      <c r="G433" s="10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</row>
    <row r="434">
      <c r="A434" s="10"/>
      <c r="B434" s="10"/>
      <c r="C434" s="10"/>
      <c r="D434" s="10"/>
      <c r="E434" s="10"/>
      <c r="F434" s="78"/>
      <c r="G434" s="10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</row>
    <row r="435">
      <c r="A435" s="10"/>
      <c r="B435" s="10"/>
      <c r="C435" s="10"/>
      <c r="D435" s="10"/>
      <c r="E435" s="10"/>
      <c r="F435" s="78"/>
      <c r="G435" s="10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</row>
    <row r="436">
      <c r="A436" s="10"/>
      <c r="B436" s="10"/>
      <c r="C436" s="10"/>
      <c r="D436" s="10"/>
      <c r="E436" s="10"/>
      <c r="F436" s="78"/>
      <c r="G436" s="10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</row>
    <row r="437">
      <c r="A437" s="10"/>
      <c r="B437" s="10"/>
      <c r="C437" s="10"/>
      <c r="D437" s="10"/>
      <c r="E437" s="10"/>
      <c r="F437" s="78"/>
      <c r="G437" s="10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</row>
    <row r="438">
      <c r="A438" s="10"/>
      <c r="B438" s="10"/>
      <c r="C438" s="10"/>
      <c r="D438" s="10"/>
      <c r="E438" s="10"/>
      <c r="F438" s="78"/>
      <c r="G438" s="10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</row>
    <row r="439">
      <c r="A439" s="10"/>
      <c r="B439" s="10"/>
      <c r="C439" s="10"/>
      <c r="D439" s="10"/>
      <c r="E439" s="10"/>
      <c r="F439" s="78"/>
      <c r="G439" s="10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</row>
    <row r="440">
      <c r="A440" s="10"/>
      <c r="B440" s="10"/>
      <c r="C440" s="10"/>
      <c r="D440" s="10"/>
      <c r="E440" s="10"/>
      <c r="F440" s="78"/>
      <c r="G440" s="10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</row>
    <row r="441">
      <c r="A441" s="10"/>
      <c r="B441" s="10"/>
      <c r="C441" s="10"/>
      <c r="D441" s="10"/>
      <c r="E441" s="10"/>
      <c r="F441" s="78"/>
      <c r="G441" s="10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</row>
    <row r="442">
      <c r="A442" s="10"/>
      <c r="B442" s="10"/>
      <c r="C442" s="10"/>
      <c r="D442" s="10"/>
      <c r="E442" s="10"/>
      <c r="F442" s="78"/>
      <c r="G442" s="10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</row>
    <row r="443">
      <c r="A443" s="10"/>
      <c r="B443" s="10"/>
      <c r="C443" s="10"/>
      <c r="D443" s="10"/>
      <c r="E443" s="10"/>
      <c r="F443" s="78"/>
      <c r="G443" s="10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</row>
    <row r="444">
      <c r="A444" s="10"/>
      <c r="B444" s="10"/>
      <c r="C444" s="10"/>
      <c r="D444" s="10"/>
      <c r="E444" s="10"/>
      <c r="F444" s="78"/>
      <c r="G444" s="10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</row>
    <row r="445">
      <c r="A445" s="10"/>
      <c r="B445" s="10"/>
      <c r="C445" s="10"/>
      <c r="D445" s="10"/>
      <c r="E445" s="10"/>
      <c r="F445" s="78"/>
      <c r="G445" s="10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</row>
    <row r="446">
      <c r="A446" s="10"/>
      <c r="B446" s="10"/>
      <c r="C446" s="10"/>
      <c r="D446" s="10"/>
      <c r="E446" s="10"/>
      <c r="F446" s="78"/>
      <c r="G446" s="10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</row>
    <row r="447">
      <c r="A447" s="10"/>
      <c r="B447" s="10"/>
      <c r="C447" s="10"/>
      <c r="D447" s="10"/>
      <c r="E447" s="10"/>
      <c r="F447" s="78"/>
      <c r="G447" s="10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</row>
    <row r="448">
      <c r="A448" s="10"/>
      <c r="B448" s="10"/>
      <c r="C448" s="10"/>
      <c r="D448" s="10"/>
      <c r="E448" s="10"/>
      <c r="F448" s="78"/>
      <c r="G448" s="10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</row>
    <row r="449">
      <c r="A449" s="10"/>
      <c r="B449" s="10"/>
      <c r="C449" s="10"/>
      <c r="D449" s="10"/>
      <c r="E449" s="10"/>
      <c r="F449" s="78"/>
      <c r="G449" s="10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</row>
    <row r="450">
      <c r="A450" s="10"/>
      <c r="B450" s="10"/>
      <c r="C450" s="10"/>
      <c r="D450" s="10"/>
      <c r="E450" s="10"/>
      <c r="F450" s="78"/>
      <c r="G450" s="10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</row>
    <row r="451">
      <c r="A451" s="10"/>
      <c r="B451" s="10"/>
      <c r="C451" s="10"/>
      <c r="D451" s="10"/>
      <c r="E451" s="10"/>
      <c r="F451" s="78"/>
      <c r="G451" s="10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</row>
    <row r="452">
      <c r="A452" s="10"/>
      <c r="B452" s="10"/>
      <c r="C452" s="10"/>
      <c r="D452" s="10"/>
      <c r="E452" s="10"/>
      <c r="F452" s="78"/>
      <c r="G452" s="10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</row>
    <row r="453">
      <c r="A453" s="10"/>
      <c r="B453" s="10"/>
      <c r="C453" s="10"/>
      <c r="D453" s="10"/>
      <c r="E453" s="10"/>
      <c r="F453" s="78"/>
      <c r="G453" s="10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</row>
    <row r="454">
      <c r="A454" s="10"/>
      <c r="B454" s="10"/>
      <c r="C454" s="10"/>
      <c r="D454" s="10"/>
      <c r="E454" s="10"/>
      <c r="F454" s="78"/>
      <c r="G454" s="10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</row>
    <row r="455">
      <c r="A455" s="10"/>
      <c r="B455" s="10"/>
      <c r="C455" s="10"/>
      <c r="D455" s="10"/>
      <c r="E455" s="10"/>
      <c r="F455" s="78"/>
      <c r="G455" s="10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</row>
    <row r="456">
      <c r="A456" s="10"/>
      <c r="B456" s="10"/>
      <c r="C456" s="10"/>
      <c r="D456" s="10"/>
      <c r="E456" s="10"/>
      <c r="F456" s="78"/>
      <c r="G456" s="10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</row>
    <row r="457">
      <c r="A457" s="10"/>
      <c r="B457" s="10"/>
      <c r="C457" s="10"/>
      <c r="D457" s="10"/>
      <c r="E457" s="10"/>
      <c r="F457" s="78"/>
      <c r="G457" s="10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</row>
    <row r="458">
      <c r="A458" s="10"/>
      <c r="B458" s="10"/>
      <c r="C458" s="10"/>
      <c r="D458" s="10"/>
      <c r="E458" s="10"/>
      <c r="F458" s="78"/>
      <c r="G458" s="10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</row>
    <row r="459">
      <c r="A459" s="10"/>
      <c r="B459" s="10"/>
      <c r="C459" s="10"/>
      <c r="D459" s="10"/>
      <c r="E459" s="10"/>
      <c r="F459" s="78"/>
      <c r="G459" s="10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</row>
    <row r="460">
      <c r="A460" s="10"/>
      <c r="B460" s="10"/>
      <c r="C460" s="10"/>
      <c r="D460" s="10"/>
      <c r="E460" s="10"/>
      <c r="F460" s="78"/>
      <c r="G460" s="10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</row>
    <row r="461">
      <c r="A461" s="10"/>
      <c r="B461" s="10"/>
      <c r="C461" s="10"/>
      <c r="D461" s="10"/>
      <c r="E461" s="10"/>
      <c r="F461" s="78"/>
      <c r="G461" s="10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</row>
    <row r="462">
      <c r="A462" s="10"/>
      <c r="B462" s="10"/>
      <c r="C462" s="10"/>
      <c r="D462" s="10"/>
      <c r="E462" s="10"/>
      <c r="F462" s="78"/>
      <c r="G462" s="10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</row>
    <row r="463">
      <c r="A463" s="10"/>
      <c r="B463" s="10"/>
      <c r="C463" s="10"/>
      <c r="D463" s="10"/>
      <c r="E463" s="10"/>
      <c r="F463" s="78"/>
      <c r="G463" s="10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</row>
    <row r="464">
      <c r="A464" s="10"/>
      <c r="B464" s="10"/>
      <c r="C464" s="10"/>
      <c r="D464" s="10"/>
      <c r="E464" s="10"/>
      <c r="F464" s="78"/>
      <c r="G464" s="10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</row>
    <row r="465">
      <c r="A465" s="10"/>
      <c r="B465" s="10"/>
      <c r="C465" s="10"/>
      <c r="D465" s="10"/>
      <c r="E465" s="10"/>
      <c r="F465" s="78"/>
      <c r="G465" s="10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</row>
    <row r="466">
      <c r="A466" s="10"/>
      <c r="B466" s="10"/>
      <c r="C466" s="10"/>
      <c r="D466" s="10"/>
      <c r="E466" s="10"/>
      <c r="F466" s="78"/>
      <c r="G466" s="10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</row>
    <row r="467">
      <c r="A467" s="10"/>
      <c r="B467" s="10"/>
      <c r="C467" s="10"/>
      <c r="D467" s="10"/>
      <c r="E467" s="10"/>
      <c r="F467" s="78"/>
      <c r="G467" s="10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</row>
    <row r="468">
      <c r="A468" s="10"/>
      <c r="B468" s="10"/>
      <c r="C468" s="10"/>
      <c r="D468" s="10"/>
      <c r="E468" s="10"/>
      <c r="F468" s="78"/>
      <c r="G468" s="10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</row>
    <row r="469">
      <c r="A469" s="10"/>
      <c r="B469" s="10"/>
      <c r="C469" s="10"/>
      <c r="D469" s="10"/>
      <c r="E469" s="10"/>
      <c r="F469" s="78"/>
      <c r="G469" s="10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</row>
    <row r="470">
      <c r="A470" s="10"/>
      <c r="B470" s="10"/>
      <c r="C470" s="10"/>
      <c r="D470" s="10"/>
      <c r="E470" s="10"/>
      <c r="F470" s="78"/>
      <c r="G470" s="10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</row>
    <row r="471">
      <c r="A471" s="10"/>
      <c r="B471" s="10"/>
      <c r="C471" s="10"/>
      <c r="D471" s="10"/>
      <c r="E471" s="10"/>
      <c r="F471" s="78"/>
      <c r="G471" s="10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</row>
    <row r="472">
      <c r="A472" s="10"/>
      <c r="B472" s="10"/>
      <c r="C472" s="10"/>
      <c r="D472" s="10"/>
      <c r="E472" s="10"/>
      <c r="F472" s="78"/>
      <c r="G472" s="10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</row>
    <row r="473">
      <c r="A473" s="10"/>
      <c r="B473" s="10"/>
      <c r="C473" s="10"/>
      <c r="D473" s="10"/>
      <c r="E473" s="10"/>
      <c r="F473" s="78"/>
      <c r="G473" s="10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</row>
    <row r="474">
      <c r="A474" s="10"/>
      <c r="B474" s="10"/>
      <c r="C474" s="10"/>
      <c r="D474" s="10"/>
      <c r="E474" s="10"/>
      <c r="F474" s="78"/>
      <c r="G474" s="10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</row>
    <row r="475">
      <c r="A475" s="10"/>
      <c r="B475" s="10"/>
      <c r="C475" s="10"/>
      <c r="D475" s="10"/>
      <c r="E475" s="10"/>
      <c r="F475" s="78"/>
      <c r="G475" s="10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</row>
    <row r="476">
      <c r="A476" s="10"/>
      <c r="B476" s="10"/>
      <c r="C476" s="10"/>
      <c r="D476" s="10"/>
      <c r="E476" s="10"/>
      <c r="F476" s="78"/>
      <c r="G476" s="10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</row>
    <row r="477">
      <c r="A477" s="10"/>
      <c r="B477" s="10"/>
      <c r="C477" s="10"/>
      <c r="D477" s="10"/>
      <c r="E477" s="10"/>
      <c r="F477" s="78"/>
      <c r="G477" s="10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</row>
    <row r="478">
      <c r="A478" s="10"/>
      <c r="B478" s="10"/>
      <c r="C478" s="10"/>
      <c r="D478" s="10"/>
      <c r="E478" s="10"/>
      <c r="F478" s="78"/>
      <c r="G478" s="10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</row>
    <row r="479">
      <c r="A479" s="10"/>
      <c r="B479" s="10"/>
      <c r="C479" s="10"/>
      <c r="D479" s="10"/>
      <c r="E479" s="10"/>
      <c r="F479" s="78"/>
      <c r="G479" s="10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</row>
    <row r="480">
      <c r="A480" s="10"/>
      <c r="B480" s="10"/>
      <c r="C480" s="10"/>
      <c r="D480" s="10"/>
      <c r="E480" s="10"/>
      <c r="F480" s="78"/>
      <c r="G480" s="10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</row>
    <row r="481">
      <c r="A481" s="10"/>
      <c r="B481" s="10"/>
      <c r="C481" s="10"/>
      <c r="D481" s="10"/>
      <c r="E481" s="10"/>
      <c r="F481" s="78"/>
      <c r="G481" s="10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</row>
    <row r="482">
      <c r="A482" s="10"/>
      <c r="B482" s="10"/>
      <c r="C482" s="10"/>
      <c r="D482" s="10"/>
      <c r="E482" s="10"/>
      <c r="F482" s="78"/>
      <c r="G482" s="10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</row>
    <row r="483">
      <c r="A483" s="10"/>
      <c r="B483" s="10"/>
      <c r="C483" s="10"/>
      <c r="D483" s="10"/>
      <c r="E483" s="10"/>
      <c r="F483" s="78"/>
      <c r="G483" s="10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</row>
    <row r="484">
      <c r="A484" s="10"/>
      <c r="B484" s="10"/>
      <c r="C484" s="10"/>
      <c r="D484" s="10"/>
      <c r="E484" s="10"/>
      <c r="F484" s="78"/>
      <c r="G484" s="10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</row>
    <row r="485">
      <c r="A485" s="10"/>
      <c r="B485" s="10"/>
      <c r="C485" s="10"/>
      <c r="D485" s="10"/>
      <c r="E485" s="10"/>
      <c r="F485" s="78"/>
      <c r="G485" s="10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</row>
    <row r="486">
      <c r="A486" s="10"/>
      <c r="B486" s="10"/>
      <c r="C486" s="10"/>
      <c r="D486" s="10"/>
      <c r="E486" s="10"/>
      <c r="F486" s="78"/>
      <c r="G486" s="10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</row>
    <row r="487">
      <c r="A487" s="10"/>
      <c r="B487" s="10"/>
      <c r="C487" s="10"/>
      <c r="D487" s="10"/>
      <c r="E487" s="10"/>
      <c r="F487" s="78"/>
      <c r="G487" s="10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</row>
    <row r="488">
      <c r="A488" s="10"/>
      <c r="B488" s="10"/>
      <c r="C488" s="10"/>
      <c r="D488" s="10"/>
      <c r="E488" s="10"/>
      <c r="F488" s="78"/>
      <c r="G488" s="10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</row>
    <row r="489">
      <c r="A489" s="10"/>
      <c r="B489" s="10"/>
      <c r="C489" s="10"/>
      <c r="D489" s="10"/>
      <c r="E489" s="10"/>
      <c r="F489" s="78"/>
      <c r="G489" s="10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</row>
    <row r="490">
      <c r="A490" s="10"/>
      <c r="B490" s="10"/>
      <c r="C490" s="10"/>
      <c r="D490" s="10"/>
      <c r="E490" s="10"/>
      <c r="F490" s="78"/>
      <c r="G490" s="10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</row>
    <row r="491">
      <c r="A491" s="10"/>
      <c r="B491" s="10"/>
      <c r="C491" s="10"/>
      <c r="D491" s="10"/>
      <c r="E491" s="10"/>
      <c r="F491" s="78"/>
      <c r="G491" s="10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</row>
    <row r="492">
      <c r="A492" s="10"/>
      <c r="B492" s="10"/>
      <c r="C492" s="10"/>
      <c r="D492" s="10"/>
      <c r="E492" s="10"/>
      <c r="F492" s="78"/>
      <c r="G492" s="10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</row>
    <row r="493">
      <c r="A493" s="10"/>
      <c r="B493" s="10"/>
      <c r="C493" s="10"/>
      <c r="D493" s="10"/>
      <c r="E493" s="10"/>
      <c r="F493" s="78"/>
      <c r="G493" s="10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</row>
    <row r="494">
      <c r="A494" s="10"/>
      <c r="B494" s="10"/>
      <c r="C494" s="10"/>
      <c r="D494" s="10"/>
      <c r="E494" s="10"/>
      <c r="F494" s="78"/>
      <c r="G494" s="10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</row>
    <row r="495">
      <c r="A495" s="10"/>
      <c r="B495" s="10"/>
      <c r="C495" s="10"/>
      <c r="D495" s="10"/>
      <c r="E495" s="10"/>
      <c r="F495" s="78"/>
      <c r="G495" s="10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</row>
    <row r="496">
      <c r="A496" s="10"/>
      <c r="B496" s="10"/>
      <c r="C496" s="10"/>
      <c r="D496" s="10"/>
      <c r="E496" s="10"/>
      <c r="F496" s="78"/>
      <c r="G496" s="10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</row>
    <row r="497">
      <c r="A497" s="10"/>
      <c r="B497" s="10"/>
      <c r="C497" s="10"/>
      <c r="D497" s="10"/>
      <c r="E497" s="10"/>
      <c r="F497" s="78"/>
      <c r="G497" s="10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</row>
    <row r="498">
      <c r="A498" s="10"/>
      <c r="B498" s="10"/>
      <c r="C498" s="10"/>
      <c r="D498" s="10"/>
      <c r="E498" s="10"/>
      <c r="F498" s="78"/>
      <c r="G498" s="10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</row>
    <row r="499">
      <c r="A499" s="10"/>
      <c r="B499" s="10"/>
      <c r="C499" s="10"/>
      <c r="D499" s="10"/>
      <c r="E499" s="10"/>
      <c r="F499" s="78"/>
      <c r="G499" s="10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</row>
    <row r="500">
      <c r="A500" s="10"/>
      <c r="B500" s="10"/>
      <c r="C500" s="10"/>
      <c r="D500" s="10"/>
      <c r="E500" s="10"/>
      <c r="F500" s="78"/>
      <c r="G500" s="10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</row>
    <row r="501">
      <c r="A501" s="10"/>
      <c r="B501" s="10"/>
      <c r="C501" s="10"/>
      <c r="D501" s="10"/>
      <c r="E501" s="10"/>
      <c r="F501" s="78"/>
      <c r="G501" s="10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</row>
    <row r="502">
      <c r="A502" s="10"/>
      <c r="B502" s="10"/>
      <c r="C502" s="10"/>
      <c r="D502" s="10"/>
      <c r="E502" s="10"/>
      <c r="F502" s="78"/>
      <c r="G502" s="10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</row>
    <row r="503">
      <c r="A503" s="10"/>
      <c r="B503" s="10"/>
      <c r="C503" s="10"/>
      <c r="D503" s="10"/>
      <c r="E503" s="10"/>
      <c r="F503" s="78"/>
      <c r="G503" s="10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</row>
    <row r="504">
      <c r="A504" s="10"/>
      <c r="B504" s="10"/>
      <c r="C504" s="10"/>
      <c r="D504" s="10"/>
      <c r="E504" s="10"/>
      <c r="F504" s="78"/>
      <c r="G504" s="10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</row>
    <row r="505">
      <c r="A505" s="10"/>
      <c r="B505" s="10"/>
      <c r="C505" s="10"/>
      <c r="D505" s="10"/>
      <c r="E505" s="10"/>
      <c r="F505" s="78"/>
      <c r="G505" s="10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</row>
    <row r="506">
      <c r="A506" s="10"/>
      <c r="B506" s="10"/>
      <c r="C506" s="10"/>
      <c r="D506" s="10"/>
      <c r="E506" s="10"/>
      <c r="F506" s="78"/>
      <c r="G506" s="10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</row>
    <row r="507">
      <c r="A507" s="10"/>
      <c r="B507" s="10"/>
      <c r="C507" s="10"/>
      <c r="D507" s="10"/>
      <c r="E507" s="10"/>
      <c r="F507" s="78"/>
      <c r="G507" s="10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</row>
    <row r="508">
      <c r="A508" s="10"/>
      <c r="B508" s="10"/>
      <c r="C508" s="10"/>
      <c r="D508" s="10"/>
      <c r="E508" s="10"/>
      <c r="F508" s="78"/>
      <c r="G508" s="10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</row>
    <row r="509">
      <c r="A509" s="10"/>
      <c r="B509" s="10"/>
      <c r="C509" s="10"/>
      <c r="D509" s="10"/>
      <c r="E509" s="10"/>
      <c r="F509" s="78"/>
      <c r="G509" s="10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</row>
    <row r="510">
      <c r="A510" s="10"/>
      <c r="B510" s="10"/>
      <c r="C510" s="10"/>
      <c r="D510" s="10"/>
      <c r="E510" s="10"/>
      <c r="F510" s="78"/>
      <c r="G510" s="10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</row>
    <row r="511">
      <c r="A511" s="10"/>
      <c r="B511" s="10"/>
      <c r="C511" s="10"/>
      <c r="D511" s="10"/>
      <c r="E511" s="10"/>
      <c r="F511" s="78"/>
      <c r="G511" s="10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</row>
    <row r="512">
      <c r="A512" s="10"/>
      <c r="B512" s="10"/>
      <c r="C512" s="10"/>
      <c r="D512" s="10"/>
      <c r="E512" s="10"/>
      <c r="F512" s="78"/>
      <c r="G512" s="10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</row>
    <row r="513">
      <c r="A513" s="10"/>
      <c r="B513" s="10"/>
      <c r="C513" s="10"/>
      <c r="D513" s="10"/>
      <c r="E513" s="10"/>
      <c r="F513" s="78"/>
      <c r="G513" s="10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</row>
    <row r="514">
      <c r="A514" s="10"/>
      <c r="B514" s="10"/>
      <c r="C514" s="10"/>
      <c r="D514" s="10"/>
      <c r="E514" s="10"/>
      <c r="F514" s="78"/>
      <c r="G514" s="10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</row>
    <row r="515">
      <c r="A515" s="10"/>
      <c r="B515" s="10"/>
      <c r="C515" s="10"/>
      <c r="D515" s="10"/>
      <c r="E515" s="10"/>
      <c r="F515" s="78"/>
      <c r="G515" s="10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</row>
    <row r="516">
      <c r="A516" s="10"/>
      <c r="B516" s="10"/>
      <c r="C516" s="10"/>
      <c r="D516" s="10"/>
      <c r="E516" s="10"/>
      <c r="F516" s="78"/>
      <c r="G516" s="10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</row>
    <row r="517">
      <c r="A517" s="10"/>
      <c r="B517" s="10"/>
      <c r="C517" s="10"/>
      <c r="D517" s="10"/>
      <c r="E517" s="10"/>
      <c r="F517" s="78"/>
      <c r="G517" s="10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</row>
    <row r="518">
      <c r="A518" s="10"/>
      <c r="B518" s="10"/>
      <c r="C518" s="10"/>
      <c r="D518" s="10"/>
      <c r="E518" s="10"/>
      <c r="F518" s="78"/>
      <c r="G518" s="10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</row>
    <row r="519">
      <c r="A519" s="10"/>
      <c r="B519" s="10"/>
      <c r="C519" s="10"/>
      <c r="D519" s="10"/>
      <c r="E519" s="10"/>
      <c r="F519" s="78"/>
      <c r="G519" s="10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</row>
    <row r="520">
      <c r="A520" s="10"/>
      <c r="B520" s="10"/>
      <c r="C520" s="10"/>
      <c r="D520" s="10"/>
      <c r="E520" s="10"/>
      <c r="F520" s="78"/>
      <c r="G520" s="10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</row>
    <row r="521">
      <c r="A521" s="10"/>
      <c r="B521" s="10"/>
      <c r="C521" s="10"/>
      <c r="D521" s="10"/>
      <c r="E521" s="10"/>
      <c r="F521" s="78"/>
      <c r="G521" s="10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</row>
    <row r="522">
      <c r="A522" s="10"/>
      <c r="B522" s="10"/>
      <c r="C522" s="10"/>
      <c r="D522" s="10"/>
      <c r="E522" s="10"/>
      <c r="F522" s="78"/>
      <c r="G522" s="10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</row>
    <row r="523">
      <c r="A523" s="10"/>
      <c r="B523" s="10"/>
      <c r="C523" s="10"/>
      <c r="D523" s="10"/>
      <c r="E523" s="10"/>
      <c r="F523" s="78"/>
      <c r="G523" s="10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</row>
    <row r="524">
      <c r="A524" s="10"/>
      <c r="B524" s="10"/>
      <c r="C524" s="10"/>
      <c r="D524" s="10"/>
      <c r="E524" s="10"/>
      <c r="F524" s="78"/>
      <c r="G524" s="10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</row>
    <row r="525">
      <c r="A525" s="10"/>
      <c r="B525" s="10"/>
      <c r="C525" s="10"/>
      <c r="D525" s="10"/>
      <c r="E525" s="10"/>
      <c r="F525" s="78"/>
      <c r="G525" s="10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</row>
    <row r="526">
      <c r="A526" s="10"/>
      <c r="B526" s="10"/>
      <c r="C526" s="10"/>
      <c r="D526" s="10"/>
      <c r="E526" s="10"/>
      <c r="F526" s="78"/>
      <c r="G526" s="10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</row>
    <row r="527">
      <c r="A527" s="10"/>
      <c r="B527" s="10"/>
      <c r="C527" s="10"/>
      <c r="D527" s="10"/>
      <c r="E527" s="10"/>
      <c r="F527" s="78"/>
      <c r="G527" s="10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</row>
    <row r="528">
      <c r="A528" s="10"/>
      <c r="B528" s="10"/>
      <c r="C528" s="10"/>
      <c r="D528" s="10"/>
      <c r="E528" s="10"/>
      <c r="F528" s="78"/>
      <c r="G528" s="10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</row>
    <row r="529">
      <c r="A529" s="10"/>
      <c r="B529" s="10"/>
      <c r="C529" s="10"/>
      <c r="D529" s="10"/>
      <c r="E529" s="10"/>
      <c r="F529" s="78"/>
      <c r="G529" s="10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</row>
    <row r="530">
      <c r="A530" s="10"/>
      <c r="B530" s="10"/>
      <c r="C530" s="10"/>
      <c r="D530" s="10"/>
      <c r="E530" s="10"/>
      <c r="F530" s="78"/>
      <c r="G530" s="10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</row>
    <row r="531">
      <c r="A531" s="10"/>
      <c r="B531" s="10"/>
      <c r="C531" s="10"/>
      <c r="D531" s="10"/>
      <c r="E531" s="10"/>
      <c r="F531" s="78"/>
      <c r="G531" s="10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</row>
    <row r="532">
      <c r="A532" s="10"/>
      <c r="B532" s="10"/>
      <c r="C532" s="10"/>
      <c r="D532" s="10"/>
      <c r="E532" s="10"/>
      <c r="F532" s="78"/>
      <c r="G532" s="10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</row>
    <row r="533">
      <c r="A533" s="10"/>
      <c r="B533" s="10"/>
      <c r="C533" s="10"/>
      <c r="D533" s="10"/>
      <c r="E533" s="10"/>
      <c r="F533" s="78"/>
      <c r="G533" s="10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</row>
    <row r="534">
      <c r="A534" s="10"/>
      <c r="B534" s="10"/>
      <c r="C534" s="10"/>
      <c r="D534" s="10"/>
      <c r="E534" s="10"/>
      <c r="F534" s="78"/>
      <c r="G534" s="10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</row>
    <row r="535">
      <c r="A535" s="10"/>
      <c r="B535" s="10"/>
      <c r="C535" s="10"/>
      <c r="D535" s="10"/>
      <c r="E535" s="10"/>
      <c r="F535" s="78"/>
      <c r="G535" s="10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</row>
    <row r="536">
      <c r="A536" s="10"/>
      <c r="B536" s="10"/>
      <c r="C536" s="10"/>
      <c r="D536" s="10"/>
      <c r="E536" s="10"/>
      <c r="F536" s="78"/>
      <c r="G536" s="10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</row>
    <row r="537">
      <c r="A537" s="10"/>
      <c r="B537" s="10"/>
      <c r="C537" s="10"/>
      <c r="D537" s="10"/>
      <c r="E537" s="10"/>
      <c r="F537" s="78"/>
      <c r="G537" s="10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</row>
    <row r="538">
      <c r="A538" s="10"/>
      <c r="B538" s="10"/>
      <c r="C538" s="10"/>
      <c r="D538" s="10"/>
      <c r="E538" s="10"/>
      <c r="F538" s="78"/>
      <c r="G538" s="10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</row>
    <row r="539">
      <c r="A539" s="10"/>
      <c r="B539" s="10"/>
      <c r="C539" s="10"/>
      <c r="D539" s="10"/>
      <c r="E539" s="10"/>
      <c r="F539" s="78"/>
      <c r="G539" s="10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</row>
    <row r="540">
      <c r="A540" s="10"/>
      <c r="B540" s="10"/>
      <c r="C540" s="10"/>
      <c r="D540" s="10"/>
      <c r="E540" s="10"/>
      <c r="F540" s="78"/>
      <c r="G540" s="10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</row>
    <row r="541">
      <c r="A541" s="10"/>
      <c r="B541" s="10"/>
      <c r="C541" s="10"/>
      <c r="D541" s="10"/>
      <c r="E541" s="10"/>
      <c r="F541" s="78"/>
      <c r="G541" s="10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</row>
    <row r="542">
      <c r="A542" s="10"/>
      <c r="B542" s="10"/>
      <c r="C542" s="10"/>
      <c r="D542" s="10"/>
      <c r="E542" s="10"/>
      <c r="F542" s="78"/>
      <c r="G542" s="10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</row>
    <row r="543">
      <c r="A543" s="10"/>
      <c r="B543" s="10"/>
      <c r="C543" s="10"/>
      <c r="D543" s="10"/>
      <c r="E543" s="10"/>
      <c r="F543" s="78"/>
      <c r="G543" s="10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</row>
    <row r="544">
      <c r="A544" s="10"/>
      <c r="B544" s="10"/>
      <c r="C544" s="10"/>
      <c r="D544" s="10"/>
      <c r="E544" s="10"/>
      <c r="F544" s="78"/>
      <c r="G544" s="10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</row>
    <row r="545">
      <c r="A545" s="10"/>
      <c r="B545" s="10"/>
      <c r="C545" s="10"/>
      <c r="D545" s="10"/>
      <c r="E545" s="10"/>
      <c r="F545" s="78"/>
      <c r="G545" s="10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</row>
    <row r="546">
      <c r="A546" s="10"/>
      <c r="B546" s="10"/>
      <c r="C546" s="10"/>
      <c r="D546" s="10"/>
      <c r="E546" s="10"/>
      <c r="F546" s="78"/>
      <c r="G546" s="10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</row>
    <row r="547">
      <c r="A547" s="10"/>
      <c r="B547" s="10"/>
      <c r="C547" s="10"/>
      <c r="D547" s="10"/>
      <c r="E547" s="10"/>
      <c r="F547" s="78"/>
      <c r="G547" s="10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</row>
    <row r="548">
      <c r="A548" s="10"/>
      <c r="B548" s="10"/>
      <c r="C548" s="10"/>
      <c r="D548" s="10"/>
      <c r="E548" s="10"/>
      <c r="F548" s="78"/>
      <c r="G548" s="10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</row>
    <row r="549">
      <c r="A549" s="10"/>
      <c r="B549" s="10"/>
      <c r="C549" s="10"/>
      <c r="D549" s="10"/>
      <c r="E549" s="10"/>
      <c r="F549" s="78"/>
      <c r="G549" s="10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</row>
    <row r="550">
      <c r="A550" s="10"/>
      <c r="B550" s="10"/>
      <c r="C550" s="10"/>
      <c r="D550" s="10"/>
      <c r="E550" s="10"/>
      <c r="F550" s="78"/>
      <c r="G550" s="10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</row>
    <row r="551">
      <c r="A551" s="10"/>
      <c r="B551" s="10"/>
      <c r="C551" s="10"/>
      <c r="D551" s="10"/>
      <c r="E551" s="10"/>
      <c r="F551" s="78"/>
      <c r="G551" s="10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</row>
    <row r="552">
      <c r="A552" s="10"/>
      <c r="B552" s="10"/>
      <c r="C552" s="10"/>
      <c r="D552" s="10"/>
      <c r="E552" s="10"/>
      <c r="F552" s="78"/>
      <c r="G552" s="10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</row>
    <row r="553">
      <c r="A553" s="10"/>
      <c r="B553" s="10"/>
      <c r="C553" s="10"/>
      <c r="D553" s="10"/>
      <c r="E553" s="10"/>
      <c r="F553" s="78"/>
      <c r="G553" s="10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</row>
    <row r="554">
      <c r="A554" s="10"/>
      <c r="B554" s="10"/>
      <c r="C554" s="10"/>
      <c r="D554" s="10"/>
      <c r="E554" s="10"/>
      <c r="F554" s="78"/>
      <c r="G554" s="10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</row>
    <row r="555">
      <c r="A555" s="10"/>
      <c r="B555" s="10"/>
      <c r="C555" s="10"/>
      <c r="D555" s="10"/>
      <c r="E555" s="10"/>
      <c r="F555" s="78"/>
      <c r="G555" s="10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</row>
    <row r="556">
      <c r="A556" s="10"/>
      <c r="B556" s="10"/>
      <c r="C556" s="10"/>
      <c r="D556" s="10"/>
      <c r="E556" s="10"/>
      <c r="F556" s="78"/>
      <c r="G556" s="10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</row>
    <row r="557">
      <c r="A557" s="10"/>
      <c r="B557" s="10"/>
      <c r="C557" s="10"/>
      <c r="D557" s="10"/>
      <c r="E557" s="10"/>
      <c r="F557" s="78"/>
      <c r="G557" s="10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</row>
    <row r="558">
      <c r="A558" s="10"/>
      <c r="B558" s="10"/>
      <c r="C558" s="10"/>
      <c r="D558" s="10"/>
      <c r="E558" s="10"/>
      <c r="F558" s="78"/>
      <c r="G558" s="10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</row>
    <row r="559">
      <c r="A559" s="10"/>
      <c r="B559" s="10"/>
      <c r="C559" s="10"/>
      <c r="D559" s="10"/>
      <c r="E559" s="10"/>
      <c r="F559" s="78"/>
      <c r="G559" s="10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</row>
    <row r="560">
      <c r="A560" s="10"/>
      <c r="B560" s="10"/>
      <c r="C560" s="10"/>
      <c r="D560" s="10"/>
      <c r="E560" s="10"/>
      <c r="F560" s="78"/>
      <c r="G560" s="10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</row>
    <row r="561">
      <c r="A561" s="10"/>
      <c r="B561" s="10"/>
      <c r="C561" s="10"/>
      <c r="D561" s="10"/>
      <c r="E561" s="10"/>
      <c r="F561" s="78"/>
      <c r="G561" s="10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</row>
    <row r="562">
      <c r="A562" s="10"/>
      <c r="B562" s="10"/>
      <c r="C562" s="10"/>
      <c r="D562" s="10"/>
      <c r="E562" s="10"/>
      <c r="F562" s="78"/>
      <c r="G562" s="10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</row>
    <row r="563">
      <c r="A563" s="10"/>
      <c r="B563" s="10"/>
      <c r="C563" s="10"/>
      <c r="D563" s="10"/>
      <c r="E563" s="10"/>
      <c r="F563" s="78"/>
      <c r="G563" s="10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</row>
    <row r="564">
      <c r="A564" s="10"/>
      <c r="B564" s="10"/>
      <c r="C564" s="10"/>
      <c r="D564" s="10"/>
      <c r="E564" s="10"/>
      <c r="F564" s="78"/>
      <c r="G564" s="10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</row>
    <row r="565">
      <c r="A565" s="10"/>
      <c r="B565" s="10"/>
      <c r="C565" s="10"/>
      <c r="D565" s="10"/>
      <c r="E565" s="10"/>
      <c r="F565" s="78"/>
      <c r="G565" s="10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</row>
    <row r="566">
      <c r="A566" s="10"/>
      <c r="B566" s="10"/>
      <c r="C566" s="10"/>
      <c r="D566" s="10"/>
      <c r="E566" s="10"/>
      <c r="F566" s="78"/>
      <c r="G566" s="10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</row>
    <row r="567">
      <c r="A567" s="10"/>
      <c r="B567" s="10"/>
      <c r="C567" s="10"/>
      <c r="D567" s="10"/>
      <c r="E567" s="10"/>
      <c r="F567" s="78"/>
      <c r="G567" s="10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</row>
    <row r="568">
      <c r="A568" s="10"/>
      <c r="B568" s="10"/>
      <c r="C568" s="10"/>
      <c r="D568" s="10"/>
      <c r="E568" s="10"/>
      <c r="F568" s="78"/>
      <c r="G568" s="10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</row>
    <row r="569">
      <c r="A569" s="10"/>
      <c r="B569" s="10"/>
      <c r="C569" s="10"/>
      <c r="D569" s="10"/>
      <c r="E569" s="10"/>
      <c r="F569" s="78"/>
      <c r="G569" s="10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</row>
    <row r="570">
      <c r="A570" s="10"/>
      <c r="B570" s="10"/>
      <c r="C570" s="10"/>
      <c r="D570" s="10"/>
      <c r="E570" s="10"/>
      <c r="F570" s="78"/>
      <c r="G570" s="10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</row>
    <row r="571">
      <c r="A571" s="10"/>
      <c r="B571" s="10"/>
      <c r="C571" s="10"/>
      <c r="D571" s="10"/>
      <c r="E571" s="10"/>
      <c r="F571" s="78"/>
      <c r="G571" s="10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</row>
    <row r="572">
      <c r="A572" s="10"/>
      <c r="B572" s="10"/>
      <c r="C572" s="10"/>
      <c r="D572" s="10"/>
      <c r="E572" s="10"/>
      <c r="F572" s="78"/>
      <c r="G572" s="10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</row>
    <row r="573">
      <c r="A573" s="10"/>
      <c r="B573" s="10"/>
      <c r="C573" s="10"/>
      <c r="D573" s="10"/>
      <c r="E573" s="10"/>
      <c r="F573" s="78"/>
      <c r="G573" s="10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</row>
    <row r="574">
      <c r="A574" s="10"/>
      <c r="B574" s="10"/>
      <c r="C574" s="10"/>
      <c r="D574" s="10"/>
      <c r="E574" s="10"/>
      <c r="F574" s="78"/>
      <c r="G574" s="10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</row>
    <row r="575">
      <c r="A575" s="10"/>
      <c r="B575" s="10"/>
      <c r="C575" s="10"/>
      <c r="D575" s="10"/>
      <c r="E575" s="10"/>
      <c r="F575" s="78"/>
      <c r="G575" s="10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</row>
    <row r="576">
      <c r="A576" s="10"/>
      <c r="B576" s="10"/>
      <c r="C576" s="10"/>
      <c r="D576" s="10"/>
      <c r="E576" s="10"/>
      <c r="F576" s="78"/>
      <c r="G576" s="10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</row>
    <row r="577">
      <c r="A577" s="10"/>
      <c r="B577" s="10"/>
      <c r="C577" s="10"/>
      <c r="D577" s="10"/>
      <c r="E577" s="10"/>
      <c r="F577" s="78"/>
      <c r="G577" s="10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</row>
    <row r="578">
      <c r="A578" s="10"/>
      <c r="B578" s="10"/>
      <c r="C578" s="10"/>
      <c r="D578" s="10"/>
      <c r="E578" s="10"/>
      <c r="F578" s="78"/>
      <c r="G578" s="10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</row>
    <row r="579">
      <c r="A579" s="10"/>
      <c r="B579" s="10"/>
      <c r="C579" s="10"/>
      <c r="D579" s="10"/>
      <c r="E579" s="10"/>
      <c r="F579" s="78"/>
      <c r="G579" s="10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</row>
    <row r="580">
      <c r="A580" s="10"/>
      <c r="B580" s="10"/>
      <c r="C580" s="10"/>
      <c r="D580" s="10"/>
      <c r="E580" s="10"/>
      <c r="F580" s="78"/>
      <c r="G580" s="10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</row>
    <row r="581">
      <c r="A581" s="10"/>
      <c r="B581" s="10"/>
      <c r="C581" s="10"/>
      <c r="D581" s="10"/>
      <c r="E581" s="10"/>
      <c r="F581" s="78"/>
      <c r="G581" s="10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</row>
    <row r="582">
      <c r="A582" s="10"/>
      <c r="B582" s="10"/>
      <c r="C582" s="10"/>
      <c r="D582" s="10"/>
      <c r="E582" s="10"/>
      <c r="F582" s="78"/>
      <c r="G582" s="10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</row>
    <row r="583">
      <c r="A583" s="10"/>
      <c r="B583" s="10"/>
      <c r="C583" s="10"/>
      <c r="D583" s="10"/>
      <c r="E583" s="10"/>
      <c r="F583" s="78"/>
      <c r="G583" s="10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</row>
    <row r="584">
      <c r="A584" s="10"/>
      <c r="B584" s="10"/>
      <c r="C584" s="10"/>
      <c r="D584" s="10"/>
      <c r="E584" s="10"/>
      <c r="F584" s="78"/>
      <c r="G584" s="10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</row>
    <row r="585">
      <c r="A585" s="10"/>
      <c r="B585" s="10"/>
      <c r="C585" s="10"/>
      <c r="D585" s="10"/>
      <c r="E585" s="10"/>
      <c r="F585" s="78"/>
      <c r="G585" s="10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</row>
    <row r="586">
      <c r="A586" s="10"/>
      <c r="B586" s="10"/>
      <c r="C586" s="10"/>
      <c r="D586" s="10"/>
      <c r="E586" s="10"/>
      <c r="F586" s="78"/>
      <c r="G586" s="10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</row>
    <row r="587">
      <c r="A587" s="10"/>
      <c r="B587" s="10"/>
      <c r="C587" s="10"/>
      <c r="D587" s="10"/>
      <c r="E587" s="10"/>
      <c r="F587" s="78"/>
      <c r="G587" s="10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</row>
    <row r="588">
      <c r="A588" s="10"/>
      <c r="B588" s="10"/>
      <c r="C588" s="10"/>
      <c r="D588" s="10"/>
      <c r="E588" s="10"/>
      <c r="F588" s="78"/>
      <c r="G588" s="10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</row>
    <row r="589">
      <c r="A589" s="10"/>
      <c r="B589" s="10"/>
      <c r="C589" s="10"/>
      <c r="D589" s="10"/>
      <c r="E589" s="10"/>
      <c r="F589" s="78"/>
      <c r="G589" s="10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</row>
    <row r="590">
      <c r="A590" s="10"/>
      <c r="B590" s="10"/>
      <c r="C590" s="10"/>
      <c r="D590" s="10"/>
      <c r="E590" s="10"/>
      <c r="F590" s="78"/>
      <c r="G590" s="10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</row>
    <row r="591">
      <c r="A591" s="10"/>
      <c r="B591" s="10"/>
      <c r="C591" s="10"/>
      <c r="D591" s="10"/>
      <c r="E591" s="10"/>
      <c r="F591" s="78"/>
      <c r="G591" s="10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</row>
    <row r="592">
      <c r="A592" s="10"/>
      <c r="B592" s="10"/>
      <c r="C592" s="10"/>
      <c r="D592" s="10"/>
      <c r="E592" s="10"/>
      <c r="F592" s="78"/>
      <c r="G592" s="10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</row>
    <row r="593">
      <c r="A593" s="10"/>
      <c r="B593" s="10"/>
      <c r="C593" s="10"/>
      <c r="D593" s="10"/>
      <c r="E593" s="10"/>
      <c r="F593" s="78"/>
      <c r="G593" s="10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</row>
    <row r="594">
      <c r="A594" s="10"/>
      <c r="B594" s="10"/>
      <c r="C594" s="10"/>
      <c r="D594" s="10"/>
      <c r="E594" s="10"/>
      <c r="F594" s="78"/>
      <c r="G594" s="10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</row>
    <row r="595">
      <c r="A595" s="10"/>
      <c r="B595" s="10"/>
      <c r="C595" s="10"/>
      <c r="D595" s="10"/>
      <c r="E595" s="10"/>
      <c r="F595" s="78"/>
      <c r="G595" s="10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</row>
    <row r="596">
      <c r="A596" s="10"/>
      <c r="B596" s="10"/>
      <c r="C596" s="10"/>
      <c r="D596" s="10"/>
      <c r="E596" s="10"/>
      <c r="F596" s="78"/>
      <c r="G596" s="10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</row>
    <row r="597">
      <c r="A597" s="10"/>
      <c r="B597" s="10"/>
      <c r="C597" s="10"/>
      <c r="D597" s="10"/>
      <c r="E597" s="10"/>
      <c r="F597" s="78"/>
      <c r="G597" s="10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</row>
    <row r="598">
      <c r="A598" s="10"/>
      <c r="B598" s="10"/>
      <c r="C598" s="10"/>
      <c r="D598" s="10"/>
      <c r="E598" s="10"/>
      <c r="F598" s="78"/>
      <c r="G598" s="10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</row>
    <row r="599">
      <c r="A599" s="10"/>
      <c r="B599" s="10"/>
      <c r="C599" s="10"/>
      <c r="D599" s="10"/>
      <c r="E599" s="10"/>
      <c r="F599" s="78"/>
      <c r="G599" s="10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</row>
    <row r="600">
      <c r="A600" s="10"/>
      <c r="B600" s="10"/>
      <c r="C600" s="10"/>
      <c r="D600" s="10"/>
      <c r="E600" s="10"/>
      <c r="F600" s="78"/>
      <c r="G600" s="10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</row>
    <row r="601">
      <c r="A601" s="10"/>
      <c r="B601" s="10"/>
      <c r="C601" s="10"/>
      <c r="D601" s="10"/>
      <c r="E601" s="10"/>
      <c r="F601" s="78"/>
      <c r="G601" s="10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</row>
    <row r="602">
      <c r="A602" s="10"/>
      <c r="B602" s="10"/>
      <c r="C602" s="10"/>
      <c r="D602" s="10"/>
      <c r="E602" s="10"/>
      <c r="F602" s="78"/>
      <c r="G602" s="10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</row>
    <row r="603">
      <c r="A603" s="10"/>
      <c r="B603" s="10"/>
      <c r="C603" s="10"/>
      <c r="D603" s="10"/>
      <c r="E603" s="10"/>
      <c r="F603" s="78"/>
      <c r="G603" s="10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</row>
    <row r="604">
      <c r="A604" s="10"/>
      <c r="B604" s="10"/>
      <c r="C604" s="10"/>
      <c r="D604" s="10"/>
      <c r="E604" s="10"/>
      <c r="F604" s="78"/>
      <c r="G604" s="10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</row>
    <row r="605">
      <c r="A605" s="10"/>
      <c r="B605" s="10"/>
      <c r="C605" s="10"/>
      <c r="D605" s="10"/>
      <c r="E605" s="10"/>
      <c r="F605" s="78"/>
      <c r="G605" s="10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</row>
    <row r="606">
      <c r="A606" s="10"/>
      <c r="B606" s="10"/>
      <c r="C606" s="10"/>
      <c r="D606" s="10"/>
      <c r="E606" s="10"/>
      <c r="F606" s="78"/>
      <c r="G606" s="10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</row>
    <row r="607">
      <c r="A607" s="10"/>
      <c r="B607" s="10"/>
      <c r="C607" s="10"/>
      <c r="D607" s="10"/>
      <c r="E607" s="10"/>
      <c r="F607" s="78"/>
      <c r="G607" s="10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</row>
    <row r="608">
      <c r="A608" s="10"/>
      <c r="B608" s="10"/>
      <c r="C608" s="10"/>
      <c r="D608" s="10"/>
      <c r="E608" s="10"/>
      <c r="F608" s="78"/>
      <c r="G608" s="10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</row>
    <row r="609">
      <c r="A609" s="10"/>
      <c r="B609" s="10"/>
      <c r="C609" s="10"/>
      <c r="D609" s="10"/>
      <c r="E609" s="10"/>
      <c r="F609" s="78"/>
      <c r="G609" s="10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</row>
    <row r="610">
      <c r="A610" s="10"/>
      <c r="B610" s="10"/>
      <c r="C610" s="10"/>
      <c r="D610" s="10"/>
      <c r="E610" s="10"/>
      <c r="F610" s="78"/>
      <c r="G610" s="10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</row>
    <row r="611">
      <c r="A611" s="10"/>
      <c r="B611" s="10"/>
      <c r="C611" s="10"/>
      <c r="D611" s="10"/>
      <c r="E611" s="10"/>
      <c r="F611" s="78"/>
      <c r="G611" s="10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</row>
    <row r="612">
      <c r="A612" s="10"/>
      <c r="B612" s="10"/>
      <c r="C612" s="10"/>
      <c r="D612" s="10"/>
      <c r="E612" s="10"/>
      <c r="F612" s="78"/>
      <c r="G612" s="10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</row>
    <row r="613">
      <c r="A613" s="10"/>
      <c r="B613" s="10"/>
      <c r="C613" s="10"/>
      <c r="D613" s="10"/>
      <c r="E613" s="10"/>
      <c r="F613" s="78"/>
      <c r="G613" s="10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</row>
    <row r="614">
      <c r="A614" s="10"/>
      <c r="B614" s="10"/>
      <c r="C614" s="10"/>
      <c r="D614" s="10"/>
      <c r="E614" s="10"/>
      <c r="F614" s="78"/>
      <c r="G614" s="10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</row>
    <row r="615">
      <c r="A615" s="10"/>
      <c r="B615" s="10"/>
      <c r="C615" s="10"/>
      <c r="D615" s="10"/>
      <c r="E615" s="10"/>
      <c r="F615" s="78"/>
      <c r="G615" s="10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</row>
    <row r="616">
      <c r="A616" s="10"/>
      <c r="B616" s="10"/>
      <c r="C616" s="10"/>
      <c r="D616" s="10"/>
      <c r="E616" s="10"/>
      <c r="F616" s="78"/>
      <c r="G616" s="10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</row>
    <row r="617">
      <c r="A617" s="10"/>
      <c r="B617" s="10"/>
      <c r="C617" s="10"/>
      <c r="D617" s="10"/>
      <c r="E617" s="10"/>
      <c r="F617" s="78"/>
      <c r="G617" s="10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</row>
    <row r="618">
      <c r="A618" s="10"/>
      <c r="B618" s="10"/>
      <c r="C618" s="10"/>
      <c r="D618" s="10"/>
      <c r="E618" s="10"/>
      <c r="F618" s="78"/>
      <c r="G618" s="10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</row>
    <row r="619">
      <c r="A619" s="10"/>
      <c r="B619" s="10"/>
      <c r="C619" s="10"/>
      <c r="D619" s="10"/>
      <c r="E619" s="10"/>
      <c r="F619" s="78"/>
      <c r="G619" s="10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</row>
    <row r="620">
      <c r="A620" s="10"/>
      <c r="B620" s="10"/>
      <c r="C620" s="10"/>
      <c r="D620" s="10"/>
      <c r="E620" s="10"/>
      <c r="F620" s="78"/>
      <c r="G620" s="10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</row>
    <row r="621">
      <c r="A621" s="10"/>
      <c r="B621" s="10"/>
      <c r="C621" s="10"/>
      <c r="D621" s="10"/>
      <c r="E621" s="10"/>
      <c r="F621" s="78"/>
      <c r="G621" s="10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</row>
    <row r="622">
      <c r="A622" s="10"/>
      <c r="B622" s="10"/>
      <c r="C622" s="10"/>
      <c r="D622" s="10"/>
      <c r="E622" s="10"/>
      <c r="F622" s="78"/>
      <c r="G622" s="10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</row>
    <row r="623">
      <c r="A623" s="10"/>
      <c r="B623" s="10"/>
      <c r="C623" s="10"/>
      <c r="D623" s="10"/>
      <c r="E623" s="10"/>
      <c r="F623" s="78"/>
      <c r="G623" s="10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</row>
    <row r="624">
      <c r="A624" s="10"/>
      <c r="B624" s="10"/>
      <c r="C624" s="10"/>
      <c r="D624" s="10"/>
      <c r="E624" s="10"/>
      <c r="F624" s="78"/>
      <c r="G624" s="10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</row>
    <row r="625">
      <c r="A625" s="10"/>
      <c r="B625" s="10"/>
      <c r="C625" s="10"/>
      <c r="D625" s="10"/>
      <c r="E625" s="10"/>
      <c r="F625" s="78"/>
      <c r="G625" s="10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</row>
    <row r="626">
      <c r="A626" s="10"/>
      <c r="B626" s="10"/>
      <c r="C626" s="10"/>
      <c r="D626" s="10"/>
      <c r="E626" s="10"/>
      <c r="F626" s="78"/>
      <c r="G626" s="10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</row>
    <row r="627">
      <c r="A627" s="10"/>
      <c r="B627" s="10"/>
      <c r="C627" s="10"/>
      <c r="D627" s="10"/>
      <c r="E627" s="10"/>
      <c r="F627" s="78"/>
      <c r="G627" s="10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</row>
    <row r="628">
      <c r="A628" s="10"/>
      <c r="B628" s="10"/>
      <c r="C628" s="10"/>
      <c r="D628" s="10"/>
      <c r="E628" s="10"/>
      <c r="F628" s="78"/>
      <c r="G628" s="10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</row>
    <row r="629">
      <c r="A629" s="10"/>
      <c r="B629" s="10"/>
      <c r="C629" s="10"/>
      <c r="D629" s="10"/>
      <c r="E629" s="10"/>
      <c r="F629" s="78"/>
      <c r="G629" s="10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</row>
    <row r="630">
      <c r="A630" s="10"/>
      <c r="B630" s="10"/>
      <c r="C630" s="10"/>
      <c r="D630" s="10"/>
      <c r="E630" s="10"/>
      <c r="F630" s="78"/>
      <c r="G630" s="10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</row>
    <row r="631">
      <c r="A631" s="10"/>
      <c r="B631" s="10"/>
      <c r="C631" s="10"/>
      <c r="D631" s="10"/>
      <c r="E631" s="10"/>
      <c r="F631" s="78"/>
      <c r="G631" s="10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</row>
    <row r="632">
      <c r="A632" s="10"/>
      <c r="B632" s="10"/>
      <c r="C632" s="10"/>
      <c r="D632" s="10"/>
      <c r="E632" s="10"/>
      <c r="F632" s="78"/>
      <c r="G632" s="10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</row>
    <row r="633">
      <c r="A633" s="10"/>
      <c r="B633" s="10"/>
      <c r="C633" s="10"/>
      <c r="D633" s="10"/>
      <c r="E633" s="10"/>
      <c r="F633" s="78"/>
      <c r="G633" s="10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</row>
    <row r="634">
      <c r="A634" s="10"/>
      <c r="B634" s="10"/>
      <c r="C634" s="10"/>
      <c r="D634" s="10"/>
      <c r="E634" s="10"/>
      <c r="F634" s="78"/>
      <c r="G634" s="10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</row>
    <row r="635">
      <c r="A635" s="10"/>
      <c r="B635" s="10"/>
      <c r="C635" s="10"/>
      <c r="D635" s="10"/>
      <c r="E635" s="10"/>
      <c r="F635" s="78"/>
      <c r="G635" s="10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</row>
    <row r="636">
      <c r="A636" s="10"/>
      <c r="B636" s="10"/>
      <c r="C636" s="10"/>
      <c r="D636" s="10"/>
      <c r="E636" s="10"/>
      <c r="F636" s="78"/>
      <c r="G636" s="10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</row>
    <row r="637">
      <c r="A637" s="10"/>
      <c r="B637" s="10"/>
      <c r="C637" s="10"/>
      <c r="D637" s="10"/>
      <c r="E637" s="10"/>
      <c r="F637" s="78"/>
      <c r="G637" s="10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</row>
    <row r="638">
      <c r="A638" s="10"/>
      <c r="B638" s="10"/>
      <c r="C638" s="10"/>
      <c r="D638" s="10"/>
      <c r="E638" s="10"/>
      <c r="F638" s="78"/>
      <c r="G638" s="10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</row>
    <row r="639">
      <c r="A639" s="10"/>
      <c r="B639" s="10"/>
      <c r="C639" s="10"/>
      <c r="D639" s="10"/>
      <c r="E639" s="10"/>
      <c r="F639" s="78"/>
      <c r="G639" s="10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</row>
    <row r="640">
      <c r="A640" s="10"/>
      <c r="B640" s="10"/>
      <c r="C640" s="10"/>
      <c r="D640" s="10"/>
      <c r="E640" s="10"/>
      <c r="F640" s="78"/>
      <c r="G640" s="10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</row>
    <row r="641">
      <c r="A641" s="10"/>
      <c r="B641" s="10"/>
      <c r="C641" s="10"/>
      <c r="D641" s="10"/>
      <c r="E641" s="10"/>
      <c r="F641" s="78"/>
      <c r="G641" s="10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</row>
    <row r="642">
      <c r="A642" s="10"/>
      <c r="B642" s="10"/>
      <c r="C642" s="10"/>
      <c r="D642" s="10"/>
      <c r="E642" s="10"/>
      <c r="F642" s="78"/>
      <c r="G642" s="10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</row>
    <row r="643">
      <c r="A643" s="10"/>
      <c r="B643" s="10"/>
      <c r="C643" s="10"/>
      <c r="D643" s="10"/>
      <c r="E643" s="10"/>
      <c r="F643" s="78"/>
      <c r="G643" s="10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</row>
    <row r="644">
      <c r="A644" s="10"/>
      <c r="B644" s="10"/>
      <c r="C644" s="10"/>
      <c r="D644" s="10"/>
      <c r="E644" s="10"/>
      <c r="F644" s="78"/>
      <c r="G644" s="10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</row>
    <row r="645">
      <c r="A645" s="10"/>
      <c r="B645" s="10"/>
      <c r="C645" s="10"/>
      <c r="D645" s="10"/>
      <c r="E645" s="10"/>
      <c r="F645" s="78"/>
      <c r="G645" s="10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</row>
    <row r="646">
      <c r="A646" s="10"/>
      <c r="B646" s="10"/>
      <c r="C646" s="10"/>
      <c r="D646" s="10"/>
      <c r="E646" s="10"/>
      <c r="F646" s="78"/>
      <c r="G646" s="10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</row>
    <row r="647">
      <c r="A647" s="10"/>
      <c r="B647" s="10"/>
      <c r="C647" s="10"/>
      <c r="D647" s="10"/>
      <c r="E647" s="10"/>
      <c r="F647" s="78"/>
      <c r="G647" s="10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</row>
    <row r="648">
      <c r="A648" s="10"/>
      <c r="B648" s="10"/>
      <c r="C648" s="10"/>
      <c r="D648" s="10"/>
      <c r="E648" s="10"/>
      <c r="F648" s="78"/>
      <c r="G648" s="10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</row>
    <row r="649">
      <c r="A649" s="10"/>
      <c r="B649" s="10"/>
      <c r="C649" s="10"/>
      <c r="D649" s="10"/>
      <c r="E649" s="10"/>
      <c r="F649" s="78"/>
      <c r="G649" s="10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</row>
    <row r="650">
      <c r="A650" s="10"/>
      <c r="B650" s="10"/>
      <c r="C650" s="10"/>
      <c r="D650" s="10"/>
      <c r="E650" s="10"/>
      <c r="F650" s="78"/>
      <c r="G650" s="10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</row>
    <row r="651">
      <c r="A651" s="10"/>
      <c r="B651" s="10"/>
      <c r="C651" s="10"/>
      <c r="D651" s="10"/>
      <c r="E651" s="10"/>
      <c r="F651" s="78"/>
      <c r="G651" s="10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</row>
    <row r="652">
      <c r="A652" s="10"/>
      <c r="B652" s="10"/>
      <c r="C652" s="10"/>
      <c r="D652" s="10"/>
      <c r="E652" s="10"/>
      <c r="F652" s="78"/>
      <c r="G652" s="10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</row>
    <row r="653">
      <c r="A653" s="10"/>
      <c r="B653" s="10"/>
      <c r="C653" s="10"/>
      <c r="D653" s="10"/>
      <c r="E653" s="10"/>
      <c r="F653" s="78"/>
      <c r="G653" s="10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</row>
    <row r="654">
      <c r="A654" s="10"/>
      <c r="B654" s="10"/>
      <c r="C654" s="10"/>
      <c r="D654" s="10"/>
      <c r="E654" s="10"/>
      <c r="F654" s="78"/>
      <c r="G654" s="10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</row>
    <row r="655">
      <c r="A655" s="10"/>
      <c r="B655" s="10"/>
      <c r="C655" s="10"/>
      <c r="D655" s="10"/>
      <c r="E655" s="10"/>
      <c r="F655" s="78"/>
      <c r="G655" s="10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</row>
    <row r="656">
      <c r="A656" s="10"/>
      <c r="B656" s="10"/>
      <c r="C656" s="10"/>
      <c r="D656" s="10"/>
      <c r="E656" s="10"/>
      <c r="F656" s="78"/>
      <c r="G656" s="10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</row>
    <row r="657">
      <c r="A657" s="10"/>
      <c r="B657" s="10"/>
      <c r="C657" s="10"/>
      <c r="D657" s="10"/>
      <c r="E657" s="10"/>
      <c r="F657" s="78"/>
      <c r="G657" s="10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</row>
    <row r="658">
      <c r="A658" s="10"/>
      <c r="B658" s="10"/>
      <c r="C658" s="10"/>
      <c r="D658" s="10"/>
      <c r="E658" s="10"/>
      <c r="F658" s="78"/>
      <c r="G658" s="10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</row>
    <row r="659">
      <c r="A659" s="10"/>
      <c r="B659" s="10"/>
      <c r="C659" s="10"/>
      <c r="D659" s="10"/>
      <c r="E659" s="10"/>
      <c r="F659" s="78"/>
      <c r="G659" s="10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</row>
    <row r="660">
      <c r="A660" s="10"/>
      <c r="B660" s="10"/>
      <c r="C660" s="10"/>
      <c r="D660" s="10"/>
      <c r="E660" s="10"/>
      <c r="F660" s="78"/>
      <c r="G660" s="10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</row>
    <row r="661">
      <c r="A661" s="10"/>
      <c r="B661" s="10"/>
      <c r="C661" s="10"/>
      <c r="D661" s="10"/>
      <c r="E661" s="10"/>
      <c r="F661" s="78"/>
      <c r="G661" s="10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</row>
    <row r="662">
      <c r="A662" s="10"/>
      <c r="B662" s="10"/>
      <c r="C662" s="10"/>
      <c r="D662" s="10"/>
      <c r="E662" s="10"/>
      <c r="F662" s="78"/>
      <c r="G662" s="10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</row>
    <row r="663">
      <c r="A663" s="10"/>
      <c r="B663" s="10"/>
      <c r="C663" s="10"/>
      <c r="D663" s="10"/>
      <c r="E663" s="10"/>
      <c r="F663" s="78"/>
      <c r="G663" s="10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</row>
    <row r="664">
      <c r="A664" s="10"/>
      <c r="B664" s="10"/>
      <c r="C664" s="10"/>
      <c r="D664" s="10"/>
      <c r="E664" s="10"/>
      <c r="F664" s="78"/>
      <c r="G664" s="10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</row>
    <row r="665">
      <c r="A665" s="10"/>
      <c r="B665" s="10"/>
      <c r="C665" s="10"/>
      <c r="D665" s="10"/>
      <c r="E665" s="10"/>
      <c r="F665" s="78"/>
      <c r="G665" s="10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</row>
    <row r="666">
      <c r="A666" s="10"/>
      <c r="B666" s="10"/>
      <c r="C666" s="10"/>
      <c r="D666" s="10"/>
      <c r="E666" s="10"/>
      <c r="F666" s="78"/>
      <c r="G666" s="10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</row>
    <row r="667">
      <c r="A667" s="10"/>
      <c r="B667" s="10"/>
      <c r="C667" s="10"/>
      <c r="D667" s="10"/>
      <c r="E667" s="10"/>
      <c r="F667" s="78"/>
      <c r="G667" s="10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</row>
    <row r="668">
      <c r="A668" s="10"/>
      <c r="B668" s="10"/>
      <c r="C668" s="10"/>
      <c r="D668" s="10"/>
      <c r="E668" s="10"/>
      <c r="F668" s="78"/>
      <c r="G668" s="10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</row>
    <row r="669">
      <c r="A669" s="10"/>
      <c r="B669" s="10"/>
      <c r="C669" s="10"/>
      <c r="D669" s="10"/>
      <c r="E669" s="10"/>
      <c r="F669" s="78"/>
      <c r="G669" s="10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</row>
    <row r="670">
      <c r="A670" s="10"/>
      <c r="B670" s="10"/>
      <c r="C670" s="10"/>
      <c r="D670" s="10"/>
      <c r="E670" s="10"/>
      <c r="F670" s="78"/>
      <c r="G670" s="10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</row>
    <row r="671">
      <c r="A671" s="10"/>
      <c r="B671" s="10"/>
      <c r="C671" s="10"/>
      <c r="D671" s="10"/>
      <c r="E671" s="10"/>
      <c r="F671" s="78"/>
      <c r="G671" s="10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</row>
    <row r="672">
      <c r="A672" s="10"/>
      <c r="B672" s="10"/>
      <c r="C672" s="10"/>
      <c r="D672" s="10"/>
      <c r="E672" s="10"/>
      <c r="F672" s="78"/>
      <c r="G672" s="10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</row>
    <row r="673">
      <c r="A673" s="10"/>
      <c r="B673" s="10"/>
      <c r="C673" s="10"/>
      <c r="D673" s="10"/>
      <c r="E673" s="10"/>
      <c r="F673" s="78"/>
      <c r="G673" s="10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</row>
    <row r="674">
      <c r="A674" s="10"/>
      <c r="B674" s="10"/>
      <c r="C674" s="10"/>
      <c r="D674" s="10"/>
      <c r="E674" s="10"/>
      <c r="F674" s="78"/>
      <c r="G674" s="10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</row>
    <row r="675">
      <c r="A675" s="10"/>
      <c r="B675" s="10"/>
      <c r="C675" s="10"/>
      <c r="D675" s="10"/>
      <c r="E675" s="10"/>
      <c r="F675" s="78"/>
      <c r="G675" s="10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</row>
    <row r="676">
      <c r="A676" s="10"/>
      <c r="B676" s="10"/>
      <c r="C676" s="10"/>
      <c r="D676" s="10"/>
      <c r="E676" s="10"/>
      <c r="F676" s="78"/>
      <c r="G676" s="10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</row>
    <row r="677">
      <c r="A677" s="10"/>
      <c r="B677" s="10"/>
      <c r="C677" s="10"/>
      <c r="D677" s="10"/>
      <c r="E677" s="10"/>
      <c r="F677" s="78"/>
      <c r="G677" s="10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</row>
    <row r="678">
      <c r="A678" s="10"/>
      <c r="B678" s="10"/>
      <c r="C678" s="10"/>
      <c r="D678" s="10"/>
      <c r="E678" s="10"/>
      <c r="F678" s="78"/>
      <c r="G678" s="10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</row>
    <row r="679">
      <c r="A679" s="10"/>
      <c r="B679" s="10"/>
      <c r="C679" s="10"/>
      <c r="D679" s="10"/>
      <c r="E679" s="10"/>
      <c r="F679" s="78"/>
      <c r="G679" s="10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</row>
    <row r="680">
      <c r="A680" s="10"/>
      <c r="B680" s="10"/>
      <c r="C680" s="10"/>
      <c r="D680" s="10"/>
      <c r="E680" s="10"/>
      <c r="F680" s="78"/>
      <c r="G680" s="10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</row>
    <row r="681">
      <c r="A681" s="10"/>
      <c r="B681" s="10"/>
      <c r="C681" s="10"/>
      <c r="D681" s="10"/>
      <c r="E681" s="10"/>
      <c r="F681" s="78"/>
      <c r="G681" s="10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</row>
    <row r="682">
      <c r="A682" s="10"/>
      <c r="B682" s="10"/>
      <c r="C682" s="10"/>
      <c r="D682" s="10"/>
      <c r="E682" s="10"/>
      <c r="F682" s="78"/>
      <c r="G682" s="10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</row>
    <row r="683">
      <c r="A683" s="10"/>
      <c r="B683" s="10"/>
      <c r="C683" s="10"/>
      <c r="D683" s="10"/>
      <c r="E683" s="10"/>
      <c r="F683" s="78"/>
      <c r="G683" s="10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</row>
    <row r="684">
      <c r="A684" s="10"/>
      <c r="B684" s="10"/>
      <c r="C684" s="10"/>
      <c r="D684" s="10"/>
      <c r="E684" s="10"/>
      <c r="F684" s="78"/>
      <c r="G684" s="10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</row>
    <row r="685">
      <c r="A685" s="10"/>
      <c r="B685" s="10"/>
      <c r="C685" s="10"/>
      <c r="D685" s="10"/>
      <c r="E685" s="10"/>
      <c r="F685" s="78"/>
      <c r="G685" s="10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</row>
    <row r="686">
      <c r="A686" s="10"/>
      <c r="B686" s="10"/>
      <c r="C686" s="10"/>
      <c r="D686" s="10"/>
      <c r="E686" s="10"/>
      <c r="F686" s="78"/>
      <c r="G686" s="10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</row>
    <row r="687">
      <c r="A687" s="10"/>
      <c r="B687" s="10"/>
      <c r="C687" s="10"/>
      <c r="D687" s="10"/>
      <c r="E687" s="10"/>
      <c r="F687" s="78"/>
      <c r="G687" s="10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</row>
    <row r="688">
      <c r="A688" s="10"/>
      <c r="B688" s="10"/>
      <c r="C688" s="10"/>
      <c r="D688" s="10"/>
      <c r="E688" s="10"/>
      <c r="F688" s="78"/>
      <c r="G688" s="10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</row>
    <row r="689">
      <c r="A689" s="10"/>
      <c r="B689" s="10"/>
      <c r="C689" s="10"/>
      <c r="D689" s="10"/>
      <c r="E689" s="10"/>
      <c r="F689" s="78"/>
      <c r="G689" s="10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</row>
    <row r="690">
      <c r="A690" s="10"/>
      <c r="B690" s="10"/>
      <c r="C690" s="10"/>
      <c r="D690" s="10"/>
      <c r="E690" s="10"/>
      <c r="F690" s="78"/>
      <c r="G690" s="10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</row>
    <row r="691">
      <c r="A691" s="10"/>
      <c r="B691" s="10"/>
      <c r="C691" s="10"/>
      <c r="D691" s="10"/>
      <c r="E691" s="10"/>
      <c r="F691" s="78"/>
      <c r="G691" s="10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</row>
    <row r="692">
      <c r="A692" s="10"/>
      <c r="B692" s="10"/>
      <c r="C692" s="10"/>
      <c r="D692" s="10"/>
      <c r="E692" s="10"/>
      <c r="F692" s="78"/>
      <c r="G692" s="10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</row>
    <row r="693">
      <c r="A693" s="10"/>
      <c r="B693" s="10"/>
      <c r="C693" s="10"/>
      <c r="D693" s="10"/>
      <c r="E693" s="10"/>
      <c r="F693" s="78"/>
      <c r="G693" s="10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</row>
    <row r="694">
      <c r="A694" s="10"/>
      <c r="B694" s="10"/>
      <c r="C694" s="10"/>
      <c r="D694" s="10"/>
      <c r="E694" s="10"/>
      <c r="F694" s="78"/>
      <c r="G694" s="10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</row>
    <row r="695">
      <c r="A695" s="10"/>
      <c r="B695" s="10"/>
      <c r="C695" s="10"/>
      <c r="D695" s="10"/>
      <c r="E695" s="10"/>
      <c r="F695" s="78"/>
      <c r="G695" s="10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</row>
    <row r="696">
      <c r="A696" s="10"/>
      <c r="B696" s="10"/>
      <c r="C696" s="10"/>
      <c r="D696" s="10"/>
      <c r="E696" s="10"/>
      <c r="F696" s="78"/>
      <c r="G696" s="10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</row>
    <row r="697">
      <c r="A697" s="10"/>
      <c r="B697" s="10"/>
      <c r="C697" s="10"/>
      <c r="D697" s="10"/>
      <c r="E697" s="10"/>
      <c r="F697" s="78"/>
      <c r="G697" s="10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</row>
    <row r="698">
      <c r="A698" s="10"/>
      <c r="B698" s="10"/>
      <c r="C698" s="10"/>
      <c r="D698" s="10"/>
      <c r="E698" s="10"/>
      <c r="F698" s="78"/>
      <c r="G698" s="10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</row>
    <row r="699">
      <c r="A699" s="10"/>
      <c r="B699" s="10"/>
      <c r="C699" s="10"/>
      <c r="D699" s="10"/>
      <c r="E699" s="10"/>
      <c r="F699" s="78"/>
      <c r="G699" s="10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</row>
    <row r="700">
      <c r="A700" s="10"/>
      <c r="B700" s="10"/>
      <c r="C700" s="10"/>
      <c r="D700" s="10"/>
      <c r="E700" s="10"/>
      <c r="F700" s="78"/>
      <c r="G700" s="10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</row>
    <row r="701">
      <c r="A701" s="10"/>
      <c r="B701" s="10"/>
      <c r="C701" s="10"/>
      <c r="D701" s="10"/>
      <c r="E701" s="10"/>
      <c r="F701" s="78"/>
      <c r="G701" s="10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</row>
    <row r="702">
      <c r="A702" s="10"/>
      <c r="B702" s="10"/>
      <c r="C702" s="10"/>
      <c r="D702" s="10"/>
      <c r="E702" s="10"/>
      <c r="F702" s="78"/>
      <c r="G702" s="10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</row>
    <row r="703">
      <c r="A703" s="10"/>
      <c r="B703" s="10"/>
      <c r="C703" s="10"/>
      <c r="D703" s="10"/>
      <c r="E703" s="10"/>
      <c r="F703" s="78"/>
      <c r="G703" s="10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</row>
    <row r="704">
      <c r="A704" s="10"/>
      <c r="B704" s="10"/>
      <c r="C704" s="10"/>
      <c r="D704" s="10"/>
      <c r="E704" s="10"/>
      <c r="F704" s="78"/>
      <c r="G704" s="10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</row>
    <row r="705">
      <c r="A705" s="10"/>
      <c r="B705" s="10"/>
      <c r="C705" s="10"/>
      <c r="D705" s="10"/>
      <c r="E705" s="10"/>
      <c r="F705" s="78"/>
      <c r="G705" s="10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</row>
    <row r="706">
      <c r="A706" s="10"/>
      <c r="B706" s="10"/>
      <c r="C706" s="10"/>
      <c r="D706" s="10"/>
      <c r="E706" s="10"/>
      <c r="F706" s="78"/>
      <c r="G706" s="10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</row>
    <row r="707">
      <c r="A707" s="10"/>
      <c r="B707" s="10"/>
      <c r="C707" s="10"/>
      <c r="D707" s="10"/>
      <c r="E707" s="10"/>
      <c r="F707" s="78"/>
      <c r="G707" s="10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</row>
    <row r="708">
      <c r="A708" s="10"/>
      <c r="B708" s="10"/>
      <c r="C708" s="10"/>
      <c r="D708" s="10"/>
      <c r="E708" s="10"/>
      <c r="F708" s="78"/>
      <c r="G708" s="10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</row>
    <row r="709">
      <c r="A709" s="10"/>
      <c r="B709" s="10"/>
      <c r="C709" s="10"/>
      <c r="D709" s="10"/>
      <c r="E709" s="10"/>
      <c r="F709" s="78"/>
      <c r="G709" s="10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</row>
    <row r="710">
      <c r="A710" s="10"/>
      <c r="B710" s="10"/>
      <c r="C710" s="10"/>
      <c r="D710" s="10"/>
      <c r="E710" s="10"/>
      <c r="F710" s="78"/>
      <c r="G710" s="10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</row>
    <row r="711">
      <c r="A711" s="10"/>
      <c r="B711" s="10"/>
      <c r="C711" s="10"/>
      <c r="D711" s="10"/>
      <c r="E711" s="10"/>
      <c r="F711" s="78"/>
      <c r="G711" s="10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</row>
    <row r="712">
      <c r="A712" s="10"/>
      <c r="B712" s="10"/>
      <c r="C712" s="10"/>
      <c r="D712" s="10"/>
      <c r="E712" s="10"/>
      <c r="F712" s="78"/>
      <c r="G712" s="10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</row>
    <row r="713">
      <c r="A713" s="10"/>
      <c r="B713" s="10"/>
      <c r="C713" s="10"/>
      <c r="D713" s="10"/>
      <c r="E713" s="10"/>
      <c r="F713" s="78"/>
      <c r="G713" s="10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</row>
    <row r="714">
      <c r="A714" s="10"/>
      <c r="B714" s="10"/>
      <c r="C714" s="10"/>
      <c r="D714" s="10"/>
      <c r="E714" s="10"/>
      <c r="F714" s="78"/>
      <c r="G714" s="10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</row>
    <row r="715">
      <c r="A715" s="10"/>
      <c r="B715" s="10"/>
      <c r="C715" s="10"/>
      <c r="D715" s="10"/>
      <c r="E715" s="10"/>
      <c r="F715" s="78"/>
      <c r="G715" s="10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</row>
    <row r="716">
      <c r="A716" s="10"/>
      <c r="B716" s="10"/>
      <c r="C716" s="10"/>
      <c r="D716" s="10"/>
      <c r="E716" s="10"/>
      <c r="F716" s="78"/>
      <c r="G716" s="10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</row>
    <row r="717">
      <c r="A717" s="10"/>
      <c r="B717" s="10"/>
      <c r="C717" s="10"/>
      <c r="D717" s="10"/>
      <c r="E717" s="10"/>
      <c r="F717" s="78"/>
      <c r="G717" s="10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</row>
    <row r="718">
      <c r="A718" s="10"/>
      <c r="B718" s="10"/>
      <c r="C718" s="10"/>
      <c r="D718" s="10"/>
      <c r="E718" s="10"/>
      <c r="F718" s="78"/>
      <c r="G718" s="10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</row>
    <row r="719">
      <c r="A719" s="10"/>
      <c r="B719" s="10"/>
      <c r="C719" s="10"/>
      <c r="D719" s="10"/>
      <c r="E719" s="10"/>
      <c r="F719" s="78"/>
      <c r="G719" s="10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</row>
    <row r="720">
      <c r="A720" s="10"/>
      <c r="B720" s="10"/>
      <c r="C720" s="10"/>
      <c r="D720" s="10"/>
      <c r="E720" s="10"/>
      <c r="F720" s="78"/>
      <c r="G720" s="10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</row>
    <row r="721">
      <c r="A721" s="10"/>
      <c r="B721" s="10"/>
      <c r="C721" s="10"/>
      <c r="D721" s="10"/>
      <c r="E721" s="10"/>
      <c r="F721" s="78"/>
      <c r="G721" s="10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</row>
    <row r="722">
      <c r="A722" s="10"/>
      <c r="B722" s="10"/>
      <c r="C722" s="10"/>
      <c r="D722" s="10"/>
      <c r="E722" s="10"/>
      <c r="F722" s="78"/>
      <c r="G722" s="10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</row>
    <row r="723">
      <c r="A723" s="10"/>
      <c r="B723" s="10"/>
      <c r="C723" s="10"/>
      <c r="D723" s="10"/>
      <c r="E723" s="10"/>
      <c r="F723" s="78"/>
      <c r="G723" s="10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</row>
    <row r="724">
      <c r="A724" s="10"/>
      <c r="B724" s="10"/>
      <c r="C724" s="10"/>
      <c r="D724" s="10"/>
      <c r="E724" s="10"/>
      <c r="F724" s="78"/>
      <c r="G724" s="10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</row>
    <row r="725">
      <c r="A725" s="10"/>
      <c r="B725" s="10"/>
      <c r="C725" s="10"/>
      <c r="D725" s="10"/>
      <c r="E725" s="10"/>
      <c r="F725" s="78"/>
      <c r="G725" s="10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</row>
    <row r="726">
      <c r="A726" s="10"/>
      <c r="B726" s="10"/>
      <c r="C726" s="10"/>
      <c r="D726" s="10"/>
      <c r="E726" s="10"/>
      <c r="F726" s="78"/>
      <c r="G726" s="10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</row>
    <row r="727">
      <c r="A727" s="10"/>
      <c r="B727" s="10"/>
      <c r="C727" s="10"/>
      <c r="D727" s="10"/>
      <c r="E727" s="10"/>
      <c r="F727" s="78"/>
      <c r="G727" s="10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</row>
    <row r="728">
      <c r="A728" s="10"/>
      <c r="B728" s="10"/>
      <c r="C728" s="10"/>
      <c r="D728" s="10"/>
      <c r="E728" s="10"/>
      <c r="F728" s="78"/>
      <c r="G728" s="10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</row>
    <row r="729">
      <c r="A729" s="10"/>
      <c r="B729" s="10"/>
      <c r="C729" s="10"/>
      <c r="D729" s="10"/>
      <c r="E729" s="10"/>
      <c r="F729" s="78"/>
      <c r="G729" s="10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</row>
    <row r="730">
      <c r="A730" s="10"/>
      <c r="B730" s="10"/>
      <c r="C730" s="10"/>
      <c r="D730" s="10"/>
      <c r="E730" s="10"/>
      <c r="F730" s="78"/>
      <c r="G730" s="10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</row>
    <row r="731">
      <c r="A731" s="10"/>
      <c r="B731" s="10"/>
      <c r="C731" s="10"/>
      <c r="D731" s="10"/>
      <c r="E731" s="10"/>
      <c r="F731" s="78"/>
      <c r="G731" s="10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</row>
    <row r="732">
      <c r="A732" s="10"/>
      <c r="B732" s="10"/>
      <c r="C732" s="10"/>
      <c r="D732" s="10"/>
      <c r="E732" s="10"/>
      <c r="F732" s="78"/>
      <c r="G732" s="10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</row>
    <row r="733">
      <c r="A733" s="10"/>
      <c r="B733" s="10"/>
      <c r="C733" s="10"/>
      <c r="D733" s="10"/>
      <c r="E733" s="10"/>
      <c r="F733" s="78"/>
      <c r="G733" s="10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</row>
    <row r="734">
      <c r="A734" s="10"/>
      <c r="B734" s="10"/>
      <c r="C734" s="10"/>
      <c r="D734" s="10"/>
      <c r="E734" s="10"/>
      <c r="F734" s="78"/>
      <c r="G734" s="10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</row>
    <row r="735">
      <c r="A735" s="10"/>
      <c r="B735" s="10"/>
      <c r="C735" s="10"/>
      <c r="D735" s="10"/>
      <c r="E735" s="10"/>
      <c r="F735" s="78"/>
      <c r="G735" s="10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</row>
    <row r="736">
      <c r="A736" s="10"/>
      <c r="B736" s="10"/>
      <c r="C736" s="10"/>
      <c r="D736" s="10"/>
      <c r="E736" s="10"/>
      <c r="F736" s="78"/>
      <c r="G736" s="10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</row>
    <row r="737">
      <c r="A737" s="10"/>
      <c r="B737" s="10"/>
      <c r="C737" s="10"/>
      <c r="D737" s="10"/>
      <c r="E737" s="10"/>
      <c r="F737" s="78"/>
      <c r="G737" s="10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</row>
    <row r="738">
      <c r="A738" s="10"/>
      <c r="B738" s="10"/>
      <c r="C738" s="10"/>
      <c r="D738" s="10"/>
      <c r="E738" s="10"/>
      <c r="F738" s="78"/>
      <c r="G738" s="10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</row>
    <row r="739">
      <c r="A739" s="10"/>
      <c r="B739" s="10"/>
      <c r="C739" s="10"/>
      <c r="D739" s="10"/>
      <c r="E739" s="10"/>
      <c r="F739" s="78"/>
      <c r="G739" s="10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</row>
    <row r="740">
      <c r="A740" s="10"/>
      <c r="B740" s="10"/>
      <c r="C740" s="10"/>
      <c r="D740" s="10"/>
      <c r="E740" s="10"/>
      <c r="F740" s="78"/>
      <c r="G740" s="10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</row>
    <row r="741">
      <c r="A741" s="10"/>
      <c r="B741" s="10"/>
      <c r="C741" s="10"/>
      <c r="D741" s="10"/>
      <c r="E741" s="10"/>
      <c r="F741" s="78"/>
      <c r="G741" s="10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</row>
    <row r="742">
      <c r="A742" s="10"/>
      <c r="B742" s="10"/>
      <c r="C742" s="10"/>
      <c r="D742" s="10"/>
      <c r="E742" s="10"/>
      <c r="F742" s="78"/>
      <c r="G742" s="10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</row>
    <row r="743">
      <c r="A743" s="10"/>
      <c r="B743" s="10"/>
      <c r="C743" s="10"/>
      <c r="D743" s="10"/>
      <c r="E743" s="10"/>
      <c r="F743" s="78"/>
      <c r="G743" s="10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</row>
    <row r="744">
      <c r="A744" s="10"/>
      <c r="B744" s="10"/>
      <c r="C744" s="10"/>
      <c r="D744" s="10"/>
      <c r="E744" s="10"/>
      <c r="F744" s="78"/>
      <c r="G744" s="10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</row>
    <row r="745">
      <c r="A745" s="10"/>
      <c r="B745" s="10"/>
      <c r="C745" s="10"/>
      <c r="D745" s="10"/>
      <c r="E745" s="10"/>
      <c r="F745" s="78"/>
      <c r="G745" s="10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</row>
    <row r="746">
      <c r="A746" s="10"/>
      <c r="B746" s="10"/>
      <c r="C746" s="10"/>
      <c r="D746" s="10"/>
      <c r="E746" s="10"/>
      <c r="F746" s="78"/>
      <c r="G746" s="10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</row>
    <row r="747">
      <c r="A747" s="10"/>
      <c r="B747" s="10"/>
      <c r="C747" s="10"/>
      <c r="D747" s="10"/>
      <c r="E747" s="10"/>
      <c r="F747" s="78"/>
      <c r="G747" s="10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</row>
    <row r="748">
      <c r="A748" s="10"/>
      <c r="B748" s="10"/>
      <c r="C748" s="10"/>
      <c r="D748" s="10"/>
      <c r="E748" s="10"/>
      <c r="F748" s="78"/>
      <c r="G748" s="10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</row>
    <row r="749">
      <c r="A749" s="10"/>
      <c r="B749" s="10"/>
      <c r="C749" s="10"/>
      <c r="D749" s="10"/>
      <c r="E749" s="10"/>
      <c r="F749" s="78"/>
      <c r="G749" s="10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</row>
    <row r="750">
      <c r="A750" s="10"/>
      <c r="B750" s="10"/>
      <c r="C750" s="10"/>
      <c r="D750" s="10"/>
      <c r="E750" s="10"/>
      <c r="F750" s="78"/>
      <c r="G750" s="10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</row>
    <row r="751">
      <c r="A751" s="10"/>
      <c r="B751" s="10"/>
      <c r="C751" s="10"/>
      <c r="D751" s="10"/>
      <c r="E751" s="10"/>
      <c r="F751" s="78"/>
      <c r="G751" s="10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</row>
    <row r="752">
      <c r="A752" s="10"/>
      <c r="B752" s="10"/>
      <c r="C752" s="10"/>
      <c r="D752" s="10"/>
      <c r="E752" s="10"/>
      <c r="F752" s="78"/>
      <c r="G752" s="10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</row>
    <row r="753">
      <c r="A753" s="10"/>
      <c r="B753" s="10"/>
      <c r="C753" s="10"/>
      <c r="D753" s="10"/>
      <c r="E753" s="10"/>
      <c r="F753" s="78"/>
      <c r="G753" s="10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</row>
    <row r="754">
      <c r="A754" s="10"/>
      <c r="B754" s="10"/>
      <c r="C754" s="10"/>
      <c r="D754" s="10"/>
      <c r="E754" s="10"/>
      <c r="F754" s="78"/>
      <c r="G754" s="10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</row>
    <row r="755">
      <c r="A755" s="10"/>
      <c r="B755" s="10"/>
      <c r="C755" s="10"/>
      <c r="D755" s="10"/>
      <c r="E755" s="10"/>
      <c r="F755" s="78"/>
      <c r="G755" s="10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</row>
    <row r="756">
      <c r="A756" s="10"/>
      <c r="B756" s="10"/>
      <c r="C756" s="10"/>
      <c r="D756" s="10"/>
      <c r="E756" s="10"/>
      <c r="F756" s="78"/>
      <c r="G756" s="10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</row>
    <row r="757">
      <c r="A757" s="10"/>
      <c r="B757" s="10"/>
      <c r="C757" s="10"/>
      <c r="D757" s="10"/>
      <c r="E757" s="10"/>
      <c r="F757" s="78"/>
      <c r="G757" s="10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</row>
    <row r="758">
      <c r="A758" s="10"/>
      <c r="B758" s="10"/>
      <c r="C758" s="10"/>
      <c r="D758" s="10"/>
      <c r="E758" s="10"/>
      <c r="F758" s="78"/>
      <c r="G758" s="10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</row>
    <row r="759">
      <c r="A759" s="10"/>
      <c r="B759" s="10"/>
      <c r="C759" s="10"/>
      <c r="D759" s="10"/>
      <c r="E759" s="10"/>
      <c r="F759" s="78"/>
      <c r="G759" s="10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</row>
    <row r="760">
      <c r="A760" s="10"/>
      <c r="B760" s="10"/>
      <c r="C760" s="10"/>
      <c r="D760" s="10"/>
      <c r="E760" s="10"/>
      <c r="F760" s="78"/>
      <c r="G760" s="10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</row>
    <row r="761">
      <c r="A761" s="10"/>
      <c r="B761" s="10"/>
      <c r="C761" s="10"/>
      <c r="D761" s="10"/>
      <c r="E761" s="10"/>
      <c r="F761" s="78"/>
      <c r="G761" s="10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</row>
    <row r="762">
      <c r="A762" s="10"/>
      <c r="B762" s="10"/>
      <c r="C762" s="10"/>
      <c r="D762" s="10"/>
      <c r="E762" s="10"/>
      <c r="F762" s="78"/>
      <c r="G762" s="10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</row>
    <row r="763">
      <c r="A763" s="10"/>
      <c r="B763" s="10"/>
      <c r="C763" s="10"/>
      <c r="D763" s="10"/>
      <c r="E763" s="10"/>
      <c r="F763" s="78"/>
      <c r="G763" s="10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</row>
    <row r="764">
      <c r="A764" s="10"/>
      <c r="B764" s="10"/>
      <c r="C764" s="10"/>
      <c r="D764" s="10"/>
      <c r="E764" s="10"/>
      <c r="F764" s="78"/>
      <c r="G764" s="10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</row>
    <row r="765">
      <c r="A765" s="10"/>
      <c r="B765" s="10"/>
      <c r="C765" s="10"/>
      <c r="D765" s="10"/>
      <c r="E765" s="10"/>
      <c r="F765" s="78"/>
      <c r="G765" s="10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</row>
    <row r="766">
      <c r="A766" s="10"/>
      <c r="B766" s="10"/>
      <c r="C766" s="10"/>
      <c r="D766" s="10"/>
      <c r="E766" s="10"/>
      <c r="F766" s="78"/>
      <c r="G766" s="10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</row>
    <row r="767">
      <c r="A767" s="10"/>
      <c r="B767" s="10"/>
      <c r="C767" s="10"/>
      <c r="D767" s="10"/>
      <c r="E767" s="10"/>
      <c r="F767" s="78"/>
      <c r="G767" s="10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</row>
    <row r="768">
      <c r="A768" s="10"/>
      <c r="B768" s="10"/>
      <c r="C768" s="10"/>
      <c r="D768" s="10"/>
      <c r="E768" s="10"/>
      <c r="F768" s="78"/>
      <c r="G768" s="10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</row>
    <row r="769">
      <c r="A769" s="10"/>
      <c r="B769" s="10"/>
      <c r="C769" s="10"/>
      <c r="D769" s="10"/>
      <c r="E769" s="10"/>
      <c r="F769" s="78"/>
      <c r="G769" s="10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</row>
    <row r="770">
      <c r="A770" s="10"/>
      <c r="B770" s="10"/>
      <c r="C770" s="10"/>
      <c r="D770" s="10"/>
      <c r="E770" s="10"/>
      <c r="F770" s="78"/>
      <c r="G770" s="10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</row>
    <row r="771">
      <c r="A771" s="10"/>
      <c r="B771" s="10"/>
      <c r="C771" s="10"/>
      <c r="D771" s="10"/>
      <c r="E771" s="10"/>
      <c r="F771" s="78"/>
      <c r="G771" s="10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</row>
    <row r="772">
      <c r="A772" s="10"/>
      <c r="B772" s="10"/>
      <c r="C772" s="10"/>
      <c r="D772" s="10"/>
      <c r="E772" s="10"/>
      <c r="F772" s="78"/>
      <c r="G772" s="10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</row>
    <row r="773">
      <c r="A773" s="10"/>
      <c r="B773" s="10"/>
      <c r="C773" s="10"/>
      <c r="D773" s="10"/>
      <c r="E773" s="10"/>
      <c r="F773" s="78"/>
      <c r="G773" s="10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</row>
    <row r="774">
      <c r="A774" s="10"/>
      <c r="B774" s="10"/>
      <c r="C774" s="10"/>
      <c r="D774" s="10"/>
      <c r="E774" s="10"/>
      <c r="F774" s="78"/>
      <c r="G774" s="10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</row>
    <row r="775">
      <c r="A775" s="10"/>
      <c r="B775" s="10"/>
      <c r="C775" s="10"/>
      <c r="D775" s="10"/>
      <c r="E775" s="10"/>
      <c r="F775" s="78"/>
      <c r="G775" s="10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</row>
    <row r="776">
      <c r="A776" s="10"/>
      <c r="B776" s="10"/>
      <c r="C776" s="10"/>
      <c r="D776" s="10"/>
      <c r="E776" s="10"/>
      <c r="F776" s="78"/>
      <c r="G776" s="10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</row>
    <row r="777">
      <c r="A777" s="10"/>
      <c r="B777" s="10"/>
      <c r="C777" s="10"/>
      <c r="D777" s="10"/>
      <c r="E777" s="10"/>
      <c r="F777" s="78"/>
      <c r="G777" s="10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</row>
    <row r="778">
      <c r="A778" s="10"/>
      <c r="B778" s="10"/>
      <c r="C778" s="10"/>
      <c r="D778" s="10"/>
      <c r="E778" s="10"/>
      <c r="F778" s="78"/>
      <c r="G778" s="10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</row>
    <row r="779">
      <c r="A779" s="10"/>
      <c r="B779" s="10"/>
      <c r="C779" s="10"/>
      <c r="D779" s="10"/>
      <c r="E779" s="10"/>
      <c r="F779" s="78"/>
      <c r="G779" s="10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</row>
    <row r="780">
      <c r="A780" s="10"/>
      <c r="B780" s="10"/>
      <c r="C780" s="10"/>
      <c r="D780" s="10"/>
      <c r="E780" s="10"/>
      <c r="F780" s="78"/>
      <c r="G780" s="10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</row>
    <row r="781">
      <c r="A781" s="10"/>
      <c r="B781" s="10"/>
      <c r="C781" s="10"/>
      <c r="D781" s="10"/>
      <c r="E781" s="10"/>
      <c r="F781" s="78"/>
      <c r="G781" s="10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</row>
    <row r="782">
      <c r="A782" s="10"/>
      <c r="B782" s="10"/>
      <c r="C782" s="10"/>
      <c r="D782" s="10"/>
      <c r="E782" s="10"/>
      <c r="F782" s="78"/>
      <c r="G782" s="10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</row>
    <row r="783">
      <c r="A783" s="10"/>
      <c r="B783" s="10"/>
      <c r="C783" s="10"/>
      <c r="D783" s="10"/>
      <c r="E783" s="10"/>
      <c r="F783" s="78"/>
      <c r="G783" s="10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</row>
    <row r="784">
      <c r="A784" s="10"/>
      <c r="B784" s="10"/>
      <c r="C784" s="10"/>
      <c r="D784" s="10"/>
      <c r="E784" s="10"/>
      <c r="F784" s="78"/>
      <c r="G784" s="10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</row>
    <row r="785">
      <c r="A785" s="10"/>
      <c r="B785" s="10"/>
      <c r="C785" s="10"/>
      <c r="D785" s="10"/>
      <c r="E785" s="10"/>
      <c r="F785" s="78"/>
      <c r="G785" s="10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</row>
    <row r="786">
      <c r="A786" s="10"/>
      <c r="B786" s="10"/>
      <c r="C786" s="10"/>
      <c r="D786" s="10"/>
      <c r="E786" s="10"/>
      <c r="F786" s="78"/>
      <c r="G786" s="10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</row>
    <row r="787">
      <c r="A787" s="10"/>
      <c r="B787" s="10"/>
      <c r="C787" s="10"/>
      <c r="D787" s="10"/>
      <c r="E787" s="10"/>
      <c r="F787" s="78"/>
      <c r="G787" s="10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</row>
    <row r="788">
      <c r="A788" s="10"/>
      <c r="B788" s="10"/>
      <c r="C788" s="10"/>
      <c r="D788" s="10"/>
      <c r="E788" s="10"/>
      <c r="F788" s="78"/>
      <c r="G788" s="10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</row>
    <row r="789">
      <c r="A789" s="10"/>
      <c r="B789" s="10"/>
      <c r="C789" s="10"/>
      <c r="D789" s="10"/>
      <c r="E789" s="10"/>
      <c r="F789" s="78"/>
      <c r="G789" s="10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</row>
    <row r="790">
      <c r="A790" s="10"/>
      <c r="B790" s="10"/>
      <c r="C790" s="10"/>
      <c r="D790" s="10"/>
      <c r="E790" s="10"/>
      <c r="F790" s="78"/>
      <c r="G790" s="10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</row>
    <row r="791">
      <c r="A791" s="10"/>
      <c r="B791" s="10"/>
      <c r="C791" s="10"/>
      <c r="D791" s="10"/>
      <c r="E791" s="10"/>
      <c r="F791" s="78"/>
      <c r="G791" s="10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</row>
    <row r="792">
      <c r="A792" s="10"/>
      <c r="B792" s="10"/>
      <c r="C792" s="10"/>
      <c r="D792" s="10"/>
      <c r="E792" s="10"/>
      <c r="F792" s="78"/>
      <c r="G792" s="10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</row>
    <row r="793">
      <c r="A793" s="10"/>
      <c r="B793" s="10"/>
      <c r="C793" s="10"/>
      <c r="D793" s="10"/>
      <c r="E793" s="10"/>
      <c r="F793" s="78"/>
      <c r="G793" s="10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</row>
    <row r="794">
      <c r="A794" s="10"/>
      <c r="B794" s="10"/>
      <c r="C794" s="10"/>
      <c r="D794" s="10"/>
      <c r="E794" s="10"/>
      <c r="F794" s="78"/>
      <c r="G794" s="10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</row>
    <row r="795">
      <c r="A795" s="10"/>
      <c r="B795" s="10"/>
      <c r="C795" s="10"/>
      <c r="D795" s="10"/>
      <c r="E795" s="10"/>
      <c r="F795" s="78"/>
      <c r="G795" s="10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</row>
    <row r="796">
      <c r="A796" s="10"/>
      <c r="B796" s="10"/>
      <c r="C796" s="10"/>
      <c r="D796" s="10"/>
      <c r="E796" s="10"/>
      <c r="F796" s="78"/>
      <c r="G796" s="10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</row>
    <row r="797">
      <c r="A797" s="10"/>
      <c r="B797" s="10"/>
      <c r="C797" s="10"/>
      <c r="D797" s="10"/>
      <c r="E797" s="10"/>
      <c r="F797" s="78"/>
      <c r="G797" s="10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</row>
    <row r="798">
      <c r="A798" s="10"/>
      <c r="B798" s="10"/>
      <c r="C798" s="10"/>
      <c r="D798" s="10"/>
      <c r="E798" s="10"/>
      <c r="F798" s="78"/>
      <c r="G798" s="10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</row>
    <row r="799">
      <c r="A799" s="10"/>
      <c r="B799" s="10"/>
      <c r="C799" s="10"/>
      <c r="D799" s="10"/>
      <c r="E799" s="10"/>
      <c r="F799" s="78"/>
      <c r="G799" s="10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</row>
    <row r="800">
      <c r="A800" s="10"/>
      <c r="B800" s="10"/>
      <c r="C800" s="10"/>
      <c r="D800" s="10"/>
      <c r="E800" s="10"/>
      <c r="F800" s="78"/>
      <c r="G800" s="10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</row>
    <row r="801">
      <c r="A801" s="10"/>
      <c r="B801" s="10"/>
      <c r="C801" s="10"/>
      <c r="D801" s="10"/>
      <c r="E801" s="10"/>
      <c r="F801" s="78"/>
      <c r="G801" s="10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</row>
    <row r="802">
      <c r="A802" s="10"/>
      <c r="B802" s="10"/>
      <c r="C802" s="10"/>
      <c r="D802" s="10"/>
      <c r="E802" s="10"/>
      <c r="F802" s="78"/>
      <c r="G802" s="10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</row>
    <row r="803">
      <c r="A803" s="10"/>
      <c r="B803" s="10"/>
      <c r="C803" s="10"/>
      <c r="D803" s="10"/>
      <c r="E803" s="10"/>
      <c r="F803" s="78"/>
      <c r="G803" s="10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</row>
    <row r="804">
      <c r="A804" s="10"/>
      <c r="B804" s="10"/>
      <c r="C804" s="10"/>
      <c r="D804" s="10"/>
      <c r="E804" s="10"/>
      <c r="F804" s="78"/>
      <c r="G804" s="10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</row>
    <row r="805">
      <c r="A805" s="10"/>
      <c r="B805" s="10"/>
      <c r="C805" s="10"/>
      <c r="D805" s="10"/>
      <c r="E805" s="10"/>
      <c r="F805" s="78"/>
      <c r="G805" s="10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</row>
    <row r="806">
      <c r="A806" s="10"/>
      <c r="B806" s="10"/>
      <c r="C806" s="10"/>
      <c r="D806" s="10"/>
      <c r="E806" s="10"/>
      <c r="F806" s="78"/>
      <c r="G806" s="10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</row>
    <row r="807">
      <c r="A807" s="10"/>
      <c r="B807" s="10"/>
      <c r="C807" s="10"/>
      <c r="D807" s="10"/>
      <c r="E807" s="10"/>
      <c r="F807" s="78"/>
      <c r="G807" s="10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</row>
    <row r="808">
      <c r="A808" s="10"/>
      <c r="B808" s="10"/>
      <c r="C808" s="10"/>
      <c r="D808" s="10"/>
      <c r="E808" s="10"/>
      <c r="F808" s="78"/>
      <c r="G808" s="10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</row>
    <row r="809">
      <c r="A809" s="10"/>
      <c r="B809" s="10"/>
      <c r="C809" s="10"/>
      <c r="D809" s="10"/>
      <c r="E809" s="10"/>
      <c r="F809" s="78"/>
      <c r="G809" s="10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</row>
    <row r="810">
      <c r="A810" s="10"/>
      <c r="B810" s="10"/>
      <c r="C810" s="10"/>
      <c r="D810" s="10"/>
      <c r="E810" s="10"/>
      <c r="F810" s="78"/>
      <c r="G810" s="10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</row>
    <row r="811">
      <c r="A811" s="10"/>
      <c r="B811" s="10"/>
      <c r="C811" s="10"/>
      <c r="D811" s="10"/>
      <c r="E811" s="10"/>
      <c r="F811" s="78"/>
      <c r="G811" s="10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</row>
    <row r="812">
      <c r="A812" s="10"/>
      <c r="B812" s="10"/>
      <c r="C812" s="10"/>
      <c r="D812" s="10"/>
      <c r="E812" s="10"/>
      <c r="F812" s="78"/>
      <c r="G812" s="10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</row>
    <row r="813">
      <c r="A813" s="10"/>
      <c r="B813" s="10"/>
      <c r="C813" s="10"/>
      <c r="D813" s="10"/>
      <c r="E813" s="10"/>
      <c r="F813" s="78"/>
      <c r="G813" s="10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</row>
    <row r="814">
      <c r="A814" s="10"/>
      <c r="B814" s="10"/>
      <c r="C814" s="10"/>
      <c r="D814" s="10"/>
      <c r="E814" s="10"/>
      <c r="F814" s="78"/>
      <c r="G814" s="10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</row>
    <row r="815">
      <c r="A815" s="10"/>
      <c r="B815" s="10"/>
      <c r="C815" s="10"/>
      <c r="D815" s="10"/>
      <c r="E815" s="10"/>
      <c r="F815" s="78"/>
      <c r="G815" s="10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</row>
    <row r="816">
      <c r="A816" s="10"/>
      <c r="B816" s="10"/>
      <c r="C816" s="10"/>
      <c r="D816" s="10"/>
      <c r="E816" s="10"/>
      <c r="F816" s="78"/>
      <c r="G816" s="10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</row>
    <row r="817">
      <c r="A817" s="10"/>
      <c r="B817" s="10"/>
      <c r="C817" s="10"/>
      <c r="D817" s="10"/>
      <c r="E817" s="10"/>
      <c r="F817" s="78"/>
      <c r="G817" s="10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</row>
    <row r="818">
      <c r="A818" s="10"/>
      <c r="B818" s="10"/>
      <c r="C818" s="10"/>
      <c r="D818" s="10"/>
      <c r="E818" s="10"/>
      <c r="F818" s="78"/>
      <c r="G818" s="10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</row>
    <row r="819">
      <c r="A819" s="10"/>
      <c r="B819" s="10"/>
      <c r="C819" s="10"/>
      <c r="D819" s="10"/>
      <c r="E819" s="10"/>
      <c r="F819" s="78"/>
      <c r="G819" s="10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</row>
    <row r="820">
      <c r="A820" s="10"/>
      <c r="B820" s="10"/>
      <c r="C820" s="10"/>
      <c r="D820" s="10"/>
      <c r="E820" s="10"/>
      <c r="F820" s="78"/>
      <c r="G820" s="10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</row>
    <row r="821">
      <c r="A821" s="10"/>
      <c r="B821" s="10"/>
      <c r="C821" s="10"/>
      <c r="D821" s="10"/>
      <c r="E821" s="10"/>
      <c r="F821" s="78"/>
      <c r="G821" s="10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</row>
    <row r="822">
      <c r="A822" s="10"/>
      <c r="B822" s="10"/>
      <c r="C822" s="10"/>
      <c r="D822" s="10"/>
      <c r="E822" s="10"/>
      <c r="F822" s="78"/>
      <c r="G822" s="10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</row>
    <row r="823">
      <c r="A823" s="10"/>
      <c r="B823" s="10"/>
      <c r="C823" s="10"/>
      <c r="D823" s="10"/>
      <c r="E823" s="10"/>
      <c r="F823" s="78"/>
      <c r="G823" s="10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</row>
    <row r="824">
      <c r="A824" s="10"/>
      <c r="B824" s="10"/>
      <c r="C824" s="10"/>
      <c r="D824" s="10"/>
      <c r="E824" s="10"/>
      <c r="F824" s="78"/>
      <c r="G824" s="10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</row>
    <row r="825">
      <c r="A825" s="10"/>
      <c r="B825" s="10"/>
      <c r="C825" s="10"/>
      <c r="D825" s="10"/>
      <c r="E825" s="10"/>
      <c r="F825" s="78"/>
      <c r="G825" s="10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</row>
    <row r="826">
      <c r="A826" s="10"/>
      <c r="B826" s="10"/>
      <c r="C826" s="10"/>
      <c r="D826" s="10"/>
      <c r="E826" s="10"/>
      <c r="F826" s="78"/>
      <c r="G826" s="10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</row>
    <row r="827">
      <c r="A827" s="10"/>
      <c r="B827" s="10"/>
      <c r="C827" s="10"/>
      <c r="D827" s="10"/>
      <c r="E827" s="10"/>
      <c r="F827" s="78"/>
      <c r="G827" s="10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</row>
    <row r="828">
      <c r="A828" s="10"/>
      <c r="B828" s="10"/>
      <c r="C828" s="10"/>
      <c r="D828" s="10"/>
      <c r="E828" s="10"/>
      <c r="F828" s="78"/>
      <c r="G828" s="10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</row>
    <row r="829">
      <c r="A829" s="10"/>
      <c r="B829" s="10"/>
      <c r="C829" s="10"/>
      <c r="D829" s="10"/>
      <c r="E829" s="10"/>
      <c r="F829" s="78"/>
      <c r="G829" s="10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</row>
    <row r="830">
      <c r="A830" s="10"/>
      <c r="B830" s="10"/>
      <c r="C830" s="10"/>
      <c r="D830" s="10"/>
      <c r="E830" s="10"/>
      <c r="F830" s="78"/>
      <c r="G830" s="10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</row>
    <row r="831">
      <c r="A831" s="10"/>
      <c r="B831" s="10"/>
      <c r="C831" s="10"/>
      <c r="D831" s="10"/>
      <c r="E831" s="10"/>
      <c r="F831" s="78"/>
      <c r="G831" s="10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</row>
    <row r="832">
      <c r="A832" s="10"/>
      <c r="B832" s="10"/>
      <c r="C832" s="10"/>
      <c r="D832" s="10"/>
      <c r="E832" s="10"/>
      <c r="F832" s="78"/>
      <c r="G832" s="10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</row>
    <row r="833">
      <c r="A833" s="10"/>
      <c r="B833" s="10"/>
      <c r="C833" s="10"/>
      <c r="D833" s="10"/>
      <c r="E833" s="10"/>
      <c r="F833" s="78"/>
      <c r="G833" s="10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</row>
    <row r="834">
      <c r="A834" s="10"/>
      <c r="B834" s="10"/>
      <c r="C834" s="10"/>
      <c r="D834" s="10"/>
      <c r="E834" s="10"/>
      <c r="F834" s="78"/>
      <c r="G834" s="10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</row>
    <row r="835">
      <c r="A835" s="10"/>
      <c r="B835" s="10"/>
      <c r="C835" s="10"/>
      <c r="D835" s="10"/>
      <c r="E835" s="10"/>
      <c r="F835" s="78"/>
      <c r="G835" s="10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</row>
    <row r="836">
      <c r="A836" s="10"/>
      <c r="B836" s="10"/>
      <c r="C836" s="10"/>
      <c r="D836" s="10"/>
      <c r="E836" s="10"/>
      <c r="F836" s="78"/>
      <c r="G836" s="10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</row>
    <row r="837">
      <c r="A837" s="10"/>
      <c r="B837" s="10"/>
      <c r="C837" s="10"/>
      <c r="D837" s="10"/>
      <c r="E837" s="10"/>
      <c r="F837" s="78"/>
      <c r="G837" s="10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</row>
    <row r="838">
      <c r="A838" s="10"/>
      <c r="B838" s="10"/>
      <c r="C838" s="10"/>
      <c r="D838" s="10"/>
      <c r="E838" s="10"/>
      <c r="F838" s="78"/>
      <c r="G838" s="10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</row>
    <row r="839">
      <c r="A839" s="10"/>
      <c r="B839" s="10"/>
      <c r="C839" s="10"/>
      <c r="D839" s="10"/>
      <c r="E839" s="10"/>
      <c r="F839" s="78"/>
      <c r="G839" s="10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</row>
    <row r="840">
      <c r="A840" s="10"/>
      <c r="B840" s="10"/>
      <c r="C840" s="10"/>
      <c r="D840" s="10"/>
      <c r="E840" s="10"/>
      <c r="F840" s="78"/>
      <c r="G840" s="10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</row>
    <row r="841">
      <c r="A841" s="10"/>
      <c r="B841" s="10"/>
      <c r="C841" s="10"/>
      <c r="D841" s="10"/>
      <c r="E841" s="10"/>
      <c r="F841" s="78"/>
      <c r="G841" s="10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</row>
    <row r="842">
      <c r="A842" s="10"/>
      <c r="B842" s="10"/>
      <c r="C842" s="10"/>
      <c r="D842" s="10"/>
      <c r="E842" s="10"/>
      <c r="F842" s="78"/>
      <c r="G842" s="10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</row>
    <row r="843">
      <c r="A843" s="10"/>
      <c r="B843" s="10"/>
      <c r="C843" s="10"/>
      <c r="D843" s="10"/>
      <c r="E843" s="10"/>
      <c r="F843" s="78"/>
      <c r="G843" s="10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</row>
    <row r="844">
      <c r="A844" s="10"/>
      <c r="B844" s="10"/>
      <c r="C844" s="10"/>
      <c r="D844" s="10"/>
      <c r="E844" s="10"/>
      <c r="F844" s="78"/>
      <c r="G844" s="10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</row>
    <row r="845">
      <c r="A845" s="10"/>
      <c r="B845" s="10"/>
      <c r="C845" s="10"/>
      <c r="D845" s="10"/>
      <c r="E845" s="10"/>
      <c r="F845" s="78"/>
      <c r="G845" s="10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</row>
    <row r="846">
      <c r="A846" s="10"/>
      <c r="B846" s="10"/>
      <c r="C846" s="10"/>
      <c r="D846" s="10"/>
      <c r="E846" s="10"/>
      <c r="F846" s="78"/>
      <c r="G846" s="10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</row>
    <row r="847">
      <c r="A847" s="10"/>
      <c r="B847" s="10"/>
      <c r="C847" s="10"/>
      <c r="D847" s="10"/>
      <c r="E847" s="10"/>
      <c r="F847" s="78"/>
      <c r="G847" s="10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</row>
    <row r="848">
      <c r="A848" s="10"/>
      <c r="B848" s="10"/>
      <c r="C848" s="10"/>
      <c r="D848" s="10"/>
      <c r="E848" s="10"/>
      <c r="F848" s="78"/>
      <c r="G848" s="10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</row>
    <row r="849">
      <c r="A849" s="10"/>
      <c r="B849" s="10"/>
      <c r="C849" s="10"/>
      <c r="D849" s="10"/>
      <c r="E849" s="10"/>
      <c r="F849" s="78"/>
      <c r="G849" s="10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</row>
    <row r="850">
      <c r="A850" s="10"/>
      <c r="B850" s="10"/>
      <c r="C850" s="10"/>
      <c r="D850" s="10"/>
      <c r="E850" s="10"/>
      <c r="F850" s="78"/>
      <c r="G850" s="10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</row>
    <row r="851">
      <c r="A851" s="10"/>
      <c r="B851" s="10"/>
      <c r="C851" s="10"/>
      <c r="D851" s="10"/>
      <c r="E851" s="10"/>
      <c r="F851" s="78"/>
      <c r="G851" s="10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</row>
    <row r="852">
      <c r="A852" s="10"/>
      <c r="B852" s="10"/>
      <c r="C852" s="10"/>
      <c r="D852" s="10"/>
      <c r="E852" s="10"/>
      <c r="F852" s="78"/>
      <c r="G852" s="10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</row>
    <row r="853">
      <c r="A853" s="10"/>
      <c r="B853" s="10"/>
      <c r="C853" s="10"/>
      <c r="D853" s="10"/>
      <c r="E853" s="10"/>
      <c r="F853" s="78"/>
      <c r="G853" s="10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</row>
    <row r="854">
      <c r="A854" s="10"/>
      <c r="B854" s="10"/>
      <c r="C854" s="10"/>
      <c r="D854" s="10"/>
      <c r="E854" s="10"/>
      <c r="F854" s="78"/>
      <c r="G854" s="10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</row>
    <row r="855">
      <c r="A855" s="10"/>
      <c r="B855" s="10"/>
      <c r="C855" s="10"/>
      <c r="D855" s="10"/>
      <c r="E855" s="10"/>
      <c r="F855" s="78"/>
      <c r="G855" s="10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</row>
    <row r="856">
      <c r="A856" s="10"/>
      <c r="B856" s="10"/>
      <c r="C856" s="10"/>
      <c r="D856" s="10"/>
      <c r="E856" s="10"/>
      <c r="F856" s="78"/>
      <c r="G856" s="10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</row>
    <row r="857">
      <c r="A857" s="10"/>
      <c r="B857" s="10"/>
      <c r="C857" s="10"/>
      <c r="D857" s="10"/>
      <c r="E857" s="10"/>
      <c r="F857" s="78"/>
      <c r="G857" s="10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</row>
    <row r="858">
      <c r="A858" s="10"/>
      <c r="B858" s="10"/>
      <c r="C858" s="10"/>
      <c r="D858" s="10"/>
      <c r="E858" s="10"/>
      <c r="F858" s="78"/>
      <c r="G858" s="10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</row>
    <row r="859">
      <c r="A859" s="10"/>
      <c r="B859" s="10"/>
      <c r="C859" s="10"/>
      <c r="D859" s="10"/>
      <c r="E859" s="10"/>
      <c r="F859" s="78"/>
      <c r="G859" s="10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</row>
    <row r="860">
      <c r="A860" s="10"/>
      <c r="B860" s="10"/>
      <c r="C860" s="10"/>
      <c r="D860" s="10"/>
      <c r="E860" s="10"/>
      <c r="F860" s="78"/>
      <c r="G860" s="10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</row>
    <row r="861">
      <c r="A861" s="10"/>
      <c r="B861" s="10"/>
      <c r="C861" s="10"/>
      <c r="D861" s="10"/>
      <c r="E861" s="10"/>
      <c r="F861" s="78"/>
      <c r="G861" s="10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</row>
    <row r="862">
      <c r="A862" s="10"/>
      <c r="B862" s="10"/>
      <c r="C862" s="10"/>
      <c r="D862" s="10"/>
      <c r="E862" s="10"/>
      <c r="F862" s="78"/>
      <c r="G862" s="10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</row>
    <row r="863">
      <c r="A863" s="10"/>
      <c r="B863" s="10"/>
      <c r="C863" s="10"/>
      <c r="D863" s="10"/>
      <c r="E863" s="10"/>
      <c r="F863" s="78"/>
      <c r="G863" s="10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</row>
    <row r="864">
      <c r="A864" s="10"/>
      <c r="B864" s="10"/>
      <c r="C864" s="10"/>
      <c r="D864" s="10"/>
      <c r="E864" s="10"/>
      <c r="F864" s="78"/>
      <c r="G864" s="10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</row>
    <row r="865">
      <c r="A865" s="10"/>
      <c r="B865" s="10"/>
      <c r="C865" s="10"/>
      <c r="D865" s="10"/>
      <c r="E865" s="10"/>
      <c r="F865" s="78"/>
      <c r="G865" s="10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</row>
    <row r="866">
      <c r="A866" s="10"/>
      <c r="B866" s="10"/>
      <c r="C866" s="10"/>
      <c r="D866" s="10"/>
      <c r="E866" s="10"/>
      <c r="F866" s="78"/>
      <c r="G866" s="10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</row>
    <row r="867">
      <c r="A867" s="10"/>
      <c r="B867" s="10"/>
      <c r="C867" s="10"/>
      <c r="D867" s="10"/>
      <c r="E867" s="10"/>
      <c r="F867" s="78"/>
      <c r="G867" s="10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</row>
    <row r="868">
      <c r="A868" s="10"/>
      <c r="B868" s="10"/>
      <c r="C868" s="10"/>
      <c r="D868" s="10"/>
      <c r="E868" s="10"/>
      <c r="F868" s="78"/>
      <c r="G868" s="10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</row>
    <row r="869">
      <c r="A869" s="10"/>
      <c r="B869" s="10"/>
      <c r="C869" s="10"/>
      <c r="D869" s="10"/>
      <c r="E869" s="10"/>
      <c r="F869" s="78"/>
      <c r="G869" s="10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</row>
    <row r="870">
      <c r="A870" s="10"/>
      <c r="B870" s="10"/>
      <c r="C870" s="10"/>
      <c r="D870" s="10"/>
      <c r="E870" s="10"/>
      <c r="F870" s="78"/>
      <c r="G870" s="10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</row>
    <row r="871">
      <c r="A871" s="10"/>
      <c r="B871" s="10"/>
      <c r="C871" s="10"/>
      <c r="D871" s="10"/>
      <c r="E871" s="10"/>
      <c r="F871" s="78"/>
      <c r="G871" s="10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</row>
    <row r="872">
      <c r="A872" s="10"/>
      <c r="B872" s="10"/>
      <c r="C872" s="10"/>
      <c r="D872" s="10"/>
      <c r="E872" s="10"/>
      <c r="F872" s="78"/>
      <c r="G872" s="10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</row>
    <row r="873">
      <c r="A873" s="10"/>
      <c r="B873" s="10"/>
      <c r="C873" s="10"/>
      <c r="D873" s="10"/>
      <c r="E873" s="10"/>
      <c r="F873" s="78"/>
      <c r="G873" s="10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</row>
    <row r="874">
      <c r="A874" s="10"/>
      <c r="B874" s="10"/>
      <c r="C874" s="10"/>
      <c r="D874" s="10"/>
      <c r="E874" s="10"/>
      <c r="F874" s="78"/>
      <c r="G874" s="10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</row>
    <row r="875">
      <c r="A875" s="10"/>
      <c r="B875" s="10"/>
      <c r="C875" s="10"/>
      <c r="D875" s="10"/>
      <c r="E875" s="10"/>
      <c r="F875" s="78"/>
      <c r="G875" s="10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</row>
    <row r="876">
      <c r="A876" s="10"/>
      <c r="B876" s="10"/>
      <c r="C876" s="10"/>
      <c r="D876" s="10"/>
      <c r="E876" s="10"/>
      <c r="F876" s="78"/>
      <c r="G876" s="10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</row>
    <row r="877">
      <c r="A877" s="10"/>
      <c r="B877" s="10"/>
      <c r="C877" s="10"/>
      <c r="D877" s="10"/>
      <c r="E877" s="10"/>
      <c r="F877" s="78"/>
      <c r="G877" s="10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</row>
    <row r="878">
      <c r="A878" s="10"/>
      <c r="B878" s="10"/>
      <c r="C878" s="10"/>
      <c r="D878" s="10"/>
      <c r="E878" s="10"/>
      <c r="F878" s="78"/>
      <c r="G878" s="10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</row>
    <row r="879">
      <c r="A879" s="10"/>
      <c r="B879" s="10"/>
      <c r="C879" s="10"/>
      <c r="D879" s="10"/>
      <c r="E879" s="10"/>
      <c r="F879" s="78"/>
      <c r="G879" s="10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</row>
    <row r="880">
      <c r="A880" s="10"/>
      <c r="B880" s="10"/>
      <c r="C880" s="10"/>
      <c r="D880" s="10"/>
      <c r="E880" s="10"/>
      <c r="F880" s="78"/>
      <c r="G880" s="10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</row>
    <row r="881">
      <c r="A881" s="10"/>
      <c r="B881" s="10"/>
      <c r="C881" s="10"/>
      <c r="D881" s="10"/>
      <c r="E881" s="10"/>
      <c r="F881" s="78"/>
      <c r="G881" s="10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</row>
    <row r="882">
      <c r="A882" s="10"/>
      <c r="B882" s="10"/>
      <c r="C882" s="10"/>
      <c r="D882" s="10"/>
      <c r="E882" s="10"/>
      <c r="F882" s="78"/>
      <c r="G882" s="10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</row>
    <row r="883">
      <c r="A883" s="10"/>
      <c r="B883" s="10"/>
      <c r="C883" s="10"/>
      <c r="D883" s="10"/>
      <c r="E883" s="10"/>
      <c r="F883" s="78"/>
      <c r="G883" s="10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</row>
    <row r="884">
      <c r="A884" s="10"/>
      <c r="B884" s="10"/>
      <c r="C884" s="10"/>
      <c r="D884" s="10"/>
      <c r="E884" s="10"/>
      <c r="F884" s="78"/>
      <c r="G884" s="10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</row>
    <row r="885">
      <c r="A885" s="10"/>
      <c r="B885" s="10"/>
      <c r="C885" s="10"/>
      <c r="D885" s="10"/>
      <c r="E885" s="10"/>
      <c r="F885" s="78"/>
      <c r="G885" s="10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</row>
    <row r="886">
      <c r="A886" s="10"/>
      <c r="B886" s="10"/>
      <c r="C886" s="10"/>
      <c r="D886" s="10"/>
      <c r="E886" s="10"/>
      <c r="F886" s="78"/>
      <c r="G886" s="10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</row>
    <row r="887">
      <c r="A887" s="10"/>
      <c r="B887" s="10"/>
      <c r="C887" s="10"/>
      <c r="D887" s="10"/>
      <c r="E887" s="10"/>
      <c r="F887" s="78"/>
      <c r="G887" s="10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</row>
    <row r="888">
      <c r="A888" s="10"/>
      <c r="B888" s="10"/>
      <c r="C888" s="10"/>
      <c r="D888" s="10"/>
      <c r="E888" s="10"/>
      <c r="F888" s="78"/>
      <c r="G888" s="10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</row>
    <row r="889">
      <c r="A889" s="10"/>
      <c r="B889" s="10"/>
      <c r="C889" s="10"/>
      <c r="D889" s="10"/>
      <c r="E889" s="10"/>
      <c r="F889" s="78"/>
      <c r="G889" s="10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</row>
    <row r="890">
      <c r="A890" s="10"/>
      <c r="B890" s="10"/>
      <c r="C890" s="10"/>
      <c r="D890" s="10"/>
      <c r="E890" s="10"/>
      <c r="F890" s="78"/>
      <c r="G890" s="10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</row>
    <row r="891">
      <c r="A891" s="10"/>
      <c r="B891" s="10"/>
      <c r="C891" s="10"/>
      <c r="D891" s="10"/>
      <c r="E891" s="10"/>
      <c r="F891" s="78"/>
      <c r="G891" s="10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</row>
    <row r="892">
      <c r="A892" s="10"/>
      <c r="B892" s="10"/>
      <c r="C892" s="10"/>
      <c r="D892" s="10"/>
      <c r="E892" s="10"/>
      <c r="F892" s="78"/>
      <c r="G892" s="10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</row>
    <row r="893">
      <c r="A893" s="10"/>
      <c r="B893" s="10"/>
      <c r="C893" s="10"/>
      <c r="D893" s="10"/>
      <c r="E893" s="10"/>
      <c r="F893" s="78"/>
      <c r="G893" s="10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</row>
    <row r="894">
      <c r="A894" s="10"/>
      <c r="B894" s="10"/>
      <c r="C894" s="10"/>
      <c r="D894" s="10"/>
      <c r="E894" s="10"/>
      <c r="F894" s="78"/>
      <c r="G894" s="10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</row>
    <row r="895">
      <c r="A895" s="10"/>
      <c r="B895" s="10"/>
      <c r="C895" s="10"/>
      <c r="D895" s="10"/>
      <c r="E895" s="10"/>
      <c r="F895" s="78"/>
      <c r="G895" s="10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</row>
    <row r="896">
      <c r="A896" s="10"/>
      <c r="B896" s="10"/>
      <c r="C896" s="10"/>
      <c r="D896" s="10"/>
      <c r="E896" s="10"/>
      <c r="F896" s="78"/>
      <c r="G896" s="10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</row>
    <row r="897">
      <c r="A897" s="10"/>
      <c r="B897" s="10"/>
      <c r="C897" s="10"/>
      <c r="D897" s="10"/>
      <c r="E897" s="10"/>
      <c r="F897" s="78"/>
      <c r="G897" s="10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</row>
    <row r="898">
      <c r="A898" s="10"/>
      <c r="B898" s="10"/>
      <c r="C898" s="10"/>
      <c r="D898" s="10"/>
      <c r="E898" s="10"/>
      <c r="F898" s="78"/>
      <c r="G898" s="10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</row>
    <row r="899">
      <c r="A899" s="10"/>
      <c r="B899" s="10"/>
      <c r="C899" s="10"/>
      <c r="D899" s="10"/>
      <c r="E899" s="10"/>
      <c r="F899" s="78"/>
      <c r="G899" s="10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</row>
    <row r="900">
      <c r="A900" s="10"/>
      <c r="B900" s="10"/>
      <c r="C900" s="10"/>
      <c r="D900" s="10"/>
      <c r="E900" s="10"/>
      <c r="F900" s="78"/>
      <c r="G900" s="10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</row>
    <row r="901">
      <c r="A901" s="10"/>
      <c r="B901" s="10"/>
      <c r="C901" s="10"/>
      <c r="D901" s="10"/>
      <c r="E901" s="10"/>
      <c r="F901" s="78"/>
      <c r="G901" s="10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</row>
    <row r="902">
      <c r="A902" s="10"/>
      <c r="B902" s="10"/>
      <c r="C902" s="10"/>
      <c r="D902" s="10"/>
      <c r="E902" s="10"/>
      <c r="F902" s="78"/>
      <c r="G902" s="10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</row>
    <row r="903">
      <c r="A903" s="10"/>
      <c r="B903" s="10"/>
      <c r="C903" s="10"/>
      <c r="D903" s="10"/>
      <c r="E903" s="10"/>
      <c r="F903" s="78"/>
      <c r="G903" s="10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</row>
    <row r="904">
      <c r="A904" s="10"/>
      <c r="B904" s="10"/>
      <c r="C904" s="10"/>
      <c r="D904" s="10"/>
      <c r="E904" s="10"/>
      <c r="F904" s="78"/>
      <c r="G904" s="10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</row>
    <row r="905">
      <c r="A905" s="10"/>
      <c r="B905" s="10"/>
      <c r="C905" s="10"/>
      <c r="D905" s="10"/>
      <c r="E905" s="10"/>
      <c r="F905" s="78"/>
      <c r="G905" s="10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</row>
    <row r="906">
      <c r="A906" s="10"/>
      <c r="B906" s="10"/>
      <c r="C906" s="10"/>
      <c r="D906" s="10"/>
      <c r="E906" s="10"/>
      <c r="F906" s="78"/>
      <c r="G906" s="10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</row>
    <row r="907">
      <c r="A907" s="10"/>
      <c r="B907" s="10"/>
      <c r="C907" s="10"/>
      <c r="D907" s="10"/>
      <c r="E907" s="10"/>
      <c r="F907" s="78"/>
      <c r="G907" s="10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</row>
    <row r="908">
      <c r="A908" s="10"/>
      <c r="B908" s="10"/>
      <c r="C908" s="10"/>
      <c r="D908" s="10"/>
      <c r="E908" s="10"/>
      <c r="F908" s="78"/>
      <c r="G908" s="10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</row>
    <row r="909">
      <c r="A909" s="10"/>
      <c r="B909" s="10"/>
      <c r="C909" s="10"/>
      <c r="D909" s="10"/>
      <c r="E909" s="10"/>
      <c r="F909" s="78"/>
      <c r="G909" s="10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</row>
    <row r="910">
      <c r="A910" s="10"/>
      <c r="B910" s="10"/>
      <c r="C910" s="10"/>
      <c r="D910" s="10"/>
      <c r="E910" s="10"/>
      <c r="F910" s="78"/>
      <c r="G910" s="10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</row>
    <row r="911">
      <c r="A911" s="10"/>
      <c r="B911" s="10"/>
      <c r="C911" s="10"/>
      <c r="D911" s="10"/>
      <c r="E911" s="10"/>
      <c r="F911" s="78"/>
      <c r="G911" s="10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</row>
    <row r="912">
      <c r="A912" s="10"/>
      <c r="B912" s="10"/>
      <c r="C912" s="10"/>
      <c r="D912" s="10"/>
      <c r="E912" s="10"/>
      <c r="F912" s="78"/>
      <c r="G912" s="10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</row>
    <row r="913">
      <c r="A913" s="10"/>
      <c r="B913" s="10"/>
      <c r="C913" s="10"/>
      <c r="D913" s="10"/>
      <c r="E913" s="10"/>
      <c r="F913" s="78"/>
      <c r="G913" s="10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</row>
    <row r="914">
      <c r="A914" s="10"/>
      <c r="B914" s="10"/>
      <c r="C914" s="10"/>
      <c r="D914" s="10"/>
      <c r="E914" s="10"/>
      <c r="F914" s="78"/>
      <c r="G914" s="10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</row>
    <row r="915">
      <c r="A915" s="10"/>
      <c r="B915" s="10"/>
      <c r="C915" s="10"/>
      <c r="D915" s="10"/>
      <c r="E915" s="10"/>
      <c r="F915" s="78"/>
      <c r="G915" s="10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</row>
    <row r="916">
      <c r="A916" s="10"/>
      <c r="B916" s="10"/>
      <c r="C916" s="10"/>
      <c r="D916" s="10"/>
      <c r="E916" s="10"/>
      <c r="F916" s="78"/>
      <c r="G916" s="10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</row>
    <row r="917">
      <c r="A917" s="10"/>
      <c r="B917" s="10"/>
      <c r="C917" s="10"/>
      <c r="D917" s="10"/>
      <c r="E917" s="10"/>
      <c r="F917" s="78"/>
      <c r="G917" s="10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</row>
    <row r="918">
      <c r="A918" s="10"/>
      <c r="B918" s="10"/>
      <c r="C918" s="10"/>
      <c r="D918" s="10"/>
      <c r="E918" s="10"/>
      <c r="F918" s="78"/>
      <c r="G918" s="10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</row>
    <row r="919">
      <c r="A919" s="10"/>
      <c r="B919" s="10"/>
      <c r="C919" s="10"/>
      <c r="D919" s="10"/>
      <c r="E919" s="10"/>
      <c r="F919" s="78"/>
      <c r="G919" s="10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</row>
    <row r="920">
      <c r="A920" s="10"/>
      <c r="B920" s="10"/>
      <c r="C920" s="10"/>
      <c r="D920" s="10"/>
      <c r="E920" s="10"/>
      <c r="F920" s="78"/>
      <c r="G920" s="10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</row>
    <row r="921">
      <c r="A921" s="10"/>
      <c r="B921" s="10"/>
      <c r="C921" s="10"/>
      <c r="D921" s="10"/>
      <c r="E921" s="10"/>
      <c r="F921" s="78"/>
      <c r="G921" s="10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</row>
    <row r="922">
      <c r="A922" s="10"/>
      <c r="B922" s="10"/>
      <c r="C922" s="10"/>
      <c r="D922" s="10"/>
      <c r="E922" s="10"/>
      <c r="F922" s="78"/>
      <c r="G922" s="10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</row>
    <row r="923">
      <c r="A923" s="10"/>
      <c r="B923" s="10"/>
      <c r="C923" s="10"/>
      <c r="D923" s="10"/>
      <c r="E923" s="10"/>
      <c r="F923" s="78"/>
      <c r="G923" s="10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</row>
    <row r="924">
      <c r="A924" s="10"/>
      <c r="B924" s="10"/>
      <c r="C924" s="10"/>
      <c r="D924" s="10"/>
      <c r="E924" s="10"/>
      <c r="F924" s="78"/>
      <c r="G924" s="10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</row>
    <row r="925">
      <c r="A925" s="10"/>
      <c r="B925" s="10"/>
      <c r="C925" s="10"/>
      <c r="D925" s="10"/>
      <c r="E925" s="10"/>
      <c r="F925" s="78"/>
      <c r="G925" s="10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</row>
    <row r="926">
      <c r="A926" s="10"/>
      <c r="B926" s="10"/>
      <c r="C926" s="10"/>
      <c r="D926" s="10"/>
      <c r="E926" s="10"/>
      <c r="F926" s="78"/>
      <c r="G926" s="10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</row>
    <row r="927">
      <c r="A927" s="10"/>
      <c r="B927" s="10"/>
      <c r="C927" s="10"/>
      <c r="D927" s="10"/>
      <c r="E927" s="10"/>
      <c r="F927" s="78"/>
      <c r="G927" s="10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</row>
    <row r="928">
      <c r="A928" s="10"/>
      <c r="B928" s="10"/>
      <c r="C928" s="10"/>
      <c r="D928" s="10"/>
      <c r="E928" s="10"/>
      <c r="F928" s="78"/>
      <c r="G928" s="10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</row>
    <row r="929">
      <c r="A929" s="10"/>
      <c r="B929" s="10"/>
      <c r="C929" s="10"/>
      <c r="D929" s="10"/>
      <c r="E929" s="10"/>
      <c r="F929" s="78"/>
      <c r="G929" s="10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</row>
    <row r="930">
      <c r="A930" s="10"/>
      <c r="B930" s="10"/>
      <c r="C930" s="10"/>
      <c r="D930" s="10"/>
      <c r="E930" s="10"/>
      <c r="F930" s="78"/>
      <c r="G930" s="10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</row>
    <row r="931">
      <c r="A931" s="10"/>
      <c r="B931" s="10"/>
      <c r="C931" s="10"/>
      <c r="D931" s="10"/>
      <c r="E931" s="10"/>
      <c r="F931" s="78"/>
      <c r="G931" s="10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</row>
    <row r="932">
      <c r="A932" s="10"/>
      <c r="B932" s="10"/>
      <c r="C932" s="10"/>
      <c r="D932" s="10"/>
      <c r="E932" s="10"/>
      <c r="F932" s="78"/>
      <c r="G932" s="10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</row>
    <row r="933">
      <c r="A933" s="10"/>
      <c r="B933" s="10"/>
      <c r="C933" s="10"/>
      <c r="D933" s="10"/>
      <c r="E933" s="10"/>
      <c r="F933" s="78"/>
      <c r="G933" s="10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</row>
    <row r="934">
      <c r="A934" s="10"/>
      <c r="B934" s="10"/>
      <c r="C934" s="10"/>
      <c r="D934" s="10"/>
      <c r="E934" s="10"/>
      <c r="F934" s="78"/>
      <c r="G934" s="10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</row>
    <row r="935">
      <c r="A935" s="10"/>
      <c r="B935" s="10"/>
      <c r="C935" s="10"/>
      <c r="D935" s="10"/>
      <c r="E935" s="10"/>
      <c r="F935" s="78"/>
      <c r="G935" s="10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</row>
    <row r="936">
      <c r="A936" s="10"/>
      <c r="B936" s="10"/>
      <c r="C936" s="10"/>
      <c r="D936" s="10"/>
      <c r="E936" s="10"/>
      <c r="F936" s="78"/>
      <c r="G936" s="10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</row>
    <row r="937">
      <c r="A937" s="10"/>
      <c r="B937" s="10"/>
      <c r="C937" s="10"/>
      <c r="D937" s="10"/>
      <c r="E937" s="10"/>
      <c r="F937" s="78"/>
      <c r="G937" s="10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</row>
    <row r="938">
      <c r="A938" s="10"/>
      <c r="B938" s="10"/>
      <c r="C938" s="10"/>
      <c r="D938" s="10"/>
      <c r="E938" s="10"/>
      <c r="F938" s="78"/>
      <c r="G938" s="10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</row>
    <row r="939">
      <c r="A939" s="10"/>
      <c r="B939" s="10"/>
      <c r="C939" s="10"/>
      <c r="D939" s="10"/>
      <c r="E939" s="10"/>
      <c r="F939" s="78"/>
      <c r="G939" s="10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</row>
    <row r="940">
      <c r="A940" s="10"/>
      <c r="B940" s="10"/>
      <c r="C940" s="10"/>
      <c r="D940" s="10"/>
      <c r="E940" s="10"/>
      <c r="F940" s="78"/>
      <c r="G940" s="10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</row>
    <row r="941">
      <c r="A941" s="10"/>
      <c r="B941" s="10"/>
      <c r="C941" s="10"/>
      <c r="D941" s="10"/>
      <c r="E941" s="10"/>
      <c r="F941" s="78"/>
      <c r="G941" s="10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</row>
    <row r="942">
      <c r="A942" s="10"/>
      <c r="B942" s="10"/>
      <c r="C942" s="10"/>
      <c r="D942" s="10"/>
      <c r="E942" s="10"/>
      <c r="F942" s="78"/>
      <c r="G942" s="10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</row>
    <row r="943">
      <c r="A943" s="10"/>
      <c r="B943" s="10"/>
      <c r="C943" s="10"/>
      <c r="D943" s="10"/>
      <c r="E943" s="10"/>
      <c r="F943" s="78"/>
      <c r="G943" s="10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</row>
    <row r="944">
      <c r="A944" s="10"/>
      <c r="B944" s="10"/>
      <c r="C944" s="10"/>
      <c r="D944" s="10"/>
      <c r="E944" s="10"/>
      <c r="F944" s="78"/>
      <c r="G944" s="10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</row>
    <row r="945">
      <c r="A945" s="10"/>
      <c r="B945" s="10"/>
      <c r="C945" s="10"/>
      <c r="D945" s="10"/>
      <c r="E945" s="10"/>
      <c r="F945" s="78"/>
      <c r="G945" s="10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</row>
    <row r="946">
      <c r="A946" s="10"/>
      <c r="B946" s="10"/>
      <c r="C946" s="10"/>
      <c r="D946" s="10"/>
      <c r="E946" s="10"/>
      <c r="F946" s="78"/>
      <c r="G946" s="10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</row>
    <row r="947">
      <c r="A947" s="10"/>
      <c r="B947" s="10"/>
      <c r="C947" s="10"/>
      <c r="D947" s="10"/>
      <c r="E947" s="10"/>
      <c r="F947" s="78"/>
      <c r="G947" s="10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</row>
    <row r="948">
      <c r="A948" s="10"/>
      <c r="B948" s="10"/>
      <c r="C948" s="10"/>
      <c r="D948" s="10"/>
      <c r="E948" s="10"/>
      <c r="F948" s="78"/>
      <c r="G948" s="10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</row>
    <row r="949">
      <c r="A949" s="10"/>
      <c r="B949" s="10"/>
      <c r="C949" s="10"/>
      <c r="D949" s="10"/>
      <c r="E949" s="10"/>
      <c r="F949" s="78"/>
      <c r="G949" s="10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</row>
    <row r="950">
      <c r="A950" s="10"/>
      <c r="B950" s="10"/>
      <c r="C950" s="10"/>
      <c r="D950" s="10"/>
      <c r="E950" s="10"/>
      <c r="F950" s="78"/>
      <c r="G950" s="10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</row>
    <row r="951">
      <c r="A951" s="10"/>
      <c r="B951" s="10"/>
      <c r="C951" s="10"/>
      <c r="D951" s="10"/>
      <c r="E951" s="10"/>
      <c r="F951" s="78"/>
      <c r="G951" s="10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</row>
    <row r="952">
      <c r="A952" s="10"/>
      <c r="B952" s="10"/>
      <c r="C952" s="10"/>
      <c r="D952" s="10"/>
      <c r="E952" s="10"/>
      <c r="F952" s="78"/>
      <c r="G952" s="10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</row>
    <row r="953">
      <c r="A953" s="10"/>
      <c r="B953" s="10"/>
      <c r="C953" s="10"/>
      <c r="D953" s="10"/>
      <c r="E953" s="10"/>
      <c r="F953" s="78"/>
      <c r="G953" s="10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</row>
    <row r="954">
      <c r="A954" s="10"/>
      <c r="B954" s="10"/>
      <c r="C954" s="10"/>
      <c r="D954" s="10"/>
      <c r="E954" s="10"/>
      <c r="F954" s="78"/>
      <c r="G954" s="10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</row>
    <row r="955">
      <c r="A955" s="10"/>
      <c r="B955" s="10"/>
      <c r="C955" s="10"/>
      <c r="D955" s="10"/>
      <c r="E955" s="10"/>
      <c r="F955" s="78"/>
      <c r="G955" s="10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</row>
    <row r="956">
      <c r="A956" s="10"/>
      <c r="B956" s="10"/>
      <c r="C956" s="10"/>
      <c r="D956" s="10"/>
      <c r="E956" s="10"/>
      <c r="F956" s="78"/>
      <c r="G956" s="10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</row>
    <row r="957">
      <c r="A957" s="10"/>
      <c r="B957" s="10"/>
      <c r="C957" s="10"/>
      <c r="D957" s="10"/>
      <c r="E957" s="10"/>
      <c r="F957" s="78"/>
      <c r="G957" s="10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</row>
    <row r="958">
      <c r="A958" s="10"/>
      <c r="B958" s="10"/>
      <c r="C958" s="10"/>
      <c r="D958" s="10"/>
      <c r="E958" s="10"/>
      <c r="F958" s="78"/>
      <c r="G958" s="10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</row>
    <row r="959">
      <c r="A959" s="10"/>
      <c r="B959" s="10"/>
      <c r="C959" s="10"/>
      <c r="D959" s="10"/>
      <c r="E959" s="10"/>
      <c r="F959" s="78"/>
      <c r="G959" s="10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</row>
    <row r="960">
      <c r="A960" s="10"/>
      <c r="B960" s="10"/>
      <c r="C960" s="10"/>
      <c r="D960" s="10"/>
      <c r="E960" s="10"/>
      <c r="F960" s="78"/>
      <c r="G960" s="10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</row>
    <row r="961">
      <c r="A961" s="10"/>
      <c r="B961" s="10"/>
      <c r="C961" s="10"/>
      <c r="D961" s="10"/>
      <c r="E961" s="10"/>
      <c r="F961" s="78"/>
      <c r="G961" s="10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</row>
    <row r="962">
      <c r="A962" s="10"/>
      <c r="B962" s="10"/>
      <c r="C962" s="10"/>
      <c r="D962" s="10"/>
      <c r="E962" s="10"/>
      <c r="F962" s="78"/>
      <c r="G962" s="10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</row>
    <row r="963">
      <c r="A963" s="10"/>
      <c r="B963" s="10"/>
      <c r="C963" s="10"/>
      <c r="D963" s="10"/>
      <c r="E963" s="10"/>
      <c r="F963" s="78"/>
      <c r="G963" s="10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</row>
    <row r="964">
      <c r="A964" s="10"/>
      <c r="B964" s="10"/>
      <c r="C964" s="10"/>
      <c r="D964" s="10"/>
      <c r="E964" s="10"/>
      <c r="F964" s="78"/>
      <c r="G964" s="10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</row>
    <row r="965">
      <c r="A965" s="10"/>
      <c r="B965" s="10"/>
      <c r="C965" s="10"/>
      <c r="D965" s="10"/>
      <c r="E965" s="10"/>
      <c r="F965" s="78"/>
      <c r="G965" s="10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</row>
    <row r="966">
      <c r="A966" s="10"/>
      <c r="B966" s="10"/>
      <c r="C966" s="10"/>
      <c r="D966" s="10"/>
      <c r="E966" s="10"/>
      <c r="F966" s="78"/>
      <c r="G966" s="10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</row>
    <row r="967">
      <c r="A967" s="10"/>
      <c r="B967" s="10"/>
      <c r="C967" s="10"/>
      <c r="D967" s="10"/>
      <c r="E967" s="10"/>
      <c r="F967" s="78"/>
      <c r="G967" s="10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</row>
    <row r="968">
      <c r="A968" s="10"/>
      <c r="B968" s="10"/>
      <c r="C968" s="10"/>
      <c r="D968" s="10"/>
      <c r="E968" s="10"/>
      <c r="F968" s="78"/>
      <c r="G968" s="10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</row>
    <row r="969">
      <c r="A969" s="10"/>
      <c r="B969" s="10"/>
      <c r="C969" s="10"/>
      <c r="D969" s="10"/>
      <c r="E969" s="10"/>
      <c r="F969" s="78"/>
      <c r="G969" s="10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</row>
    <row r="970">
      <c r="A970" s="10"/>
      <c r="B970" s="10"/>
      <c r="C970" s="10"/>
      <c r="D970" s="10"/>
      <c r="E970" s="10"/>
      <c r="F970" s="78"/>
      <c r="G970" s="10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</row>
    <row r="971">
      <c r="A971" s="10"/>
      <c r="B971" s="10"/>
      <c r="C971" s="10"/>
      <c r="D971" s="10"/>
      <c r="E971" s="10"/>
      <c r="F971" s="78"/>
      <c r="G971" s="10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</row>
    <row r="972">
      <c r="A972" s="10"/>
      <c r="B972" s="10"/>
      <c r="C972" s="10"/>
      <c r="D972" s="10"/>
      <c r="E972" s="10"/>
      <c r="F972" s="78"/>
      <c r="G972" s="10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</row>
    <row r="973">
      <c r="A973" s="10"/>
      <c r="B973" s="10"/>
      <c r="C973" s="10"/>
      <c r="D973" s="10"/>
      <c r="E973" s="10"/>
      <c r="F973" s="78"/>
      <c r="G973" s="10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</row>
    <row r="974">
      <c r="A974" s="10"/>
      <c r="B974" s="10"/>
      <c r="C974" s="10"/>
      <c r="D974" s="10"/>
      <c r="E974" s="10"/>
      <c r="F974" s="78"/>
      <c r="G974" s="10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</row>
    <row r="975">
      <c r="A975" s="10"/>
      <c r="B975" s="10"/>
      <c r="C975" s="10"/>
      <c r="D975" s="10"/>
      <c r="E975" s="10"/>
      <c r="F975" s="78"/>
      <c r="G975" s="10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</row>
    <row r="976">
      <c r="A976" s="10"/>
      <c r="B976" s="10"/>
      <c r="C976" s="10"/>
      <c r="D976" s="10"/>
      <c r="E976" s="10"/>
      <c r="F976" s="78"/>
      <c r="G976" s="10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</row>
    <row r="977">
      <c r="A977" s="10"/>
      <c r="B977" s="10"/>
      <c r="C977" s="10"/>
      <c r="D977" s="10"/>
      <c r="E977" s="10"/>
      <c r="F977" s="78"/>
      <c r="G977" s="10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</row>
    <row r="978">
      <c r="A978" s="10"/>
      <c r="B978" s="10"/>
      <c r="C978" s="10"/>
      <c r="D978" s="10"/>
      <c r="E978" s="10"/>
      <c r="F978" s="78"/>
      <c r="G978" s="10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</row>
    <row r="979">
      <c r="A979" s="10"/>
      <c r="B979" s="10"/>
      <c r="C979" s="10"/>
      <c r="D979" s="10"/>
      <c r="E979" s="10"/>
      <c r="F979" s="78"/>
      <c r="G979" s="10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</row>
    <row r="980">
      <c r="A980" s="10"/>
      <c r="B980" s="10"/>
      <c r="C980" s="10"/>
      <c r="D980" s="10"/>
      <c r="E980" s="10"/>
      <c r="F980" s="78"/>
      <c r="G980" s="10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</row>
    <row r="981">
      <c r="A981" s="10"/>
      <c r="B981" s="10"/>
      <c r="C981" s="10"/>
      <c r="D981" s="10"/>
      <c r="E981" s="10"/>
      <c r="F981" s="78"/>
      <c r="G981" s="10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</row>
    <row r="982">
      <c r="A982" s="10"/>
      <c r="B982" s="10"/>
      <c r="C982" s="10"/>
      <c r="D982" s="10"/>
      <c r="E982" s="10"/>
      <c r="F982" s="78"/>
      <c r="G982" s="10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</row>
    <row r="983">
      <c r="A983" s="10"/>
      <c r="B983" s="10"/>
      <c r="C983" s="10"/>
      <c r="D983" s="10"/>
      <c r="E983" s="10"/>
      <c r="F983" s="78"/>
      <c r="G983" s="10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</row>
    <row r="984">
      <c r="A984" s="10"/>
      <c r="B984" s="10"/>
      <c r="C984" s="10"/>
      <c r="D984" s="10"/>
      <c r="E984" s="10"/>
      <c r="F984" s="78"/>
      <c r="G984" s="10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</row>
    <row r="985">
      <c r="A985" s="10"/>
      <c r="B985" s="10"/>
      <c r="C985" s="10"/>
      <c r="D985" s="10"/>
      <c r="E985" s="10"/>
      <c r="F985" s="78"/>
      <c r="G985" s="10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</row>
    <row r="986">
      <c r="A986" s="10"/>
      <c r="B986" s="10"/>
      <c r="C986" s="10"/>
      <c r="D986" s="10"/>
      <c r="E986" s="10"/>
      <c r="F986" s="78"/>
      <c r="G986" s="10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</row>
    <row r="987">
      <c r="A987" s="10"/>
      <c r="B987" s="10"/>
      <c r="C987" s="10"/>
      <c r="D987" s="10"/>
      <c r="E987" s="10"/>
      <c r="F987" s="78"/>
      <c r="G987" s="10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</row>
    <row r="988">
      <c r="A988" s="10"/>
      <c r="B988" s="10"/>
      <c r="C988" s="10"/>
      <c r="D988" s="10"/>
      <c r="E988" s="10"/>
      <c r="F988" s="78"/>
      <c r="G988" s="10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</row>
    <row r="989">
      <c r="A989" s="10"/>
      <c r="B989" s="10"/>
      <c r="C989" s="10"/>
      <c r="D989" s="10"/>
      <c r="E989" s="10"/>
      <c r="F989" s="78"/>
      <c r="G989" s="10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</row>
    <row r="990">
      <c r="A990" s="10"/>
      <c r="B990" s="10"/>
      <c r="C990" s="10"/>
      <c r="D990" s="10"/>
      <c r="E990" s="10"/>
      <c r="F990" s="78"/>
      <c r="G990" s="10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</row>
    <row r="991">
      <c r="A991" s="10"/>
      <c r="B991" s="10"/>
      <c r="C991" s="10"/>
      <c r="D991" s="10"/>
      <c r="E991" s="10"/>
      <c r="F991" s="78"/>
      <c r="G991" s="10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</row>
    <row r="992">
      <c r="A992" s="10"/>
      <c r="B992" s="10"/>
      <c r="C992" s="10"/>
      <c r="D992" s="10"/>
      <c r="E992" s="10"/>
      <c r="F992" s="78"/>
      <c r="G992" s="10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</row>
    <row r="993">
      <c r="A993" s="10"/>
      <c r="B993" s="10"/>
      <c r="C993" s="10"/>
      <c r="D993" s="10"/>
      <c r="E993" s="10"/>
      <c r="F993" s="78"/>
      <c r="G993" s="10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</row>
    <row r="994">
      <c r="A994" s="10"/>
      <c r="B994" s="10"/>
      <c r="C994" s="10"/>
      <c r="D994" s="10"/>
      <c r="E994" s="10"/>
      <c r="F994" s="78"/>
      <c r="G994" s="10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</row>
    <row r="995">
      <c r="A995" s="10"/>
      <c r="B995" s="10"/>
      <c r="C995" s="10"/>
      <c r="D995" s="10"/>
      <c r="E995" s="10"/>
      <c r="F995" s="78"/>
      <c r="G995" s="10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</row>
    <row r="996">
      <c r="A996" s="10"/>
      <c r="B996" s="10"/>
      <c r="C996" s="10"/>
      <c r="D996" s="10"/>
      <c r="E996" s="10"/>
      <c r="F996" s="78"/>
      <c r="G996" s="10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</row>
    <row r="997">
      <c r="A997" s="10"/>
      <c r="B997" s="10"/>
      <c r="C997" s="10"/>
      <c r="D997" s="10"/>
      <c r="E997" s="10"/>
      <c r="F997" s="78"/>
      <c r="G997" s="10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</row>
    <row r="998">
      <c r="A998" s="10"/>
      <c r="B998" s="10"/>
      <c r="C998" s="10"/>
      <c r="D998" s="10"/>
      <c r="E998" s="10"/>
      <c r="F998" s="78"/>
      <c r="G998" s="10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</row>
    <row r="999">
      <c r="A999" s="10"/>
      <c r="B999" s="10"/>
      <c r="C999" s="10"/>
      <c r="D999" s="10"/>
      <c r="E999" s="10"/>
      <c r="F999" s="78"/>
      <c r="G999" s="10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2.71"/>
    <col customWidth="1" min="3" max="3" width="24.86"/>
    <col customWidth="1" min="4" max="4" width="24.0"/>
  </cols>
  <sheetData>
    <row r="1">
      <c r="A1" s="1" t="s">
        <v>0</v>
      </c>
      <c r="B1" s="2" t="s">
        <v>1</v>
      </c>
      <c r="C1" s="1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 t="s">
        <v>30</v>
      </c>
      <c r="B2" s="2" t="s">
        <v>31</v>
      </c>
      <c r="C2" s="1" t="s">
        <v>32</v>
      </c>
      <c r="D2" s="1" t="s">
        <v>33</v>
      </c>
      <c r="E2" s="1" t="s">
        <v>34</v>
      </c>
      <c r="F2" s="1"/>
      <c r="G2" s="1" t="s">
        <v>35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36</v>
      </c>
      <c r="B3" s="2" t="s">
        <v>37</v>
      </c>
      <c r="C3" s="11" t="s">
        <v>38</v>
      </c>
      <c r="D3" s="9"/>
      <c r="E3" s="1" t="s">
        <v>40</v>
      </c>
      <c r="G3" s="14">
        <v>42717.0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1" t="s">
        <v>42</v>
      </c>
      <c r="B4" s="2" t="s">
        <v>43</v>
      </c>
      <c r="C4" s="11" t="s">
        <v>44</v>
      </c>
      <c r="D4" s="9"/>
      <c r="E4" s="1" t="s">
        <v>45</v>
      </c>
      <c r="F4" s="9"/>
      <c r="G4" s="15" t="s">
        <v>46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" t="s">
        <v>47</v>
      </c>
      <c r="B5" s="2" t="s">
        <v>48</v>
      </c>
      <c r="C5" s="11" t="s">
        <v>49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" t="s">
        <v>50</v>
      </c>
      <c r="B6" s="2" t="s">
        <v>51</v>
      </c>
      <c r="C6" s="11" t="s">
        <v>52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 t="s">
        <v>53</v>
      </c>
      <c r="B7" s="2" t="s">
        <v>54</v>
      </c>
      <c r="C7" s="11" t="s">
        <v>55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" t="s">
        <v>56</v>
      </c>
      <c r="B8" s="2" t="s">
        <v>57</v>
      </c>
      <c r="C8" s="1" t="s">
        <v>58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59</v>
      </c>
      <c r="B9" s="2" t="s">
        <v>60</v>
      </c>
      <c r="C9" s="11" t="s">
        <v>61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" t="s">
        <v>62</v>
      </c>
      <c r="B10" s="2" t="s">
        <v>63</v>
      </c>
      <c r="C10" s="11" t="s">
        <v>64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" t="s">
        <v>65</v>
      </c>
      <c r="B11" s="2" t="s">
        <v>66</v>
      </c>
      <c r="C11" s="11" t="s">
        <v>67</v>
      </c>
      <c r="D11" s="1" t="s">
        <v>68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" t="s">
        <v>69</v>
      </c>
      <c r="B12" s="2" t="s">
        <v>70</v>
      </c>
      <c r="C12" s="11" t="s">
        <v>71</v>
      </c>
      <c r="D12" s="17" t="s">
        <v>72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" t="s">
        <v>73</v>
      </c>
      <c r="B13" s="2" t="s">
        <v>74</v>
      </c>
      <c r="C13" s="11" t="s">
        <v>75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" t="s">
        <v>76</v>
      </c>
      <c r="B14" s="2" t="s">
        <v>77</v>
      </c>
      <c r="C14" s="11" t="s">
        <v>78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" t="s">
        <v>79</v>
      </c>
      <c r="B15" s="2" t="s">
        <v>80</v>
      </c>
      <c r="C15" s="11" t="s">
        <v>81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 t="s">
        <v>82</v>
      </c>
      <c r="B16" s="2" t="s">
        <v>83</v>
      </c>
      <c r="C16" s="11" t="s">
        <v>84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" t="s">
        <v>85</v>
      </c>
      <c r="B17" s="2" t="s">
        <v>86</v>
      </c>
      <c r="C17" s="11" t="s">
        <v>87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" t="s">
        <v>88</v>
      </c>
      <c r="B18" s="2" t="s">
        <v>89</v>
      </c>
      <c r="C18" s="11" t="s">
        <v>90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" t="s">
        <v>91</v>
      </c>
      <c r="B19" s="1" t="s">
        <v>92</v>
      </c>
      <c r="C19" s="1" t="s">
        <v>93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0" customHeight="1">
      <c r="A20" s="1" t="s">
        <v>94</v>
      </c>
      <c r="B20" s="1" t="s">
        <v>95</v>
      </c>
      <c r="C20" s="1" t="s">
        <v>96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" t="s">
        <v>97</v>
      </c>
      <c r="B21" s="2" t="s">
        <v>98</v>
      </c>
      <c r="C21" s="11" t="s">
        <v>99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" t="s">
        <v>100</v>
      </c>
      <c r="B22" s="2" t="s">
        <v>101</v>
      </c>
      <c r="C22" s="11" t="s">
        <v>102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" t="s">
        <v>103</v>
      </c>
      <c r="B23" s="2" t="s">
        <v>104</v>
      </c>
      <c r="C23" s="11" t="s">
        <v>105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" t="s">
        <v>106</v>
      </c>
      <c r="B24" s="2" t="s">
        <v>107</v>
      </c>
      <c r="C24" s="11" t="s">
        <v>108</v>
      </c>
      <c r="D24" s="1" t="s">
        <v>109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" t="s">
        <v>110</v>
      </c>
      <c r="B25" s="2" t="s">
        <v>111</v>
      </c>
      <c r="C25" s="11" t="s">
        <v>112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" t="s">
        <v>113</v>
      </c>
      <c r="B26" s="2" t="s">
        <v>114</v>
      </c>
      <c r="C26" s="11" t="s">
        <v>115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" t="s">
        <v>116</v>
      </c>
      <c r="B27" s="2" t="s">
        <v>117</v>
      </c>
      <c r="C27" s="11" t="s">
        <v>118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" t="s">
        <v>119</v>
      </c>
      <c r="B28" s="2" t="s">
        <v>120</v>
      </c>
      <c r="C28" s="11" t="s">
        <v>121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" t="s">
        <v>122</v>
      </c>
      <c r="B29" s="2" t="s">
        <v>123</v>
      </c>
      <c r="C29" s="11" t="s">
        <v>124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" t="s">
        <v>125</v>
      </c>
      <c r="B30" s="2" t="s">
        <v>126</v>
      </c>
      <c r="C30" s="11" t="s">
        <v>127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" t="s">
        <v>128</v>
      </c>
      <c r="B31" s="2" t="s">
        <v>129</v>
      </c>
      <c r="C31" s="11" t="s">
        <v>131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" t="s">
        <v>132</v>
      </c>
      <c r="B32" s="2" t="s">
        <v>133</v>
      </c>
      <c r="C32" s="11" t="s">
        <v>134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" t="s">
        <v>135</v>
      </c>
      <c r="B33" s="2" t="s">
        <v>137</v>
      </c>
      <c r="C33" s="11" t="s">
        <v>138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" t="s">
        <v>139</v>
      </c>
      <c r="B34" s="2" t="s">
        <v>140</v>
      </c>
      <c r="C34" s="11" t="s">
        <v>141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" t="s">
        <v>142</v>
      </c>
      <c r="B35" s="2" t="s">
        <v>143</v>
      </c>
      <c r="C35" s="11" t="s">
        <v>144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" t="s">
        <v>145</v>
      </c>
      <c r="B36" s="2" t="s">
        <v>147</v>
      </c>
      <c r="C36" s="11" t="s">
        <v>148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" t="s">
        <v>151</v>
      </c>
      <c r="B37" s="2" t="s">
        <v>152</v>
      </c>
      <c r="C37" s="11" t="s">
        <v>153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" t="s">
        <v>154</v>
      </c>
      <c r="B38" s="2" t="s">
        <v>155</v>
      </c>
      <c r="C38" s="11" t="s">
        <v>156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" t="s">
        <v>157</v>
      </c>
      <c r="B39" s="2" t="s">
        <v>158</v>
      </c>
      <c r="C39" s="11" t="s">
        <v>159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" t="s">
        <v>160</v>
      </c>
      <c r="B40" s="2" t="s">
        <v>161</v>
      </c>
      <c r="C40" s="11" t="s">
        <v>162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" t="s">
        <v>163</v>
      </c>
      <c r="B41" s="2" t="s">
        <v>164</v>
      </c>
      <c r="C41" s="11" t="s">
        <v>165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" t="s">
        <v>166</v>
      </c>
      <c r="B42" s="2"/>
      <c r="C42" s="11" t="s">
        <v>167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" t="s">
        <v>168</v>
      </c>
      <c r="B43" s="2" t="s">
        <v>169</v>
      </c>
      <c r="C43" s="11" t="s">
        <v>170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" t="s">
        <v>171</v>
      </c>
      <c r="B44" s="2" t="s">
        <v>173</v>
      </c>
      <c r="C44" s="11" t="s">
        <v>175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" t="s">
        <v>179</v>
      </c>
      <c r="B45" s="2" t="s">
        <v>180</v>
      </c>
      <c r="C45" s="11" t="s">
        <v>181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" t="s">
        <v>184</v>
      </c>
      <c r="B46" s="2" t="s">
        <v>186</v>
      </c>
      <c r="C46" s="11" t="s">
        <v>188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" t="s">
        <v>189</v>
      </c>
      <c r="B47" s="2" t="s">
        <v>190</v>
      </c>
      <c r="C47" s="1" t="s">
        <v>192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" t="s">
        <v>196</v>
      </c>
      <c r="B48" s="2" t="s">
        <v>197</v>
      </c>
      <c r="C48" s="11" t="s">
        <v>198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" t="s">
        <v>203</v>
      </c>
      <c r="B49" s="2" t="s">
        <v>204</v>
      </c>
      <c r="C49" s="11" t="s">
        <v>205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" t="s">
        <v>207</v>
      </c>
      <c r="B50" s="2" t="s">
        <v>210</v>
      </c>
      <c r="C50" s="11" t="s">
        <v>212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" t="s">
        <v>214</v>
      </c>
      <c r="B51" s="2" t="s">
        <v>215</v>
      </c>
      <c r="C51" s="11" t="s">
        <v>216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" t="s">
        <v>217</v>
      </c>
      <c r="B52" s="2" t="s">
        <v>218</v>
      </c>
      <c r="C52" s="11" t="s">
        <v>219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" t="s">
        <v>220</v>
      </c>
      <c r="B53" s="2" t="s">
        <v>221</v>
      </c>
      <c r="C53" s="11" t="s">
        <v>222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"/>
      <c r="B54" s="3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3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3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3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3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3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3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3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3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3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3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3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3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3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3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3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3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3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3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3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3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3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3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3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3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3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3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3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3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3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3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3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3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3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3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3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3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3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3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3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3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3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3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3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3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3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3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3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3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3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3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3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3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3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3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3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3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3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3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3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3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3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3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3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3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3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3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3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3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3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3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3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3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3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3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3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3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3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3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3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3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3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3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3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3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3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3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3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3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3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3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3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3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3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3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3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3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3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3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3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3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3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3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3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3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3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3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3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3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3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3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3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3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3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3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3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3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3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3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3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3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3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3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3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3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3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3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3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3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3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3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3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3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3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3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3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3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3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3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3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3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3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3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3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3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3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3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3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3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3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3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3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3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3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3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3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3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3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3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3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3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3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3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3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3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3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3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3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3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3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3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3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3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3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3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3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3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3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3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3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3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3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3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3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3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3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3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3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3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3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3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3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3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3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3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3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3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3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3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3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3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3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3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3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3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3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3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3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3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3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3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3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3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3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3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3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3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3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3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3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3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3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3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3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3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3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3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3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3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3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3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3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3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3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3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3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3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3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3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3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3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3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3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3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3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3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3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3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3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3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3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3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3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3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3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3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3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3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3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3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3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3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3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3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3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3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3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3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3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3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3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3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3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3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3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3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3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3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3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3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3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3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3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3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3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3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3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3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3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3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3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3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3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3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3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3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3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3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3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3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3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3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3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3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3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3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3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3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3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3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3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3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3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3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3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3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3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3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3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3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3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3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3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3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3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3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3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3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3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3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3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3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3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3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3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3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3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3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3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3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3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3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3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3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3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3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3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3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3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3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3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3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3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3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3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3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3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3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3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3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3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3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3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3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3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3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3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3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3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3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3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3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3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3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3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3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3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3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3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3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3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3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3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3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3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3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3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3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3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3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3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3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3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3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3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3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3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3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3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3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3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3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3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3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3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3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3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3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3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3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3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3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3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3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3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3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3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3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3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3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3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3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3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3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3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3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3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3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3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3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3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3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3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3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3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3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3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3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3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3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3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3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3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3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3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3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3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3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3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3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3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3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3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3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3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3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3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3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3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3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3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3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3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3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3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3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3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3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3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3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3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3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3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3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3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3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3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3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3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3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3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3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3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3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3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3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3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3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3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3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3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3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3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3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3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3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3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3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3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3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3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3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3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3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3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3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3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3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3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3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3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3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3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3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3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3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3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3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3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3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3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3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3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3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3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3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3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3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3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3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3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3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3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3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3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3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3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3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3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3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3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3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3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3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3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3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3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3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3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3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3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3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3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3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3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3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3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3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3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3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3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3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3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3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3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3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3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3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3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3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3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3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3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3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3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3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3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3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3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3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3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3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3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3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3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3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3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3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3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3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3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3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3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3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3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3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3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3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3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3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3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3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3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3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3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3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3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3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3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3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3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3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3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3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3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3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3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3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3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3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3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3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3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3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3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3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3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3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3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3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3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3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3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3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3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3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3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3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3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3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3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3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3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3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3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3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3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3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3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3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3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3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3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3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3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3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3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3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3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3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3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3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3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3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3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3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3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3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3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3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3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3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3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3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3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3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3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3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3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3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3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3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3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3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3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3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3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3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3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3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3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3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3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3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3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3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3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3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3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3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3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3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3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3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3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3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3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3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3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3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3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3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3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3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3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3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3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3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3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3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3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3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3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3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3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3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3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3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3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3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3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3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3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3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3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3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3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3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3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3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3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3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3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3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3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3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3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3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3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3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3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3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3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3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3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3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3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3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3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3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3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3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3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3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3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3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3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3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3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3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3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3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3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3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3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3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3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3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3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3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3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3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3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3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3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3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3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3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3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3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3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3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3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3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3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3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3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3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3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3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3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3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3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3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3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3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3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3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3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3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3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3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3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3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3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3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3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3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3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3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3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3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3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3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3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3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3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3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3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3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3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3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3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3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3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3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3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3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3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3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3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3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3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3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3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3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3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3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3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3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3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3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3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3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3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3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3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3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3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3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3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3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3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3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3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3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3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3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3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3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3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3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3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3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3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3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3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3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3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3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3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3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3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3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3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3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3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3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3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3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3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3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3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3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3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3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3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3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3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3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3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3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3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3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3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3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3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3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3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3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3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3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3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3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3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3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3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3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3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3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3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3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3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3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3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3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3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3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3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3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3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3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3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3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3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3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3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3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3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3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3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3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3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3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3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3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1">
    <mergeCell ref="E3:F3"/>
  </mergeCells>
  <hyperlinks>
    <hyperlink r:id="rId1" ref="G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24.43"/>
    <col customWidth="1" min="3" max="3" width="44.57"/>
    <col customWidth="1" min="4" max="4" width="10.86"/>
    <col customWidth="1" min="5" max="5" width="93.0"/>
  </cols>
  <sheetData>
    <row r="1" ht="22.5" customHeight="1">
      <c r="A1" s="19" t="str">
        <f>IFERROR(__xludf.DUMMYFUNCTION("query(Dados!A2:V200,""select A,C,E,F,V"")"),"CM005 e CMA212 - Álgebra Linear (60h)")</f>
        <v>CM005 e CMA212 - Álgebra Linear (60h)</v>
      </c>
      <c r="B1" s="20"/>
      <c r="C1" s="20"/>
      <c r="D1" s="20"/>
      <c r="E1" s="2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2.5" customHeight="1">
      <c r="A2" s="22" t="s">
        <v>2</v>
      </c>
      <c r="B2" s="23" t="s">
        <v>6</v>
      </c>
      <c r="C2" s="23" t="s">
        <v>8</v>
      </c>
      <c r="D2" s="23" t="s">
        <v>9</v>
      </c>
      <c r="E2" s="23" t="s">
        <v>130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71.25" customHeight="1">
      <c r="A3" s="25" t="s">
        <v>136</v>
      </c>
      <c r="B3" s="25" t="s">
        <v>146</v>
      </c>
      <c r="C3" s="25" t="s">
        <v>149</v>
      </c>
      <c r="D3" s="26" t="s">
        <v>150</v>
      </c>
      <c r="E3" s="2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71.25" customHeight="1">
      <c r="A4" s="25" t="s">
        <v>172</v>
      </c>
      <c r="B4" s="25" t="s">
        <v>174</v>
      </c>
      <c r="C4" s="25" t="s">
        <v>176</v>
      </c>
      <c r="D4" s="26" t="s">
        <v>177</v>
      </c>
      <c r="E4" s="27" t="s">
        <v>178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71.25" customHeight="1">
      <c r="A5" s="25" t="s">
        <v>182</v>
      </c>
      <c r="B5" s="25" t="s">
        <v>183</v>
      </c>
      <c r="C5" s="25" t="s">
        <v>185</v>
      </c>
      <c r="D5" s="26" t="s">
        <v>187</v>
      </c>
      <c r="E5" s="2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71.25" customHeight="1">
      <c r="A6" s="25" t="s">
        <v>191</v>
      </c>
      <c r="B6" s="25" t="s">
        <v>193</v>
      </c>
      <c r="C6" s="25" t="s">
        <v>194</v>
      </c>
      <c r="D6" s="26" t="s">
        <v>195</v>
      </c>
      <c r="E6" s="2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71.25" customHeight="1">
      <c r="A7" s="25" t="s">
        <v>199</v>
      </c>
      <c r="B7" s="25" t="s">
        <v>200</v>
      </c>
      <c r="C7" s="25" t="s">
        <v>201</v>
      </c>
      <c r="D7" s="26" t="s">
        <v>202</v>
      </c>
      <c r="E7" s="27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71.25" customHeight="1">
      <c r="A8" s="25" t="s">
        <v>206</v>
      </c>
      <c r="B8" s="25" t="s">
        <v>208</v>
      </c>
      <c r="C8" s="25" t="s">
        <v>209</v>
      </c>
      <c r="D8" s="26" t="s">
        <v>211</v>
      </c>
      <c r="E8" s="27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2.5" customHeight="1">
      <c r="A9" s="19" t="s">
        <v>213</v>
      </c>
      <c r="B9" s="20"/>
      <c r="C9" s="20"/>
      <c r="D9" s="20"/>
      <c r="E9" s="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2.5" customHeight="1">
      <c r="A10" s="29" t="s">
        <v>2</v>
      </c>
      <c r="B10" s="29" t="s">
        <v>6</v>
      </c>
      <c r="C10" s="29" t="s">
        <v>8</v>
      </c>
      <c r="D10" s="29" t="s">
        <v>9</v>
      </c>
      <c r="E10" s="29" t="s">
        <v>130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71.25" customHeight="1">
      <c r="A11" s="25" t="s">
        <v>223</v>
      </c>
      <c r="B11" s="25" t="s">
        <v>224</v>
      </c>
      <c r="C11" s="25" t="s">
        <v>225</v>
      </c>
      <c r="D11" s="26" t="s">
        <v>226</v>
      </c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2.5" customHeight="1">
      <c r="A12" s="19" t="s">
        <v>227</v>
      </c>
      <c r="B12" s="20"/>
      <c r="C12" s="20"/>
      <c r="D12" s="20"/>
      <c r="E12" s="2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2.5" customHeight="1">
      <c r="A13" s="29" t="s">
        <v>229</v>
      </c>
      <c r="B13" s="29" t="s">
        <v>231</v>
      </c>
      <c r="C13" s="29" t="s">
        <v>232</v>
      </c>
      <c r="D13" s="29" t="s">
        <v>211</v>
      </c>
      <c r="E13" s="29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71.25" customHeight="1">
      <c r="A14" s="25" t="s">
        <v>233</v>
      </c>
      <c r="B14" s="25" t="s">
        <v>234</v>
      </c>
      <c r="C14" s="25" t="s">
        <v>235</v>
      </c>
      <c r="D14" s="26" t="s">
        <v>236</v>
      </c>
      <c r="E14" s="2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71.25" customHeight="1">
      <c r="A15" s="25" t="s">
        <v>237</v>
      </c>
      <c r="B15" s="25"/>
      <c r="C15" s="25"/>
      <c r="D15" s="26"/>
      <c r="E15" s="2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71.25" customHeight="1">
      <c r="A16" s="25" t="s">
        <v>2</v>
      </c>
      <c r="B16" s="25" t="s">
        <v>6</v>
      </c>
      <c r="C16" s="25" t="s">
        <v>8</v>
      </c>
      <c r="D16" s="26" t="s">
        <v>9</v>
      </c>
      <c r="E16" s="27" t="s">
        <v>130</v>
      </c>
      <c r="F16" s="10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71.25" customHeight="1">
      <c r="A17" s="25" t="s">
        <v>238</v>
      </c>
      <c r="B17" s="25" t="s">
        <v>224</v>
      </c>
      <c r="C17" s="25" t="s">
        <v>239</v>
      </c>
      <c r="D17" s="26" t="s">
        <v>240</v>
      </c>
      <c r="E17" s="27"/>
      <c r="F17" s="10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71.25" customHeight="1">
      <c r="A18" s="25" t="s">
        <v>241</v>
      </c>
      <c r="B18" s="25" t="s">
        <v>242</v>
      </c>
      <c r="C18" s="25" t="s">
        <v>243</v>
      </c>
      <c r="D18" s="26" t="s">
        <v>244</v>
      </c>
      <c r="E18" s="27"/>
      <c r="F18" s="10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71.25" customHeight="1">
      <c r="A19" s="25" t="s">
        <v>245</v>
      </c>
      <c r="B19" s="25" t="s">
        <v>246</v>
      </c>
      <c r="C19" s="25" t="s">
        <v>247</v>
      </c>
      <c r="D19" s="26" t="s">
        <v>248</v>
      </c>
      <c r="E19" s="27"/>
      <c r="F19" s="10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22.5" customHeight="1">
      <c r="A20" s="19" t="s">
        <v>249</v>
      </c>
      <c r="B20" s="20"/>
      <c r="C20" s="20"/>
      <c r="D20" s="20"/>
      <c r="E20" s="2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2.5" customHeight="1">
      <c r="A21" s="29" t="s">
        <v>250</v>
      </c>
      <c r="B21" s="29"/>
      <c r="C21" s="29"/>
      <c r="D21" s="29"/>
      <c r="E21" s="29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71.25" customHeight="1">
      <c r="A22" s="25" t="s">
        <v>2</v>
      </c>
      <c r="B22" s="25" t="s">
        <v>6</v>
      </c>
      <c r="C22" s="25" t="s">
        <v>8</v>
      </c>
      <c r="D22" s="26" t="s">
        <v>9</v>
      </c>
      <c r="E22" s="27" t="s">
        <v>130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71.25" customHeight="1">
      <c r="A23" s="25" t="s">
        <v>251</v>
      </c>
      <c r="B23" s="25" t="s">
        <v>252</v>
      </c>
      <c r="C23" s="25" t="s">
        <v>253</v>
      </c>
      <c r="D23" s="26" t="s">
        <v>254</v>
      </c>
      <c r="E23" s="27" t="s">
        <v>255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71.25" customHeight="1">
      <c r="A24" s="25" t="s">
        <v>256</v>
      </c>
      <c r="B24" s="25" t="s">
        <v>183</v>
      </c>
      <c r="C24" s="25" t="s">
        <v>257</v>
      </c>
      <c r="D24" s="26" t="s">
        <v>258</v>
      </c>
      <c r="E24" s="2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22.5" customHeight="1">
      <c r="A25" s="19" t="s">
        <v>259</v>
      </c>
      <c r="B25" s="20"/>
      <c r="C25" s="20"/>
      <c r="D25" s="20"/>
      <c r="E25" s="2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2.5" customHeight="1">
      <c r="A26" s="29" t="s">
        <v>260</v>
      </c>
      <c r="B26" s="29"/>
      <c r="C26" s="29"/>
      <c r="D26" s="29"/>
      <c r="E26" s="29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71.25" customHeight="1">
      <c r="A27" s="25" t="s">
        <v>2</v>
      </c>
      <c r="B27" s="25" t="s">
        <v>6</v>
      </c>
      <c r="C27" s="25" t="s">
        <v>8</v>
      </c>
      <c r="D27" s="26" t="s">
        <v>9</v>
      </c>
      <c r="E27" s="27" t="s">
        <v>130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71.25" customHeight="1">
      <c r="A28" s="25" t="s">
        <v>261</v>
      </c>
      <c r="B28" s="25" t="s">
        <v>252</v>
      </c>
      <c r="C28" s="25" t="s">
        <v>262</v>
      </c>
      <c r="D28" s="26" t="s">
        <v>263</v>
      </c>
      <c r="E28" s="27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71.25" customHeight="1">
      <c r="A29" s="25" t="s">
        <v>264</v>
      </c>
      <c r="B29" s="25" t="s">
        <v>265</v>
      </c>
      <c r="C29" s="25" t="s">
        <v>266</v>
      </c>
      <c r="D29" s="26" t="s">
        <v>254</v>
      </c>
      <c r="E29" s="27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71.25" customHeight="1">
      <c r="A30" s="25" t="s">
        <v>267</v>
      </c>
      <c r="B30" s="25"/>
      <c r="C30" s="25"/>
      <c r="D30" s="26"/>
      <c r="E30" s="27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71.25" customHeight="1">
      <c r="A31" s="25" t="s">
        <v>2</v>
      </c>
      <c r="B31" s="25" t="s">
        <v>6</v>
      </c>
      <c r="C31" s="25" t="s">
        <v>8</v>
      </c>
      <c r="D31" s="26" t="s">
        <v>9</v>
      </c>
      <c r="E31" s="27" t="s">
        <v>130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22.5" customHeight="1">
      <c r="A32" s="19" t="s">
        <v>268</v>
      </c>
      <c r="B32" s="20"/>
      <c r="C32" s="20"/>
      <c r="D32" s="20"/>
      <c r="E32" s="2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2.5" customHeight="1">
      <c r="A33" s="29" t="s">
        <v>271</v>
      </c>
      <c r="B33" s="29" t="s">
        <v>272</v>
      </c>
      <c r="C33" s="29" t="s">
        <v>273</v>
      </c>
      <c r="D33" s="29" t="s">
        <v>274</v>
      </c>
      <c r="E33" s="29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71.25" customHeight="1">
      <c r="A34" s="25" t="s">
        <v>275</v>
      </c>
      <c r="B34" s="25" t="s">
        <v>208</v>
      </c>
      <c r="C34" s="25" t="s">
        <v>276</v>
      </c>
      <c r="D34" s="26" t="s">
        <v>211</v>
      </c>
      <c r="E34" s="27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71.25" customHeight="1">
      <c r="A35" s="25" t="s">
        <v>277</v>
      </c>
      <c r="B35" s="25"/>
      <c r="C35" s="25"/>
      <c r="D35" s="26"/>
      <c r="E35" s="27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22.5" customHeight="1">
      <c r="A36" s="19" t="s">
        <v>2</v>
      </c>
      <c r="B36" s="20"/>
      <c r="C36" s="20"/>
      <c r="D36" s="20"/>
      <c r="E36" s="21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22.5" customHeight="1">
      <c r="A37" s="29" t="s">
        <v>278</v>
      </c>
      <c r="B37" s="29" t="s">
        <v>279</v>
      </c>
      <c r="C37" s="29" t="s">
        <v>280</v>
      </c>
      <c r="D37" s="29" t="s">
        <v>281</v>
      </c>
      <c r="E37" s="29" t="s">
        <v>282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71.25" customHeight="1">
      <c r="A38" s="25" t="s">
        <v>283</v>
      </c>
      <c r="B38" s="25" t="s">
        <v>284</v>
      </c>
      <c r="C38" s="25" t="s">
        <v>285</v>
      </c>
      <c r="D38" s="26" t="s">
        <v>274</v>
      </c>
      <c r="E38" s="27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71.25" customHeight="1">
      <c r="A39" s="25" t="s">
        <v>286</v>
      </c>
      <c r="B39" s="25"/>
      <c r="C39" s="25"/>
      <c r="D39" s="26"/>
      <c r="E39" s="27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71.25" customHeight="1">
      <c r="A40" s="25" t="s">
        <v>2</v>
      </c>
      <c r="B40" s="25" t="s">
        <v>6</v>
      </c>
      <c r="C40" s="25" t="s">
        <v>8</v>
      </c>
      <c r="D40" s="26" t="s">
        <v>9</v>
      </c>
      <c r="E40" s="27" t="s">
        <v>130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71.25" customHeight="1">
      <c r="A41" s="25" t="s">
        <v>287</v>
      </c>
      <c r="B41" s="25" t="s">
        <v>288</v>
      </c>
      <c r="C41" s="25" t="s">
        <v>289</v>
      </c>
      <c r="D41" s="26" t="s">
        <v>290</v>
      </c>
      <c r="E41" s="27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71.25" customHeight="1">
      <c r="A42" s="25" t="s">
        <v>291</v>
      </c>
      <c r="B42" s="25"/>
      <c r="C42" s="25"/>
      <c r="D42" s="26"/>
      <c r="E42" s="27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71.25" customHeight="1">
      <c r="A43" s="25" t="s">
        <v>2</v>
      </c>
      <c r="B43" s="25" t="s">
        <v>6</v>
      </c>
      <c r="C43" s="25" t="s">
        <v>8</v>
      </c>
      <c r="D43" s="26" t="s">
        <v>9</v>
      </c>
      <c r="E43" s="27" t="s">
        <v>130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22.5" customHeight="1">
      <c r="A44" s="19" t="s">
        <v>292</v>
      </c>
      <c r="B44" s="20"/>
      <c r="C44" s="20"/>
      <c r="D44" s="20"/>
      <c r="E44" s="21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22.5" customHeight="1">
      <c r="A45" s="29" t="s">
        <v>293</v>
      </c>
      <c r="B45" s="29"/>
      <c r="C45" s="29"/>
      <c r="D45" s="29"/>
      <c r="E45" s="29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71.25" customHeight="1">
      <c r="A46" s="25" t="s">
        <v>2</v>
      </c>
      <c r="B46" s="25" t="s">
        <v>6</v>
      </c>
      <c r="C46" s="25" t="s">
        <v>8</v>
      </c>
      <c r="D46" s="26" t="s">
        <v>9</v>
      </c>
      <c r="E46" s="27" t="s">
        <v>130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22.5" customHeight="1">
      <c r="A47" s="19" t="s">
        <v>294</v>
      </c>
      <c r="B47" s="20"/>
      <c r="C47" s="20"/>
      <c r="D47" s="20"/>
      <c r="E47" s="21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22.5" customHeight="1">
      <c r="A48" s="29" t="s">
        <v>295</v>
      </c>
      <c r="B48" s="29"/>
      <c r="C48" s="29"/>
      <c r="D48" s="29"/>
      <c r="E48" s="29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71.25" customHeight="1">
      <c r="A49" s="25" t="s">
        <v>2</v>
      </c>
      <c r="B49" s="25" t="s">
        <v>6</v>
      </c>
      <c r="C49" s="25" t="s">
        <v>8</v>
      </c>
      <c r="D49" s="26" t="s">
        <v>9</v>
      </c>
      <c r="E49" s="27" t="s">
        <v>130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71.25" customHeight="1">
      <c r="A50" s="25" t="s">
        <v>296</v>
      </c>
      <c r="B50" s="25" t="s">
        <v>297</v>
      </c>
      <c r="C50" s="25" t="s">
        <v>298</v>
      </c>
      <c r="D50" s="26" t="s">
        <v>254</v>
      </c>
      <c r="E50" s="27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22.5" customHeight="1">
      <c r="A51" s="19" t="s">
        <v>299</v>
      </c>
      <c r="B51" s="20"/>
      <c r="C51" s="20"/>
      <c r="D51" s="20"/>
      <c r="E51" s="2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22.5" customHeight="1">
      <c r="A52" s="29" t="s">
        <v>2</v>
      </c>
      <c r="B52" s="29" t="s">
        <v>6</v>
      </c>
      <c r="C52" s="29" t="s">
        <v>8</v>
      </c>
      <c r="D52" s="29" t="s">
        <v>9</v>
      </c>
      <c r="E52" s="29" t="s">
        <v>130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71.25" customHeight="1">
      <c r="A53" s="25" t="s">
        <v>301</v>
      </c>
      <c r="B53" s="25" t="s">
        <v>302</v>
      </c>
      <c r="C53" s="25" t="s">
        <v>280</v>
      </c>
      <c r="D53" s="26" t="s">
        <v>303</v>
      </c>
      <c r="E53" s="27" t="s">
        <v>304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22.5" customHeight="1">
      <c r="A54" s="19" t="s">
        <v>305</v>
      </c>
      <c r="B54" s="20"/>
      <c r="C54" s="20"/>
      <c r="D54" s="20"/>
      <c r="E54" s="21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22.5" customHeight="1">
      <c r="A55" s="29" t="s">
        <v>306</v>
      </c>
      <c r="B55" s="29"/>
      <c r="C55" s="29"/>
      <c r="D55" s="29"/>
      <c r="E55" s="2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71.25" customHeight="1">
      <c r="A56" s="25" t="s">
        <v>2</v>
      </c>
      <c r="B56" s="25" t="s">
        <v>6</v>
      </c>
      <c r="C56" s="25" t="s">
        <v>8</v>
      </c>
      <c r="D56" s="26" t="s">
        <v>9</v>
      </c>
      <c r="E56" s="27" t="s">
        <v>130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22.5" customHeight="1">
      <c r="A57" s="19" t="s">
        <v>307</v>
      </c>
      <c r="B57" s="20"/>
      <c r="C57" s="20"/>
      <c r="D57" s="20"/>
      <c r="E57" s="21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22.5" customHeight="1">
      <c r="A58" s="29" t="s">
        <v>308</v>
      </c>
      <c r="B58" s="29"/>
      <c r="C58" s="29"/>
      <c r="D58" s="29"/>
      <c r="E58" s="29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71.25" customHeight="1">
      <c r="A59" s="25" t="s">
        <v>2</v>
      </c>
      <c r="B59" s="25" t="s">
        <v>6</v>
      </c>
      <c r="C59" s="25" t="s">
        <v>8</v>
      </c>
      <c r="D59" s="26" t="s">
        <v>9</v>
      </c>
      <c r="E59" s="27" t="s">
        <v>130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22.5" customHeight="1">
      <c r="A60" s="19" t="s">
        <v>309</v>
      </c>
      <c r="B60" s="20"/>
      <c r="C60" s="20"/>
      <c r="D60" s="20"/>
      <c r="E60" s="2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22.5" customHeight="1">
      <c r="A61" s="29" t="s">
        <v>310</v>
      </c>
      <c r="B61" s="29"/>
      <c r="C61" s="29"/>
      <c r="D61" s="29"/>
      <c r="E61" s="29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71.25" customHeight="1">
      <c r="A62" s="25" t="s">
        <v>2</v>
      </c>
      <c r="B62" s="25" t="s">
        <v>6</v>
      </c>
      <c r="C62" s="25" t="s">
        <v>8</v>
      </c>
      <c r="D62" s="26" t="s">
        <v>9</v>
      </c>
      <c r="E62" s="27" t="s">
        <v>130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22.5" customHeight="1">
      <c r="A63" s="19" t="s">
        <v>311</v>
      </c>
      <c r="B63" s="20"/>
      <c r="C63" s="20"/>
      <c r="D63" s="20"/>
      <c r="E63" s="2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22.5" customHeight="1">
      <c r="A64" s="29" t="s">
        <v>313</v>
      </c>
      <c r="B64" s="29"/>
      <c r="C64" s="29"/>
      <c r="D64" s="29"/>
      <c r="E64" s="29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71.25" customHeight="1">
      <c r="A65" s="25" t="s">
        <v>2</v>
      </c>
      <c r="B65" s="25" t="s">
        <v>6</v>
      </c>
      <c r="C65" s="25" t="s">
        <v>8</v>
      </c>
      <c r="D65" s="26" t="s">
        <v>9</v>
      </c>
      <c r="E65" s="27" t="s">
        <v>130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22.5" customHeight="1">
      <c r="A66" s="19" t="s">
        <v>314</v>
      </c>
      <c r="B66" s="20"/>
      <c r="C66" s="20"/>
      <c r="D66" s="20"/>
      <c r="E66" s="21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22.5" customHeight="1">
      <c r="A67" s="29" t="s">
        <v>315</v>
      </c>
      <c r="B67" s="29"/>
      <c r="C67" s="29"/>
      <c r="D67" s="29"/>
      <c r="E67" s="29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71.25" customHeight="1">
      <c r="A68" s="25" t="s">
        <v>2</v>
      </c>
      <c r="B68" s="25" t="s">
        <v>6</v>
      </c>
      <c r="C68" s="25" t="s">
        <v>8</v>
      </c>
      <c r="D68" s="26" t="s">
        <v>9</v>
      </c>
      <c r="E68" s="27" t="s">
        <v>130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22.5" customHeight="1">
      <c r="A69" s="19" t="s">
        <v>316</v>
      </c>
      <c r="B69" s="20"/>
      <c r="C69" s="20"/>
      <c r="D69" s="20"/>
      <c r="E69" s="21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22.5" customHeight="1">
      <c r="A70" s="29" t="s">
        <v>317</v>
      </c>
      <c r="B70" s="29"/>
      <c r="C70" s="29"/>
      <c r="D70" s="29"/>
      <c r="E70" s="29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71.25" customHeight="1">
      <c r="A71" s="25" t="s">
        <v>2</v>
      </c>
      <c r="B71" s="25" t="s">
        <v>6</v>
      </c>
      <c r="C71" s="25" t="s">
        <v>8</v>
      </c>
      <c r="D71" s="26" t="s">
        <v>9</v>
      </c>
      <c r="E71" s="27" t="s">
        <v>130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22.5" customHeight="1">
      <c r="A72" s="19" t="s">
        <v>318</v>
      </c>
      <c r="B72" s="20"/>
      <c r="C72" s="20"/>
      <c r="D72" s="20"/>
      <c r="E72" s="2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22.5" customHeight="1">
      <c r="A73" s="29" t="s">
        <v>319</v>
      </c>
      <c r="B73" s="29" t="s">
        <v>320</v>
      </c>
      <c r="C73" s="29" t="s">
        <v>285</v>
      </c>
      <c r="D73" s="29" t="s">
        <v>274</v>
      </c>
      <c r="E73" s="29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71.25" customHeight="1">
      <c r="A74" s="25" t="s">
        <v>321</v>
      </c>
      <c r="B74" s="25"/>
      <c r="C74" s="25"/>
      <c r="D74" s="26"/>
      <c r="E74" s="27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22.5" customHeight="1">
      <c r="A75" s="19" t="s">
        <v>2</v>
      </c>
      <c r="B75" s="20"/>
      <c r="C75" s="20"/>
      <c r="D75" s="20"/>
      <c r="E75" s="2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22.5" customHeight="1">
      <c r="A76" s="29" t="s">
        <v>323</v>
      </c>
      <c r="B76" s="29" t="s">
        <v>302</v>
      </c>
      <c r="C76" s="29" t="s">
        <v>289</v>
      </c>
      <c r="D76" s="29" t="s">
        <v>254</v>
      </c>
      <c r="E76" s="29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71.25" customHeight="1">
      <c r="A77" s="25" t="s">
        <v>324</v>
      </c>
      <c r="B77" s="25"/>
      <c r="C77" s="25"/>
      <c r="D77" s="26"/>
      <c r="E77" s="27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22.5" customHeight="1">
      <c r="A78" s="19" t="s">
        <v>2</v>
      </c>
      <c r="B78" s="20"/>
      <c r="C78" s="20"/>
      <c r="D78" s="20"/>
      <c r="E78" s="2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22.5" customHeight="1">
      <c r="A79" s="29" t="s">
        <v>325</v>
      </c>
      <c r="B79" s="29" t="s">
        <v>326</v>
      </c>
      <c r="C79" s="29" t="s">
        <v>289</v>
      </c>
      <c r="D79" s="29" t="s">
        <v>274</v>
      </c>
      <c r="E79" s="29" t="s">
        <v>327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71.25" customHeight="1">
      <c r="A80" s="25" t="s">
        <v>328</v>
      </c>
      <c r="B80" s="25" t="s">
        <v>265</v>
      </c>
      <c r="C80" s="25" t="s">
        <v>285</v>
      </c>
      <c r="D80" s="26" t="s">
        <v>274</v>
      </c>
      <c r="E80" s="27" t="s">
        <v>329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22.5" customHeight="1">
      <c r="A81" s="19" t="s">
        <v>330</v>
      </c>
      <c r="B81" s="20"/>
      <c r="C81" s="20"/>
      <c r="D81" s="20"/>
      <c r="E81" s="2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22.5" customHeight="1">
      <c r="A82" s="29" t="s">
        <v>2</v>
      </c>
      <c r="B82" s="29" t="s">
        <v>6</v>
      </c>
      <c r="C82" s="29" t="s">
        <v>8</v>
      </c>
      <c r="D82" s="29" t="s">
        <v>9</v>
      </c>
      <c r="E82" s="29" t="s">
        <v>130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71.25" customHeight="1">
      <c r="A83" s="25" t="s">
        <v>331</v>
      </c>
      <c r="B83" s="25" t="s">
        <v>183</v>
      </c>
      <c r="C83" s="25" t="s">
        <v>289</v>
      </c>
      <c r="D83" s="26" t="s">
        <v>274</v>
      </c>
      <c r="E83" s="27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22.5" customHeight="1">
      <c r="A84" s="19" t="s">
        <v>332</v>
      </c>
      <c r="B84" s="20"/>
      <c r="C84" s="20"/>
      <c r="D84" s="20"/>
      <c r="E84" s="2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22.5" customHeight="1">
      <c r="A85" s="29" t="s">
        <v>334</v>
      </c>
      <c r="B85" s="29"/>
      <c r="C85" s="29"/>
      <c r="D85" s="29"/>
      <c r="E85" s="29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71.25" customHeight="1">
      <c r="A86" s="25" t="s">
        <v>2</v>
      </c>
      <c r="B86" s="25" t="s">
        <v>6</v>
      </c>
      <c r="C86" s="25" t="s">
        <v>8</v>
      </c>
      <c r="D86" s="26" t="s">
        <v>9</v>
      </c>
      <c r="E86" s="27" t="s">
        <v>130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22.5" customHeight="1">
      <c r="A87" s="19" t="s">
        <v>335</v>
      </c>
      <c r="B87" s="20"/>
      <c r="C87" s="20"/>
      <c r="D87" s="20"/>
      <c r="E87" s="2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2.5" customHeight="1">
      <c r="A88" s="29" t="s">
        <v>336</v>
      </c>
      <c r="B88" s="29" t="s">
        <v>337</v>
      </c>
      <c r="C88" s="29" t="s">
        <v>285</v>
      </c>
      <c r="D88" s="29" t="s">
        <v>274</v>
      </c>
      <c r="E88" s="29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71.25" customHeight="1">
      <c r="A89" s="25" t="s">
        <v>338</v>
      </c>
      <c r="B89" s="25"/>
      <c r="C89" s="25"/>
      <c r="D89" s="26"/>
      <c r="E89" s="27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22.5" customHeight="1">
      <c r="A90" s="19" t="s">
        <v>2</v>
      </c>
      <c r="B90" s="20"/>
      <c r="C90" s="20"/>
      <c r="D90" s="20"/>
      <c r="E90" s="2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22.5" customHeight="1">
      <c r="A91" s="29" t="s">
        <v>339</v>
      </c>
      <c r="B91" s="29" t="s">
        <v>183</v>
      </c>
      <c r="C91" s="29" t="s">
        <v>289</v>
      </c>
      <c r="D91" s="29" t="s">
        <v>274</v>
      </c>
      <c r="E91" s="2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71.25" customHeight="1">
      <c r="A92" s="25" t="s">
        <v>340</v>
      </c>
      <c r="B92" s="25" t="s">
        <v>265</v>
      </c>
      <c r="C92" s="25" t="s">
        <v>285</v>
      </c>
      <c r="D92" s="26" t="s">
        <v>254</v>
      </c>
      <c r="E92" s="27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71.25" customHeight="1">
      <c r="A93" s="25" t="s">
        <v>341</v>
      </c>
      <c r="B93" s="25"/>
      <c r="C93" s="25"/>
      <c r="D93" s="26"/>
      <c r="E93" s="27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22.5" customHeight="1">
      <c r="A94" s="19" t="s">
        <v>2</v>
      </c>
      <c r="B94" s="20"/>
      <c r="C94" s="20"/>
      <c r="D94" s="20"/>
      <c r="E94" s="2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22.5" customHeight="1">
      <c r="A95" s="29" t="s">
        <v>342</v>
      </c>
      <c r="B95" s="29" t="s">
        <v>343</v>
      </c>
      <c r="C95" s="29" t="s">
        <v>289</v>
      </c>
      <c r="D95" s="29" t="s">
        <v>258</v>
      </c>
      <c r="E95" s="29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71.25" customHeight="1">
      <c r="A96" s="25" t="s">
        <v>344</v>
      </c>
      <c r="B96" s="25"/>
      <c r="C96" s="25"/>
      <c r="D96" s="26"/>
      <c r="E96" s="27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71.25" customHeight="1">
      <c r="A97" s="25" t="s">
        <v>2</v>
      </c>
      <c r="B97" s="25" t="s">
        <v>6</v>
      </c>
      <c r="C97" s="25" t="s">
        <v>8</v>
      </c>
      <c r="D97" s="26" t="s">
        <v>9</v>
      </c>
      <c r="E97" s="27" t="s">
        <v>130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22.5" customHeight="1">
      <c r="A98" s="19" t="s">
        <v>346</v>
      </c>
      <c r="B98" s="20"/>
      <c r="C98" s="20"/>
      <c r="D98" s="20"/>
      <c r="E98" s="2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22.5" customHeight="1">
      <c r="A99" s="29" t="s">
        <v>347</v>
      </c>
      <c r="B99" s="29" t="s">
        <v>343</v>
      </c>
      <c r="C99" s="29" t="s">
        <v>285</v>
      </c>
      <c r="D99" s="29" t="s">
        <v>258</v>
      </c>
      <c r="E99" s="29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71.25" customHeight="1">
      <c r="A100" s="25" t="s">
        <v>348</v>
      </c>
      <c r="B100" s="25"/>
      <c r="C100" s="25"/>
      <c r="D100" s="26"/>
      <c r="E100" s="27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71.25" customHeight="1">
      <c r="A101" s="25" t="s">
        <v>2</v>
      </c>
      <c r="B101" s="25" t="s">
        <v>6</v>
      </c>
      <c r="C101" s="25" t="s">
        <v>8</v>
      </c>
      <c r="D101" s="26" t="s">
        <v>9</v>
      </c>
      <c r="E101" s="27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22.5" customHeight="1">
      <c r="A102" s="19" t="s">
        <v>349</v>
      </c>
      <c r="B102" s="20"/>
      <c r="C102" s="20"/>
      <c r="D102" s="20"/>
      <c r="E102" s="2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22.5" customHeight="1">
      <c r="A103" s="29" t="s">
        <v>350</v>
      </c>
      <c r="B103" s="29" t="s">
        <v>351</v>
      </c>
      <c r="C103" s="29" t="s">
        <v>285</v>
      </c>
      <c r="D103" s="29" t="s">
        <v>274</v>
      </c>
      <c r="E103" s="29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71.25" customHeight="1">
      <c r="A104" s="25" t="s">
        <v>352</v>
      </c>
      <c r="B104" s="25"/>
      <c r="C104" s="25"/>
      <c r="D104" s="26"/>
      <c r="E104" s="27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71.25" customHeight="1">
      <c r="A105" s="25" t="s">
        <v>2</v>
      </c>
      <c r="B105" s="25" t="s">
        <v>6</v>
      </c>
      <c r="C105" s="25" t="s">
        <v>8</v>
      </c>
      <c r="D105" s="26" t="s">
        <v>9</v>
      </c>
      <c r="E105" s="27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22.5" customHeight="1">
      <c r="A106" s="19" t="s">
        <v>353</v>
      </c>
      <c r="B106" s="20"/>
      <c r="C106" s="20"/>
      <c r="D106" s="20"/>
      <c r="E106" s="2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22.5" customHeight="1">
      <c r="A107" s="29" t="s">
        <v>354</v>
      </c>
      <c r="B107" s="29"/>
      <c r="C107" s="29"/>
      <c r="D107" s="29"/>
      <c r="E107" s="29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71.25" customHeight="1">
      <c r="A108" s="25" t="s">
        <v>2</v>
      </c>
      <c r="B108" s="25" t="s">
        <v>6</v>
      </c>
      <c r="C108" s="25" t="s">
        <v>8</v>
      </c>
      <c r="D108" s="26" t="s">
        <v>9</v>
      </c>
      <c r="E108" s="27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71.25" customHeight="1">
      <c r="A109" s="25" t="s">
        <v>355</v>
      </c>
      <c r="B109" s="25" t="s">
        <v>252</v>
      </c>
      <c r="C109" s="25" t="s">
        <v>289</v>
      </c>
      <c r="D109" s="26" t="s">
        <v>258</v>
      </c>
      <c r="E109" s="27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71.25" customHeight="1">
      <c r="A110" s="25" t="s">
        <v>356</v>
      </c>
      <c r="B110" s="25"/>
      <c r="C110" s="25"/>
      <c r="D110" s="26"/>
      <c r="E110" s="27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71.25" customHeight="1">
      <c r="A111" s="25" t="s">
        <v>2</v>
      </c>
      <c r="B111" s="25" t="s">
        <v>6</v>
      </c>
      <c r="C111" s="25" t="s">
        <v>8</v>
      </c>
      <c r="D111" s="26" t="s">
        <v>9</v>
      </c>
      <c r="E111" s="27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71.25" customHeight="1">
      <c r="A112" s="25" t="s">
        <v>357</v>
      </c>
      <c r="B112" s="25" t="s">
        <v>146</v>
      </c>
      <c r="C112" s="25" t="s">
        <v>358</v>
      </c>
      <c r="D112" s="26" t="s">
        <v>359</v>
      </c>
      <c r="E112" s="27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71.25" customHeight="1">
      <c r="A113" s="25" t="s">
        <v>360</v>
      </c>
      <c r="B113" s="25" t="s">
        <v>361</v>
      </c>
      <c r="C113" s="25" t="s">
        <v>362</v>
      </c>
      <c r="D113" s="26" t="s">
        <v>254</v>
      </c>
      <c r="E113" s="27" t="s">
        <v>363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22.5" customHeight="1">
      <c r="A114" s="19" t="s">
        <v>364</v>
      </c>
      <c r="B114" s="20"/>
      <c r="C114" s="20"/>
      <c r="D114" s="20"/>
      <c r="E114" s="2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22.5" customHeight="1">
      <c r="A115" s="29" t="s">
        <v>2</v>
      </c>
      <c r="B115" s="29" t="s">
        <v>6</v>
      </c>
      <c r="C115" s="29" t="s">
        <v>8</v>
      </c>
      <c r="D115" s="29" t="s">
        <v>9</v>
      </c>
      <c r="E115" s="29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71.25" customHeight="1">
      <c r="A116" s="25" t="s">
        <v>365</v>
      </c>
      <c r="B116" s="25" t="s">
        <v>366</v>
      </c>
      <c r="C116" s="25" t="s">
        <v>253</v>
      </c>
      <c r="D116" s="26" t="s">
        <v>254</v>
      </c>
      <c r="E116" s="27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71.25" customHeight="1">
      <c r="A117" s="25" t="s">
        <v>367</v>
      </c>
      <c r="B117" s="25" t="s">
        <v>368</v>
      </c>
      <c r="C117" s="25" t="s">
        <v>369</v>
      </c>
      <c r="D117" s="26" t="s">
        <v>150</v>
      </c>
      <c r="E117" s="27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22.5" customHeight="1">
      <c r="A118" s="19" t="s">
        <v>370</v>
      </c>
      <c r="B118" s="20"/>
      <c r="C118" s="20"/>
      <c r="D118" s="20"/>
      <c r="E118" s="2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22.5" customHeight="1">
      <c r="A119" s="29" t="s">
        <v>371</v>
      </c>
      <c r="B119" s="29" t="s">
        <v>372</v>
      </c>
      <c r="C119" s="29" t="s">
        <v>235</v>
      </c>
      <c r="D119" s="29" t="s">
        <v>274</v>
      </c>
      <c r="E119" s="29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71.25" customHeight="1">
      <c r="A120" s="25" t="s">
        <v>373</v>
      </c>
      <c r="B120" s="25"/>
      <c r="C120" s="25"/>
      <c r="D120" s="26"/>
      <c r="E120" s="27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22.5" customHeight="1">
      <c r="A121" s="19" t="s">
        <v>2</v>
      </c>
      <c r="B121" s="20"/>
      <c r="C121" s="20"/>
      <c r="D121" s="20"/>
      <c r="E121" s="2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22.5" customHeight="1">
      <c r="A122" s="29" t="s">
        <v>374</v>
      </c>
      <c r="B122" s="29" t="s">
        <v>302</v>
      </c>
      <c r="C122" s="29" t="s">
        <v>289</v>
      </c>
      <c r="D122" s="29" t="s">
        <v>290</v>
      </c>
      <c r="E122" s="29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71.25" customHeight="1">
      <c r="A123" s="25" t="s">
        <v>375</v>
      </c>
      <c r="B123" s="25"/>
      <c r="C123" s="25"/>
      <c r="D123" s="26"/>
      <c r="E123" s="27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22.5" customHeight="1">
      <c r="A124" s="19" t="s">
        <v>2</v>
      </c>
      <c r="B124" s="20"/>
      <c r="C124" s="20"/>
      <c r="D124" s="20"/>
      <c r="E124" s="2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22.5" customHeight="1">
      <c r="A125" s="29" t="s">
        <v>376</v>
      </c>
      <c r="B125" s="29" t="s">
        <v>326</v>
      </c>
      <c r="C125" s="29" t="s">
        <v>289</v>
      </c>
      <c r="D125" s="29" t="s">
        <v>377</v>
      </c>
      <c r="E125" s="29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71.25" customHeight="1">
      <c r="A126" s="25" t="s">
        <v>378</v>
      </c>
      <c r="B126" s="25"/>
      <c r="C126" s="25"/>
      <c r="D126" s="26"/>
      <c r="E126" s="27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22.5" customHeight="1">
      <c r="A127" s="19" t="s">
        <v>2</v>
      </c>
      <c r="B127" s="20"/>
      <c r="C127" s="20"/>
      <c r="D127" s="20"/>
      <c r="E127" s="2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22.5" customHeight="1">
      <c r="A128" s="29" t="s">
        <v>379</v>
      </c>
      <c r="B128" s="29" t="s">
        <v>380</v>
      </c>
      <c r="C128" s="29" t="s">
        <v>382</v>
      </c>
      <c r="D128" s="29" t="s">
        <v>383</v>
      </c>
      <c r="E128" s="29" t="s">
        <v>385</v>
      </c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71.25" customHeight="1">
      <c r="A129" s="25" t="s">
        <v>386</v>
      </c>
      <c r="B129" s="25" t="s">
        <v>387</v>
      </c>
      <c r="C129" s="25" t="s">
        <v>388</v>
      </c>
      <c r="D129" s="26" t="s">
        <v>389</v>
      </c>
      <c r="E129" s="27" t="s">
        <v>390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71.25" customHeight="1">
      <c r="A130" s="25" t="s">
        <v>391</v>
      </c>
      <c r="B130" s="25" t="s">
        <v>392</v>
      </c>
      <c r="C130" s="25" t="s">
        <v>393</v>
      </c>
      <c r="D130" s="26" t="s">
        <v>383</v>
      </c>
      <c r="E130" s="27" t="s">
        <v>394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22.5" customHeight="1">
      <c r="A131" s="19" t="s">
        <v>395</v>
      </c>
      <c r="B131" s="20"/>
      <c r="C131" s="20"/>
      <c r="D131" s="20"/>
      <c r="E131" s="2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22.5" customHeight="1">
      <c r="A132" s="29" t="s">
        <v>396</v>
      </c>
      <c r="B132" s="29" t="s">
        <v>397</v>
      </c>
      <c r="C132" s="29" t="s">
        <v>398</v>
      </c>
      <c r="D132" s="29" t="s">
        <v>383</v>
      </c>
      <c r="E132" s="29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71.25" customHeight="1">
      <c r="A133" s="25" t="s">
        <v>399</v>
      </c>
      <c r="B133" s="25" t="s">
        <v>400</v>
      </c>
      <c r="C133" s="25" t="s">
        <v>401</v>
      </c>
      <c r="D133" s="26" t="s">
        <v>383</v>
      </c>
      <c r="E133" s="27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71.25" customHeight="1">
      <c r="A134" s="25" t="s">
        <v>402</v>
      </c>
      <c r="B134" s="25"/>
      <c r="C134" s="25"/>
      <c r="D134" s="26"/>
      <c r="E134" s="27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22.5" customHeight="1">
      <c r="A135" s="19" t="s">
        <v>2</v>
      </c>
      <c r="B135" s="20"/>
      <c r="C135" s="20"/>
      <c r="D135" s="20"/>
      <c r="E135" s="2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22.5" customHeight="1">
      <c r="A136" s="29" t="s">
        <v>403</v>
      </c>
      <c r="B136" s="29" t="s">
        <v>404</v>
      </c>
      <c r="C136" s="29" t="s">
        <v>382</v>
      </c>
      <c r="D136" s="29" t="s">
        <v>383</v>
      </c>
      <c r="E136" s="29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71.25" customHeight="1">
      <c r="A137" s="25" t="s">
        <v>405</v>
      </c>
      <c r="B137" s="25" t="s">
        <v>297</v>
      </c>
      <c r="C137" s="25" t="s">
        <v>388</v>
      </c>
      <c r="D137" s="26" t="s">
        <v>389</v>
      </c>
      <c r="E137" s="27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71.25" customHeight="1">
      <c r="A138" s="25" t="s">
        <v>406</v>
      </c>
      <c r="B138" s="25"/>
      <c r="C138" s="25"/>
      <c r="D138" s="26"/>
      <c r="E138" s="27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71.25" customHeight="1">
      <c r="A139" s="25" t="s">
        <v>2</v>
      </c>
      <c r="B139" s="25" t="s">
        <v>6</v>
      </c>
      <c r="C139" s="25" t="s">
        <v>8</v>
      </c>
      <c r="D139" s="26" t="s">
        <v>9</v>
      </c>
      <c r="E139" s="27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71.25" customHeight="1">
      <c r="A140" s="25" t="s">
        <v>407</v>
      </c>
      <c r="B140" s="25" t="s">
        <v>408</v>
      </c>
      <c r="C140" s="25" t="s">
        <v>409</v>
      </c>
      <c r="D140" s="26" t="s">
        <v>254</v>
      </c>
      <c r="E140" s="27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22.5" customHeight="1">
      <c r="A141" s="19" t="s">
        <v>410</v>
      </c>
      <c r="B141" s="20"/>
      <c r="C141" s="20"/>
      <c r="D141" s="20"/>
      <c r="E141" s="2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22.5" customHeight="1">
      <c r="A142" s="29" t="s">
        <v>411</v>
      </c>
      <c r="B142" s="29" t="s">
        <v>412</v>
      </c>
      <c r="C142" s="29" t="s">
        <v>413</v>
      </c>
      <c r="D142" s="29" t="s">
        <v>236</v>
      </c>
      <c r="E142" s="29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71.25" customHeight="1">
      <c r="A143" s="25" t="s">
        <v>414</v>
      </c>
      <c r="B143" s="25" t="s">
        <v>415</v>
      </c>
      <c r="C143" s="25" t="s">
        <v>416</v>
      </c>
      <c r="D143" s="26" t="s">
        <v>236</v>
      </c>
      <c r="E143" s="27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22.5" customHeight="1">
      <c r="A144" s="19" t="s">
        <v>420</v>
      </c>
      <c r="B144" s="20"/>
      <c r="C144" s="20"/>
      <c r="D144" s="20"/>
      <c r="E144" s="2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22.5" customHeight="1">
      <c r="A145" s="29" t="s">
        <v>2</v>
      </c>
      <c r="B145" s="29" t="s">
        <v>421</v>
      </c>
      <c r="C145" s="29" t="s">
        <v>8</v>
      </c>
      <c r="D145" s="29" t="s">
        <v>9</v>
      </c>
      <c r="E145" s="29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71.25" customHeight="1">
      <c r="A146" s="25" t="s">
        <v>422</v>
      </c>
      <c r="B146" s="25" t="s">
        <v>423</v>
      </c>
      <c r="C146" s="25" t="s">
        <v>424</v>
      </c>
      <c r="D146" s="26"/>
      <c r="E146" s="27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22.5" customHeight="1">
      <c r="A147" s="19" t="s">
        <v>425</v>
      </c>
      <c r="B147" s="20"/>
      <c r="C147" s="20"/>
      <c r="D147" s="20"/>
      <c r="E147" s="2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22.5" customHeight="1">
      <c r="A148" s="29" t="s">
        <v>426</v>
      </c>
      <c r="B148" s="29" t="s">
        <v>427</v>
      </c>
      <c r="C148" s="29" t="s">
        <v>424</v>
      </c>
      <c r="D148" s="29"/>
      <c r="E148" s="29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71.25" customHeight="1">
      <c r="A149" s="25" t="s">
        <v>428</v>
      </c>
      <c r="B149" s="25" t="s">
        <v>429</v>
      </c>
      <c r="C149" s="25" t="s">
        <v>424</v>
      </c>
      <c r="D149" s="26"/>
      <c r="E149" s="27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22.5" customHeight="1">
      <c r="A150" s="19" t="s">
        <v>430</v>
      </c>
      <c r="B150" s="20"/>
      <c r="C150" s="20"/>
      <c r="D150" s="20"/>
      <c r="E150" s="2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22.5" customHeight="1">
      <c r="A151" s="29" t="s">
        <v>431</v>
      </c>
      <c r="B151" s="29" t="s">
        <v>432</v>
      </c>
      <c r="C151" s="29" t="s">
        <v>424</v>
      </c>
      <c r="D151" s="29"/>
      <c r="E151" s="29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71.25" customHeight="1">
      <c r="A152" s="25" t="s">
        <v>433</v>
      </c>
      <c r="B152" s="25" t="s">
        <v>435</v>
      </c>
      <c r="C152" s="25" t="s">
        <v>424</v>
      </c>
      <c r="D152" s="26"/>
      <c r="E152" s="27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71.25" customHeight="1">
      <c r="A153" s="25" t="s">
        <v>436</v>
      </c>
      <c r="B153" s="25" t="s">
        <v>437</v>
      </c>
      <c r="C153" s="25" t="s">
        <v>424</v>
      </c>
      <c r="D153" s="26"/>
      <c r="E153" s="27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71.25" customHeight="1">
      <c r="A154" s="25" t="s">
        <v>438</v>
      </c>
      <c r="B154" s="25"/>
      <c r="C154" s="25"/>
      <c r="D154" s="26"/>
      <c r="E154" s="27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71.25" customHeight="1">
      <c r="A155" s="25" t="s">
        <v>2</v>
      </c>
      <c r="B155" s="25" t="s">
        <v>421</v>
      </c>
      <c r="C155" s="25" t="s">
        <v>8</v>
      </c>
      <c r="D155" s="26" t="s">
        <v>9</v>
      </c>
      <c r="E155" s="27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71.25" customHeight="1">
      <c r="A156" s="25" t="s">
        <v>439</v>
      </c>
      <c r="B156" s="25" t="s">
        <v>440</v>
      </c>
      <c r="C156" s="25" t="s">
        <v>441</v>
      </c>
      <c r="D156" s="26" t="s">
        <v>254</v>
      </c>
      <c r="E156" s="27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71.25" customHeight="1">
      <c r="A157" s="25" t="s">
        <v>442</v>
      </c>
      <c r="B157" s="25" t="s">
        <v>443</v>
      </c>
      <c r="C157" s="25" t="s">
        <v>441</v>
      </c>
      <c r="D157" s="26" t="s">
        <v>254</v>
      </c>
      <c r="E157" s="27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71.25" customHeight="1">
      <c r="A158" s="25" t="s">
        <v>444</v>
      </c>
      <c r="B158" s="25" t="s">
        <v>445</v>
      </c>
      <c r="C158" s="25" t="s">
        <v>441</v>
      </c>
      <c r="D158" s="26" t="s">
        <v>254</v>
      </c>
      <c r="E158" s="27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71.25" customHeight="1">
      <c r="A159" s="25" t="s">
        <v>446</v>
      </c>
      <c r="B159" s="25" t="s">
        <v>447</v>
      </c>
      <c r="C159" s="25" t="s">
        <v>441</v>
      </c>
      <c r="D159" s="26" t="s">
        <v>254</v>
      </c>
      <c r="E159" s="27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71.25" customHeight="1">
      <c r="A160" s="25"/>
      <c r="B160" s="25"/>
      <c r="C160" s="25"/>
      <c r="D160" s="26"/>
      <c r="E160" s="27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71.25" customHeight="1">
      <c r="A161" s="25"/>
      <c r="B161" s="25"/>
      <c r="C161" s="25"/>
      <c r="D161" s="26"/>
      <c r="E161" s="27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71.25" customHeight="1">
      <c r="A162" s="25"/>
      <c r="B162" s="25"/>
      <c r="C162" s="25"/>
      <c r="D162" s="26"/>
      <c r="E162" s="27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71.25" customHeight="1">
      <c r="A163" s="25"/>
      <c r="B163" s="25"/>
      <c r="C163" s="25"/>
      <c r="D163" s="26"/>
      <c r="E163" s="27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71.25" customHeight="1">
      <c r="A164" s="25"/>
      <c r="B164" s="25"/>
      <c r="C164" s="25"/>
      <c r="D164" s="26"/>
      <c r="E164" s="27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71.25" customHeight="1">
      <c r="A165" s="25"/>
      <c r="B165" s="25"/>
      <c r="C165" s="25"/>
      <c r="D165" s="26"/>
      <c r="E165" s="27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71.25" customHeight="1">
      <c r="A166" s="25"/>
      <c r="B166" s="25"/>
      <c r="C166" s="25"/>
      <c r="D166" s="26"/>
      <c r="E166" s="27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71.25" customHeight="1">
      <c r="A167" s="25"/>
      <c r="B167" s="25"/>
      <c r="C167" s="25"/>
      <c r="D167" s="26"/>
      <c r="E167" s="27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71.25" customHeight="1">
      <c r="A168" s="25"/>
      <c r="B168" s="25"/>
      <c r="C168" s="25"/>
      <c r="D168" s="26"/>
      <c r="E168" s="27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71.25" customHeight="1">
      <c r="A169" s="25"/>
      <c r="B169" s="25"/>
      <c r="C169" s="25"/>
      <c r="D169" s="26"/>
      <c r="E169" s="27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71.25" customHeight="1">
      <c r="A170" s="25"/>
      <c r="B170" s="25"/>
      <c r="C170" s="25"/>
      <c r="D170" s="26"/>
      <c r="E170" s="27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71.25" customHeight="1">
      <c r="A171" s="25"/>
      <c r="B171" s="25"/>
      <c r="C171" s="25"/>
      <c r="D171" s="26"/>
      <c r="E171" s="27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71.25" customHeight="1">
      <c r="A172" s="25"/>
      <c r="B172" s="25"/>
      <c r="C172" s="25"/>
      <c r="D172" s="26"/>
      <c r="E172" s="27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71.25" customHeight="1">
      <c r="A173" s="25"/>
      <c r="B173" s="25"/>
      <c r="C173" s="25"/>
      <c r="D173" s="26"/>
      <c r="E173" s="27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71.25" customHeight="1">
      <c r="A174" s="25"/>
      <c r="B174" s="25"/>
      <c r="C174" s="25"/>
      <c r="D174" s="26"/>
      <c r="E174" s="27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71.25" customHeight="1">
      <c r="A175" s="25"/>
      <c r="B175" s="25"/>
      <c r="C175" s="25"/>
      <c r="D175" s="26"/>
      <c r="E175" s="27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71.25" customHeight="1">
      <c r="A176" s="25"/>
      <c r="B176" s="25"/>
      <c r="C176" s="25"/>
      <c r="D176" s="26"/>
      <c r="E176" s="27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71.25" customHeight="1">
      <c r="A177" s="25"/>
      <c r="B177" s="25"/>
      <c r="C177" s="25"/>
      <c r="D177" s="26"/>
      <c r="E177" s="27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71.25" customHeight="1">
      <c r="A178" s="25"/>
      <c r="B178" s="25"/>
      <c r="C178" s="25"/>
      <c r="D178" s="26"/>
      <c r="E178" s="27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71.25" customHeight="1">
      <c r="A179" s="25"/>
      <c r="B179" s="25"/>
      <c r="C179" s="25"/>
      <c r="D179" s="26"/>
      <c r="E179" s="27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71.25" customHeight="1">
      <c r="A180" s="25"/>
      <c r="B180" s="25"/>
      <c r="C180" s="25"/>
      <c r="D180" s="26"/>
      <c r="E180" s="27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71.25" customHeight="1">
      <c r="A181" s="25"/>
      <c r="B181" s="25"/>
      <c r="C181" s="25"/>
      <c r="D181" s="26"/>
      <c r="E181" s="27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71.25" customHeight="1">
      <c r="A182" s="25"/>
      <c r="B182" s="25"/>
      <c r="C182" s="25"/>
      <c r="D182" s="26"/>
      <c r="E182" s="27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71.25" customHeight="1">
      <c r="A183" s="25"/>
      <c r="B183" s="25"/>
      <c r="C183" s="25"/>
      <c r="D183" s="26"/>
      <c r="E183" s="27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71.25" customHeight="1">
      <c r="A184" s="25"/>
      <c r="B184" s="25"/>
      <c r="C184" s="25"/>
      <c r="D184" s="26"/>
      <c r="E184" s="27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71.25" customHeight="1">
      <c r="A185" s="25"/>
      <c r="B185" s="25"/>
      <c r="C185" s="25"/>
      <c r="D185" s="26"/>
      <c r="E185" s="27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71.25" customHeight="1">
      <c r="A186" s="25"/>
      <c r="B186" s="25"/>
      <c r="C186" s="25"/>
      <c r="D186" s="26"/>
      <c r="E186" s="27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71.25" customHeight="1">
      <c r="A187" s="25"/>
      <c r="B187" s="25"/>
      <c r="C187" s="25"/>
      <c r="D187" s="26"/>
      <c r="E187" s="27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71.25" customHeight="1">
      <c r="A188" s="25"/>
      <c r="B188" s="25"/>
      <c r="C188" s="25"/>
      <c r="D188" s="26"/>
      <c r="E188" s="27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71.25" customHeight="1">
      <c r="A189" s="25"/>
      <c r="B189" s="25"/>
      <c r="C189" s="25"/>
      <c r="D189" s="26"/>
      <c r="E189" s="27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71.25" customHeight="1">
      <c r="A190" s="25"/>
      <c r="B190" s="25"/>
      <c r="C190" s="25"/>
      <c r="D190" s="26"/>
      <c r="E190" s="27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71.25" customHeight="1">
      <c r="A191" s="25"/>
      <c r="B191" s="25"/>
      <c r="C191" s="25"/>
      <c r="D191" s="26"/>
      <c r="E191" s="27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71.25" customHeight="1">
      <c r="A192" s="25"/>
      <c r="B192" s="25"/>
      <c r="C192" s="25"/>
      <c r="D192" s="26"/>
      <c r="E192" s="27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71.25" customHeight="1">
      <c r="A193" s="25"/>
      <c r="B193" s="25"/>
      <c r="C193" s="25"/>
      <c r="D193" s="26"/>
      <c r="E193" s="27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71.25" customHeight="1">
      <c r="A194" s="25"/>
      <c r="B194" s="25"/>
      <c r="C194" s="25"/>
      <c r="D194" s="26"/>
      <c r="E194" s="27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71.25" customHeight="1">
      <c r="A195" s="25"/>
      <c r="B195" s="25"/>
      <c r="C195" s="25"/>
      <c r="D195" s="26"/>
      <c r="E195" s="27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71.25" customHeight="1">
      <c r="A196" s="25"/>
      <c r="B196" s="25"/>
      <c r="C196" s="25"/>
      <c r="D196" s="26"/>
      <c r="E196" s="27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71.25" customHeight="1">
      <c r="A197" s="25"/>
      <c r="B197" s="25"/>
      <c r="C197" s="25"/>
      <c r="D197" s="26"/>
      <c r="E197" s="27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71.25" customHeight="1">
      <c r="A198" s="25"/>
      <c r="B198" s="25"/>
      <c r="C198" s="25"/>
      <c r="D198" s="26"/>
      <c r="E198" s="27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71.25" customHeight="1">
      <c r="A199" s="35"/>
      <c r="B199" s="35"/>
      <c r="C199" s="35"/>
      <c r="D199" s="36"/>
      <c r="E199" s="37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71.25" customHeight="1">
      <c r="A200" s="35"/>
      <c r="B200" s="35"/>
      <c r="C200" s="35"/>
      <c r="D200" s="36"/>
      <c r="E200" s="37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71.25" customHeight="1">
      <c r="A201" s="35"/>
      <c r="B201" s="35"/>
      <c r="C201" s="35"/>
      <c r="D201" s="36"/>
      <c r="E201" s="37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71.25" customHeight="1">
      <c r="A202" s="35"/>
      <c r="B202" s="35"/>
      <c r="C202" s="35"/>
      <c r="D202" s="36"/>
      <c r="E202" s="37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71.25" customHeight="1">
      <c r="A203" s="35"/>
      <c r="B203" s="35"/>
      <c r="C203" s="35"/>
      <c r="D203" s="36"/>
      <c r="E203" s="37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71.25" customHeight="1">
      <c r="A204" s="35"/>
      <c r="B204" s="35"/>
      <c r="C204" s="35"/>
      <c r="D204" s="36"/>
      <c r="E204" s="37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71.25" customHeight="1">
      <c r="A205" s="35"/>
      <c r="B205" s="35"/>
      <c r="C205" s="35"/>
      <c r="D205" s="36"/>
      <c r="E205" s="37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71.25" customHeight="1">
      <c r="A206" s="35"/>
      <c r="B206" s="35"/>
      <c r="C206" s="35"/>
      <c r="D206" s="36"/>
      <c r="E206" s="37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71.25" customHeight="1">
      <c r="A207" s="35"/>
      <c r="B207" s="35"/>
      <c r="C207" s="35"/>
      <c r="D207" s="36"/>
      <c r="E207" s="37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71.25" customHeight="1">
      <c r="A208" s="35"/>
      <c r="B208" s="35"/>
      <c r="C208" s="35"/>
      <c r="D208" s="36"/>
      <c r="E208" s="37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71.25" customHeight="1">
      <c r="A209" s="35"/>
      <c r="B209" s="35"/>
      <c r="C209" s="35"/>
      <c r="D209" s="36"/>
      <c r="E209" s="37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71.25" customHeight="1">
      <c r="A210" s="35"/>
      <c r="B210" s="35"/>
      <c r="C210" s="35"/>
      <c r="D210" s="36"/>
      <c r="E210" s="37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71.25" customHeight="1">
      <c r="A211" s="35"/>
      <c r="B211" s="35"/>
      <c r="C211" s="35"/>
      <c r="D211" s="36"/>
      <c r="E211" s="37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71.25" customHeight="1">
      <c r="A212" s="35"/>
      <c r="B212" s="35"/>
      <c r="C212" s="35"/>
      <c r="D212" s="36"/>
      <c r="E212" s="37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71.25" customHeight="1">
      <c r="A213" s="35"/>
      <c r="B213" s="35"/>
      <c r="C213" s="35"/>
      <c r="D213" s="36"/>
      <c r="E213" s="37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71.25" customHeight="1">
      <c r="A214" s="35"/>
      <c r="B214" s="35"/>
      <c r="C214" s="35"/>
      <c r="D214" s="36"/>
      <c r="E214" s="37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71.25" customHeight="1">
      <c r="A215" s="35"/>
      <c r="B215" s="35"/>
      <c r="C215" s="35"/>
      <c r="D215" s="36"/>
      <c r="E215" s="37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71.25" customHeight="1">
      <c r="A216" s="35"/>
      <c r="B216" s="35"/>
      <c r="C216" s="35"/>
      <c r="D216" s="36"/>
      <c r="E216" s="37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71.25" customHeight="1">
      <c r="A217" s="35"/>
      <c r="B217" s="35"/>
      <c r="C217" s="35"/>
      <c r="D217" s="36"/>
      <c r="E217" s="37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71.25" customHeight="1">
      <c r="A218" s="35"/>
      <c r="B218" s="35"/>
      <c r="C218" s="35"/>
      <c r="D218" s="36"/>
      <c r="E218" s="37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71.25" customHeight="1">
      <c r="A219" s="35"/>
      <c r="B219" s="35"/>
      <c r="C219" s="35"/>
      <c r="D219" s="36"/>
      <c r="E219" s="37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71.25" customHeight="1">
      <c r="A220" s="35"/>
      <c r="B220" s="35"/>
      <c r="C220" s="35"/>
      <c r="D220" s="36"/>
      <c r="E220" s="37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71.25" customHeight="1">
      <c r="A221" s="35"/>
      <c r="B221" s="35"/>
      <c r="C221" s="35"/>
      <c r="D221" s="36"/>
      <c r="E221" s="37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71.25" customHeight="1">
      <c r="A222" s="35"/>
      <c r="B222" s="35"/>
      <c r="C222" s="35"/>
      <c r="D222" s="36"/>
      <c r="E222" s="37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71.25" customHeight="1">
      <c r="A223" s="35"/>
      <c r="B223" s="35"/>
      <c r="C223" s="35"/>
      <c r="D223" s="36"/>
      <c r="E223" s="37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71.25" customHeight="1">
      <c r="A224" s="35"/>
      <c r="B224" s="35"/>
      <c r="C224" s="35"/>
      <c r="D224" s="36"/>
      <c r="E224" s="37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71.25" customHeight="1">
      <c r="A225" s="35"/>
      <c r="B225" s="35"/>
      <c r="C225" s="35"/>
      <c r="D225" s="36"/>
      <c r="E225" s="37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71.25" customHeight="1">
      <c r="A226" s="35"/>
      <c r="B226" s="35"/>
      <c r="C226" s="35"/>
      <c r="D226" s="36"/>
      <c r="E226" s="37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71.25" customHeight="1">
      <c r="A227" s="35"/>
      <c r="B227" s="35"/>
      <c r="C227" s="35"/>
      <c r="D227" s="36"/>
      <c r="E227" s="37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71.25" customHeight="1">
      <c r="A228" s="35"/>
      <c r="B228" s="35"/>
      <c r="C228" s="35"/>
      <c r="D228" s="36"/>
      <c r="E228" s="37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71.25" customHeight="1">
      <c r="A229" s="35"/>
      <c r="B229" s="35"/>
      <c r="C229" s="35"/>
      <c r="D229" s="36"/>
      <c r="E229" s="37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71.25" customHeight="1">
      <c r="A230" s="35"/>
      <c r="B230" s="35"/>
      <c r="C230" s="35"/>
      <c r="D230" s="36"/>
      <c r="E230" s="37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71.25" customHeight="1">
      <c r="A231" s="35"/>
      <c r="B231" s="35"/>
      <c r="C231" s="35"/>
      <c r="D231" s="36"/>
      <c r="E231" s="37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71.25" customHeight="1">
      <c r="A232" s="35"/>
      <c r="B232" s="35"/>
      <c r="C232" s="35"/>
      <c r="D232" s="36"/>
      <c r="E232" s="37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71.25" customHeight="1">
      <c r="A233" s="35"/>
      <c r="B233" s="35"/>
      <c r="C233" s="35"/>
      <c r="D233" s="36"/>
      <c r="E233" s="37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71.25" customHeight="1">
      <c r="A234" s="35"/>
      <c r="B234" s="35"/>
      <c r="C234" s="35"/>
      <c r="D234" s="36"/>
      <c r="E234" s="37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71.25" customHeight="1">
      <c r="A235" s="35"/>
      <c r="B235" s="35"/>
      <c r="C235" s="35"/>
      <c r="D235" s="36"/>
      <c r="E235" s="37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71.25" customHeight="1">
      <c r="A236" s="35"/>
      <c r="B236" s="35"/>
      <c r="C236" s="35"/>
      <c r="D236" s="36"/>
      <c r="E236" s="37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71.25" customHeight="1">
      <c r="A237" s="35"/>
      <c r="B237" s="35"/>
      <c r="C237" s="35"/>
      <c r="D237" s="36"/>
      <c r="E237" s="37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71.25" customHeight="1">
      <c r="A238" s="35"/>
      <c r="B238" s="35"/>
      <c r="C238" s="35"/>
      <c r="D238" s="36"/>
      <c r="E238" s="37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71.25" customHeight="1">
      <c r="A239" s="35"/>
      <c r="B239" s="35"/>
      <c r="C239" s="35"/>
      <c r="D239" s="36"/>
      <c r="E239" s="37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71.25" customHeight="1">
      <c r="A240" s="35"/>
      <c r="B240" s="35"/>
      <c r="C240" s="35"/>
      <c r="D240" s="36"/>
      <c r="E240" s="37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71.25" customHeight="1">
      <c r="A241" s="35"/>
      <c r="B241" s="35"/>
      <c r="C241" s="35"/>
      <c r="D241" s="36"/>
      <c r="E241" s="37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71.25" customHeight="1">
      <c r="A242" s="35"/>
      <c r="B242" s="35"/>
      <c r="C242" s="35"/>
      <c r="D242" s="36"/>
      <c r="E242" s="37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71.25" customHeight="1">
      <c r="A243" s="35"/>
      <c r="B243" s="35"/>
      <c r="C243" s="35"/>
      <c r="D243" s="36"/>
      <c r="E243" s="37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71.25" customHeight="1">
      <c r="A244" s="35"/>
      <c r="B244" s="35"/>
      <c r="C244" s="35"/>
      <c r="D244" s="36"/>
      <c r="E244" s="37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71.25" customHeight="1">
      <c r="A245" s="35"/>
      <c r="B245" s="35"/>
      <c r="C245" s="35"/>
      <c r="D245" s="36"/>
      <c r="E245" s="37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71.25" customHeight="1">
      <c r="A246" s="35"/>
      <c r="B246" s="35"/>
      <c r="C246" s="35"/>
      <c r="D246" s="36"/>
      <c r="E246" s="37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71.25" customHeight="1">
      <c r="A247" s="35"/>
      <c r="B247" s="35"/>
      <c r="C247" s="35"/>
      <c r="D247" s="36"/>
      <c r="E247" s="37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71.25" customHeight="1">
      <c r="A248" s="35"/>
      <c r="B248" s="35"/>
      <c r="C248" s="35"/>
      <c r="D248" s="36"/>
      <c r="E248" s="37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71.25" customHeight="1">
      <c r="A249" s="35"/>
      <c r="B249" s="35"/>
      <c r="C249" s="35"/>
      <c r="D249" s="36"/>
      <c r="E249" s="37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71.25" customHeight="1">
      <c r="A250" s="35"/>
      <c r="B250" s="35"/>
      <c r="C250" s="35"/>
      <c r="D250" s="36"/>
      <c r="E250" s="37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71.25" customHeight="1">
      <c r="A251" s="35"/>
      <c r="B251" s="35"/>
      <c r="C251" s="35"/>
      <c r="D251" s="36"/>
      <c r="E251" s="37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71.25" customHeight="1">
      <c r="A252" s="35"/>
      <c r="B252" s="35"/>
      <c r="C252" s="35"/>
      <c r="D252" s="36"/>
      <c r="E252" s="37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71.25" customHeight="1">
      <c r="A253" s="35"/>
      <c r="B253" s="35"/>
      <c r="C253" s="35"/>
      <c r="D253" s="36"/>
      <c r="E253" s="37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71.25" customHeight="1">
      <c r="A254" s="35"/>
      <c r="B254" s="35"/>
      <c r="C254" s="35"/>
      <c r="D254" s="36"/>
      <c r="E254" s="37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71.25" customHeight="1">
      <c r="A255" s="35"/>
      <c r="B255" s="35"/>
      <c r="C255" s="35"/>
      <c r="D255" s="36"/>
      <c r="E255" s="37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71.25" customHeight="1">
      <c r="A256" s="35"/>
      <c r="B256" s="35"/>
      <c r="C256" s="35"/>
      <c r="D256" s="36"/>
      <c r="E256" s="37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71.25" customHeight="1">
      <c r="A257" s="35"/>
      <c r="B257" s="35"/>
      <c r="C257" s="35"/>
      <c r="D257" s="36"/>
      <c r="E257" s="37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71.25" customHeight="1">
      <c r="A258" s="35"/>
      <c r="B258" s="35"/>
      <c r="C258" s="35"/>
      <c r="D258" s="36"/>
      <c r="E258" s="37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71.25" customHeight="1">
      <c r="A259" s="35"/>
      <c r="B259" s="35"/>
      <c r="C259" s="35"/>
      <c r="D259" s="36"/>
      <c r="E259" s="37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71.25" customHeight="1">
      <c r="A260" s="35"/>
      <c r="B260" s="35"/>
      <c r="C260" s="35"/>
      <c r="D260" s="36"/>
      <c r="E260" s="37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71.25" customHeight="1">
      <c r="A261" s="35"/>
      <c r="B261" s="35"/>
      <c r="C261" s="35"/>
      <c r="D261" s="36"/>
      <c r="E261" s="37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71.25" customHeight="1">
      <c r="A262" s="35"/>
      <c r="B262" s="35"/>
      <c r="C262" s="35"/>
      <c r="D262" s="36"/>
      <c r="E262" s="37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71.25" customHeight="1">
      <c r="A263" s="35"/>
      <c r="B263" s="35"/>
      <c r="C263" s="35"/>
      <c r="D263" s="36"/>
      <c r="E263" s="37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71.25" customHeight="1">
      <c r="A264" s="35"/>
      <c r="B264" s="35"/>
      <c r="C264" s="35"/>
      <c r="D264" s="36"/>
      <c r="E264" s="37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71.25" customHeight="1">
      <c r="A265" s="35"/>
      <c r="B265" s="35"/>
      <c r="C265" s="35"/>
      <c r="D265" s="36"/>
      <c r="E265" s="37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71.25" customHeight="1">
      <c r="A266" s="35"/>
      <c r="B266" s="35"/>
      <c r="C266" s="35"/>
      <c r="D266" s="36"/>
      <c r="E266" s="37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71.25" customHeight="1">
      <c r="A267" s="35"/>
      <c r="B267" s="35"/>
      <c r="C267" s="35"/>
      <c r="D267" s="36"/>
      <c r="E267" s="37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71.25" customHeight="1">
      <c r="A268" s="35"/>
      <c r="B268" s="35"/>
      <c r="C268" s="35"/>
      <c r="D268" s="36"/>
      <c r="E268" s="37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71.25" customHeight="1">
      <c r="A269" s="35"/>
      <c r="B269" s="35"/>
      <c r="C269" s="35"/>
      <c r="D269" s="36"/>
      <c r="E269" s="37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71.25" customHeight="1">
      <c r="A270" s="35"/>
      <c r="B270" s="35"/>
      <c r="C270" s="35"/>
      <c r="D270" s="36"/>
      <c r="E270" s="37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71.25" customHeight="1">
      <c r="A271" s="35"/>
      <c r="B271" s="35"/>
      <c r="C271" s="35"/>
      <c r="D271" s="36"/>
      <c r="E271" s="37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71.25" customHeight="1">
      <c r="A272" s="35"/>
      <c r="B272" s="35"/>
      <c r="C272" s="35"/>
      <c r="D272" s="36"/>
      <c r="E272" s="37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71.25" customHeight="1">
      <c r="A273" s="35"/>
      <c r="B273" s="35"/>
      <c r="C273" s="35"/>
      <c r="D273" s="36"/>
      <c r="E273" s="37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71.25" customHeight="1">
      <c r="A274" s="35"/>
      <c r="B274" s="35"/>
      <c r="C274" s="35"/>
      <c r="D274" s="36"/>
      <c r="E274" s="37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71.25" customHeight="1">
      <c r="A275" s="35"/>
      <c r="B275" s="35"/>
      <c r="C275" s="35"/>
      <c r="D275" s="36"/>
      <c r="E275" s="37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71.25" customHeight="1">
      <c r="A276" s="35"/>
      <c r="B276" s="35"/>
      <c r="C276" s="35"/>
      <c r="D276" s="36"/>
      <c r="E276" s="37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71.25" customHeight="1">
      <c r="A277" s="35"/>
      <c r="B277" s="35"/>
      <c r="C277" s="35"/>
      <c r="D277" s="36"/>
      <c r="E277" s="37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71.25" customHeight="1">
      <c r="A278" s="35"/>
      <c r="B278" s="35"/>
      <c r="C278" s="35"/>
      <c r="D278" s="36"/>
      <c r="E278" s="37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71.25" customHeight="1">
      <c r="A279" s="35"/>
      <c r="B279" s="35"/>
      <c r="C279" s="35"/>
      <c r="D279" s="36"/>
      <c r="E279" s="37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71.25" customHeight="1">
      <c r="A280" s="35"/>
      <c r="B280" s="35"/>
      <c r="C280" s="35"/>
      <c r="D280" s="36"/>
      <c r="E280" s="37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71.25" customHeight="1">
      <c r="A281" s="35"/>
      <c r="B281" s="35"/>
      <c r="C281" s="35"/>
      <c r="D281" s="36"/>
      <c r="E281" s="37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71.25" customHeight="1">
      <c r="A282" s="35"/>
      <c r="B282" s="35"/>
      <c r="C282" s="35"/>
      <c r="D282" s="36"/>
      <c r="E282" s="37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71.25" customHeight="1">
      <c r="A283" s="35"/>
      <c r="B283" s="35"/>
      <c r="C283" s="35"/>
      <c r="D283" s="36"/>
      <c r="E283" s="37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71.25" customHeight="1">
      <c r="A284" s="35"/>
      <c r="B284" s="35"/>
      <c r="C284" s="35"/>
      <c r="D284" s="36"/>
      <c r="E284" s="37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71.25" customHeight="1">
      <c r="A285" s="35"/>
      <c r="B285" s="35"/>
      <c r="C285" s="35"/>
      <c r="D285" s="36"/>
      <c r="E285" s="37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71.25" customHeight="1">
      <c r="A286" s="35"/>
      <c r="B286" s="35"/>
      <c r="C286" s="35"/>
      <c r="D286" s="36"/>
      <c r="E286" s="37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71.25" customHeight="1">
      <c r="A287" s="35"/>
      <c r="B287" s="35"/>
      <c r="C287" s="35"/>
      <c r="D287" s="36"/>
      <c r="E287" s="37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71.25" customHeight="1">
      <c r="A288" s="35"/>
      <c r="B288" s="35"/>
      <c r="C288" s="35"/>
      <c r="D288" s="36"/>
      <c r="E288" s="37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71.25" customHeight="1">
      <c r="A289" s="35"/>
      <c r="B289" s="35"/>
      <c r="C289" s="35"/>
      <c r="D289" s="36"/>
      <c r="E289" s="37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71.25" customHeight="1">
      <c r="A290" s="35"/>
      <c r="B290" s="35"/>
      <c r="C290" s="35"/>
      <c r="D290" s="36"/>
      <c r="E290" s="37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71.25" customHeight="1">
      <c r="A291" s="35"/>
      <c r="B291" s="35"/>
      <c r="C291" s="35"/>
      <c r="D291" s="36"/>
      <c r="E291" s="37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71.25" customHeight="1">
      <c r="A292" s="35"/>
      <c r="B292" s="35"/>
      <c r="C292" s="35"/>
      <c r="D292" s="36"/>
      <c r="E292" s="37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71.25" customHeight="1">
      <c r="A293" s="35"/>
      <c r="B293" s="35"/>
      <c r="C293" s="35"/>
      <c r="D293" s="36"/>
      <c r="E293" s="37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71.25" customHeight="1">
      <c r="A294" s="35"/>
      <c r="B294" s="35"/>
      <c r="C294" s="35"/>
      <c r="D294" s="36"/>
      <c r="E294" s="37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71.25" customHeight="1">
      <c r="A295" s="35"/>
      <c r="B295" s="35"/>
      <c r="C295" s="35"/>
      <c r="D295" s="36"/>
      <c r="E295" s="37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71.25" customHeight="1">
      <c r="A296" s="35"/>
      <c r="B296" s="35"/>
      <c r="C296" s="35"/>
      <c r="D296" s="36"/>
      <c r="E296" s="37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71.25" customHeight="1">
      <c r="A297" s="35"/>
      <c r="B297" s="35"/>
      <c r="C297" s="35"/>
      <c r="D297" s="36"/>
      <c r="E297" s="37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71.25" customHeight="1">
      <c r="A298" s="35"/>
      <c r="B298" s="35"/>
      <c r="C298" s="35"/>
      <c r="D298" s="36"/>
      <c r="E298" s="37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71.25" customHeight="1">
      <c r="A299" s="35"/>
      <c r="B299" s="35"/>
      <c r="C299" s="35"/>
      <c r="D299" s="36"/>
      <c r="E299" s="37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71.25" customHeight="1">
      <c r="A300" s="35"/>
      <c r="B300" s="35"/>
      <c r="C300" s="35"/>
      <c r="D300" s="36"/>
      <c r="E300" s="37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71.25" customHeight="1">
      <c r="A301" s="35"/>
      <c r="B301" s="35"/>
      <c r="C301" s="35"/>
      <c r="D301" s="36"/>
      <c r="E301" s="37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71.25" customHeight="1">
      <c r="A302" s="35"/>
      <c r="B302" s="35"/>
      <c r="C302" s="35"/>
      <c r="D302" s="36"/>
      <c r="E302" s="37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71.25" customHeight="1">
      <c r="A303" s="35"/>
      <c r="B303" s="35"/>
      <c r="C303" s="35"/>
      <c r="D303" s="36"/>
      <c r="E303" s="37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71.25" customHeight="1">
      <c r="A304" s="35"/>
      <c r="B304" s="35"/>
      <c r="C304" s="35"/>
      <c r="D304" s="36"/>
      <c r="E304" s="37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71.25" customHeight="1">
      <c r="A305" s="35"/>
      <c r="B305" s="35"/>
      <c r="C305" s="35"/>
      <c r="D305" s="36"/>
      <c r="E305" s="37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71.25" customHeight="1">
      <c r="A306" s="35"/>
      <c r="B306" s="35"/>
      <c r="C306" s="35"/>
      <c r="D306" s="36"/>
      <c r="E306" s="37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71.25" customHeight="1">
      <c r="A307" s="35"/>
      <c r="B307" s="35"/>
      <c r="C307" s="35"/>
      <c r="D307" s="36"/>
      <c r="E307" s="37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71.25" customHeight="1">
      <c r="A308" s="35"/>
      <c r="B308" s="35"/>
      <c r="C308" s="35"/>
      <c r="D308" s="36"/>
      <c r="E308" s="37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71.25" customHeight="1">
      <c r="A309" s="35"/>
      <c r="B309" s="35"/>
      <c r="C309" s="35"/>
      <c r="D309" s="36"/>
      <c r="E309" s="37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71.25" customHeight="1">
      <c r="A310" s="35"/>
      <c r="B310" s="35"/>
      <c r="C310" s="35"/>
      <c r="D310" s="36"/>
      <c r="E310" s="37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71.25" customHeight="1">
      <c r="A311" s="35"/>
      <c r="B311" s="35"/>
      <c r="C311" s="35"/>
      <c r="D311" s="36"/>
      <c r="E311" s="37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71.25" customHeight="1">
      <c r="A312" s="35"/>
      <c r="B312" s="35"/>
      <c r="C312" s="35"/>
      <c r="D312" s="36"/>
      <c r="E312" s="37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71.25" customHeight="1">
      <c r="A313" s="35"/>
      <c r="B313" s="35"/>
      <c r="C313" s="35"/>
      <c r="D313" s="36"/>
      <c r="E313" s="37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71.25" customHeight="1">
      <c r="A314" s="35"/>
      <c r="B314" s="35"/>
      <c r="C314" s="35"/>
      <c r="D314" s="36"/>
      <c r="E314" s="37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71.25" customHeight="1">
      <c r="A315" s="35"/>
      <c r="B315" s="35"/>
      <c r="C315" s="35"/>
      <c r="D315" s="36"/>
      <c r="E315" s="37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71.25" customHeight="1">
      <c r="A316" s="35"/>
      <c r="B316" s="35"/>
      <c r="C316" s="35"/>
      <c r="D316" s="36"/>
      <c r="E316" s="37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71.25" customHeight="1">
      <c r="A317" s="35"/>
      <c r="B317" s="35"/>
      <c r="C317" s="35"/>
      <c r="D317" s="36"/>
      <c r="E317" s="37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71.25" customHeight="1">
      <c r="A318" s="35"/>
      <c r="B318" s="35"/>
      <c r="C318" s="35"/>
      <c r="D318" s="36"/>
      <c r="E318" s="37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71.25" customHeight="1">
      <c r="A319" s="35"/>
      <c r="B319" s="35"/>
      <c r="C319" s="35"/>
      <c r="D319" s="36"/>
      <c r="E319" s="37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71.25" customHeight="1">
      <c r="A320" s="35"/>
      <c r="B320" s="35"/>
      <c r="C320" s="35"/>
      <c r="D320" s="36"/>
      <c r="E320" s="37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71.25" customHeight="1">
      <c r="A321" s="35"/>
      <c r="B321" s="35"/>
      <c r="C321" s="35"/>
      <c r="D321" s="36"/>
      <c r="E321" s="37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71.25" customHeight="1">
      <c r="A322" s="35"/>
      <c r="B322" s="35"/>
      <c r="C322" s="35"/>
      <c r="D322" s="36"/>
      <c r="E322" s="37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71.25" customHeight="1">
      <c r="A323" s="35"/>
      <c r="B323" s="35"/>
      <c r="C323" s="35"/>
      <c r="D323" s="36"/>
      <c r="E323" s="37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71.25" customHeight="1">
      <c r="A324" s="35"/>
      <c r="B324" s="35"/>
      <c r="C324" s="35"/>
      <c r="D324" s="36"/>
      <c r="E324" s="37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71.25" customHeight="1">
      <c r="A325" s="35"/>
      <c r="B325" s="35"/>
      <c r="C325" s="35"/>
      <c r="D325" s="36"/>
      <c r="E325" s="37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71.25" customHeight="1">
      <c r="A326" s="35"/>
      <c r="B326" s="35"/>
      <c r="C326" s="35"/>
      <c r="D326" s="36"/>
      <c r="E326" s="37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71.25" customHeight="1">
      <c r="A327" s="35"/>
      <c r="B327" s="35"/>
      <c r="C327" s="35"/>
      <c r="D327" s="36"/>
      <c r="E327" s="37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71.25" customHeight="1">
      <c r="A328" s="35"/>
      <c r="B328" s="35"/>
      <c r="C328" s="35"/>
      <c r="D328" s="36"/>
      <c r="E328" s="37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71.25" customHeight="1">
      <c r="A329" s="35"/>
      <c r="B329" s="35"/>
      <c r="C329" s="35"/>
      <c r="D329" s="36"/>
      <c r="E329" s="37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71.25" customHeight="1">
      <c r="A330" s="35"/>
      <c r="B330" s="35"/>
      <c r="C330" s="35"/>
      <c r="D330" s="36"/>
      <c r="E330" s="37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71.25" customHeight="1">
      <c r="A331" s="35"/>
      <c r="B331" s="35"/>
      <c r="C331" s="35"/>
      <c r="D331" s="36"/>
      <c r="E331" s="37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71.25" customHeight="1">
      <c r="A332" s="35"/>
      <c r="B332" s="35"/>
      <c r="C332" s="35"/>
      <c r="D332" s="36"/>
      <c r="E332" s="37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71.25" customHeight="1">
      <c r="A333" s="35"/>
      <c r="B333" s="35"/>
      <c r="C333" s="35"/>
      <c r="D333" s="36"/>
      <c r="E333" s="37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71.25" customHeight="1">
      <c r="A334" s="35"/>
      <c r="B334" s="35"/>
      <c r="C334" s="35"/>
      <c r="D334" s="36"/>
      <c r="E334" s="37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71.25" customHeight="1">
      <c r="A335" s="35"/>
      <c r="B335" s="35"/>
      <c r="C335" s="35"/>
      <c r="D335" s="36"/>
      <c r="E335" s="37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71.25" customHeight="1">
      <c r="A336" s="35"/>
      <c r="B336" s="35"/>
      <c r="C336" s="35"/>
      <c r="D336" s="36"/>
      <c r="E336" s="37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71.25" customHeight="1">
      <c r="A337" s="35"/>
      <c r="B337" s="35"/>
      <c r="C337" s="35"/>
      <c r="D337" s="36"/>
      <c r="E337" s="37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71.25" customHeight="1">
      <c r="A338" s="35"/>
      <c r="B338" s="35"/>
      <c r="C338" s="35"/>
      <c r="D338" s="36"/>
      <c r="E338" s="37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71.25" customHeight="1">
      <c r="A339" s="35"/>
      <c r="B339" s="35"/>
      <c r="C339" s="35"/>
      <c r="D339" s="36"/>
      <c r="E339" s="37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71.25" customHeight="1">
      <c r="A340" s="35"/>
      <c r="B340" s="35"/>
      <c r="C340" s="35"/>
      <c r="D340" s="36"/>
      <c r="E340" s="37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71.25" customHeight="1">
      <c r="A341" s="35"/>
      <c r="B341" s="35"/>
      <c r="C341" s="35"/>
      <c r="D341" s="36"/>
      <c r="E341" s="37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71.25" customHeight="1">
      <c r="A342" s="35"/>
      <c r="B342" s="35"/>
      <c r="C342" s="35"/>
      <c r="D342" s="36"/>
      <c r="E342" s="37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71.25" customHeight="1">
      <c r="A343" s="35"/>
      <c r="B343" s="35"/>
      <c r="C343" s="35"/>
      <c r="D343" s="36"/>
      <c r="E343" s="37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71.25" customHeight="1">
      <c r="A344" s="35"/>
      <c r="B344" s="35"/>
      <c r="C344" s="35"/>
      <c r="D344" s="36"/>
      <c r="E344" s="37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71.25" customHeight="1">
      <c r="A345" s="35"/>
      <c r="B345" s="35"/>
      <c r="C345" s="35"/>
      <c r="D345" s="36"/>
      <c r="E345" s="37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71.25" customHeight="1">
      <c r="A346" s="35"/>
      <c r="B346" s="35"/>
      <c r="C346" s="35"/>
      <c r="D346" s="36"/>
      <c r="E346" s="37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71.25" customHeight="1">
      <c r="A347" s="35"/>
      <c r="B347" s="35"/>
      <c r="C347" s="35"/>
      <c r="D347" s="36"/>
      <c r="E347" s="37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71.25" customHeight="1">
      <c r="A348" s="35"/>
      <c r="B348" s="35"/>
      <c r="C348" s="35"/>
      <c r="D348" s="36"/>
      <c r="E348" s="37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71.25" customHeight="1">
      <c r="A349" s="35"/>
      <c r="B349" s="35"/>
      <c r="C349" s="35"/>
      <c r="D349" s="36"/>
      <c r="E349" s="37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71.25" customHeight="1">
      <c r="A350" s="35"/>
      <c r="B350" s="35"/>
      <c r="C350" s="35"/>
      <c r="D350" s="36"/>
      <c r="E350" s="37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71.25" customHeight="1">
      <c r="A351" s="35"/>
      <c r="B351" s="35"/>
      <c r="C351" s="35"/>
      <c r="D351" s="36"/>
      <c r="E351" s="37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71.25" customHeight="1">
      <c r="A352" s="35"/>
      <c r="B352" s="35"/>
      <c r="C352" s="35"/>
      <c r="D352" s="36"/>
      <c r="E352" s="37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71.25" customHeight="1">
      <c r="A353" s="35"/>
      <c r="B353" s="35"/>
      <c r="C353" s="35"/>
      <c r="D353" s="36"/>
      <c r="E353" s="37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71.25" customHeight="1">
      <c r="A354" s="35"/>
      <c r="B354" s="35"/>
      <c r="C354" s="35"/>
      <c r="D354" s="36"/>
      <c r="E354" s="37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71.25" customHeight="1">
      <c r="A355" s="35"/>
      <c r="B355" s="35"/>
      <c r="C355" s="35"/>
      <c r="D355" s="36"/>
      <c r="E355" s="37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71.25" customHeight="1">
      <c r="A356" s="35"/>
      <c r="B356" s="35"/>
      <c r="C356" s="35"/>
      <c r="D356" s="36"/>
      <c r="E356" s="37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71.25" customHeight="1">
      <c r="A357" s="35"/>
      <c r="B357" s="35"/>
      <c r="C357" s="35"/>
      <c r="D357" s="36"/>
      <c r="E357" s="37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71.25" customHeight="1">
      <c r="A358" s="35"/>
      <c r="B358" s="35"/>
      <c r="C358" s="35"/>
      <c r="D358" s="36"/>
      <c r="E358" s="37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71.25" customHeight="1">
      <c r="A359" s="35"/>
      <c r="B359" s="35"/>
      <c r="C359" s="35"/>
      <c r="D359" s="36"/>
      <c r="E359" s="37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71.25" customHeight="1">
      <c r="A360" s="35"/>
      <c r="B360" s="35"/>
      <c r="C360" s="35"/>
      <c r="D360" s="36"/>
      <c r="E360" s="37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71.25" customHeight="1">
      <c r="A361" s="35"/>
      <c r="B361" s="35"/>
      <c r="C361" s="35"/>
      <c r="D361" s="36"/>
      <c r="E361" s="37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71.25" customHeight="1">
      <c r="A362" s="35"/>
      <c r="B362" s="35"/>
      <c r="C362" s="35"/>
      <c r="D362" s="36"/>
      <c r="E362" s="37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71.25" customHeight="1">
      <c r="A363" s="35"/>
      <c r="B363" s="35"/>
      <c r="C363" s="35"/>
      <c r="D363" s="36"/>
      <c r="E363" s="37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71.25" customHeight="1">
      <c r="A364" s="35"/>
      <c r="B364" s="35"/>
      <c r="C364" s="35"/>
      <c r="D364" s="36"/>
      <c r="E364" s="37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71.25" customHeight="1">
      <c r="A365" s="35"/>
      <c r="B365" s="35"/>
      <c r="C365" s="35"/>
      <c r="D365" s="36"/>
      <c r="E365" s="37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71.25" customHeight="1">
      <c r="A366" s="35"/>
      <c r="B366" s="35"/>
      <c r="C366" s="35"/>
      <c r="D366" s="36"/>
      <c r="E366" s="37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71.25" customHeight="1">
      <c r="A367" s="35"/>
      <c r="B367" s="35"/>
      <c r="C367" s="35"/>
      <c r="D367" s="36"/>
      <c r="E367" s="37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71.25" customHeight="1">
      <c r="A368" s="35"/>
      <c r="B368" s="35"/>
      <c r="C368" s="35"/>
      <c r="D368" s="36"/>
      <c r="E368" s="37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71.25" customHeight="1">
      <c r="A369" s="35"/>
      <c r="B369" s="35"/>
      <c r="C369" s="35"/>
      <c r="D369" s="36"/>
      <c r="E369" s="37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71.25" customHeight="1">
      <c r="A370" s="35"/>
      <c r="B370" s="35"/>
      <c r="C370" s="35"/>
      <c r="D370" s="36"/>
      <c r="E370" s="37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71.25" customHeight="1">
      <c r="A371" s="35"/>
      <c r="B371" s="35"/>
      <c r="C371" s="35"/>
      <c r="D371" s="36"/>
      <c r="E371" s="37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71.25" customHeight="1">
      <c r="A372" s="35"/>
      <c r="B372" s="35"/>
      <c r="C372" s="35"/>
      <c r="D372" s="36"/>
      <c r="E372" s="37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71.25" customHeight="1">
      <c r="A373" s="35"/>
      <c r="B373" s="35"/>
      <c r="C373" s="35"/>
      <c r="D373" s="36"/>
      <c r="E373" s="37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71.25" customHeight="1">
      <c r="A374" s="35"/>
      <c r="B374" s="35"/>
      <c r="C374" s="35"/>
      <c r="D374" s="36"/>
      <c r="E374" s="37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71.25" customHeight="1">
      <c r="A375" s="35"/>
      <c r="B375" s="35"/>
      <c r="C375" s="35"/>
      <c r="D375" s="36"/>
      <c r="E375" s="37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71.25" customHeight="1">
      <c r="A376" s="35"/>
      <c r="B376" s="35"/>
      <c r="C376" s="35"/>
      <c r="D376" s="36"/>
      <c r="E376" s="37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71.25" customHeight="1">
      <c r="A377" s="35"/>
      <c r="B377" s="35"/>
      <c r="C377" s="35"/>
      <c r="D377" s="36"/>
      <c r="E377" s="37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71.25" customHeight="1">
      <c r="A378" s="35"/>
      <c r="B378" s="35"/>
      <c r="C378" s="35"/>
      <c r="D378" s="36"/>
      <c r="E378" s="37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71.25" customHeight="1">
      <c r="A379" s="35"/>
      <c r="B379" s="35"/>
      <c r="C379" s="35"/>
      <c r="D379" s="36"/>
      <c r="E379" s="37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71.25" customHeight="1">
      <c r="A380" s="35"/>
      <c r="B380" s="35"/>
      <c r="C380" s="35"/>
      <c r="D380" s="36"/>
      <c r="E380" s="37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71.25" customHeight="1">
      <c r="A381" s="35"/>
      <c r="B381" s="35"/>
      <c r="C381" s="35"/>
      <c r="D381" s="36"/>
      <c r="E381" s="37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71.25" customHeight="1">
      <c r="A382" s="35"/>
      <c r="B382" s="35"/>
      <c r="C382" s="35"/>
      <c r="D382" s="36"/>
      <c r="E382" s="37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71.25" customHeight="1">
      <c r="A383" s="35"/>
      <c r="B383" s="35"/>
      <c r="C383" s="35"/>
      <c r="D383" s="36"/>
      <c r="E383" s="37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71.25" customHeight="1">
      <c r="A384" s="35"/>
      <c r="B384" s="35"/>
      <c r="C384" s="35"/>
      <c r="D384" s="36"/>
      <c r="E384" s="37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71.25" customHeight="1">
      <c r="A385" s="35"/>
      <c r="B385" s="35"/>
      <c r="C385" s="35"/>
      <c r="D385" s="36"/>
      <c r="E385" s="37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71.25" customHeight="1">
      <c r="A386" s="35"/>
      <c r="B386" s="35"/>
      <c r="C386" s="35"/>
      <c r="D386" s="36"/>
      <c r="E386" s="37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71.25" customHeight="1">
      <c r="A387" s="35"/>
      <c r="B387" s="35"/>
      <c r="C387" s="35"/>
      <c r="D387" s="36"/>
      <c r="E387" s="37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71.25" customHeight="1">
      <c r="A388" s="35"/>
      <c r="B388" s="35"/>
      <c r="C388" s="35"/>
      <c r="D388" s="36"/>
      <c r="E388" s="37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71.25" customHeight="1">
      <c r="A389" s="35"/>
      <c r="B389" s="35"/>
      <c r="C389" s="35"/>
      <c r="D389" s="36"/>
      <c r="E389" s="37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71.25" customHeight="1">
      <c r="A390" s="35"/>
      <c r="B390" s="35"/>
      <c r="C390" s="35"/>
      <c r="D390" s="36"/>
      <c r="E390" s="37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71.25" customHeight="1">
      <c r="A391" s="35"/>
      <c r="B391" s="35"/>
      <c r="C391" s="35"/>
      <c r="D391" s="36"/>
      <c r="E391" s="37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71.25" customHeight="1">
      <c r="A392" s="35"/>
      <c r="B392" s="35"/>
      <c r="C392" s="35"/>
      <c r="D392" s="36"/>
      <c r="E392" s="37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71.25" customHeight="1">
      <c r="A393" s="35"/>
      <c r="B393" s="35"/>
      <c r="C393" s="35"/>
      <c r="D393" s="36"/>
      <c r="E393" s="37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71.25" customHeight="1">
      <c r="A394" s="35"/>
      <c r="B394" s="35"/>
      <c r="C394" s="35"/>
      <c r="D394" s="36"/>
      <c r="E394" s="37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71.25" customHeight="1">
      <c r="A395" s="35"/>
      <c r="B395" s="35"/>
      <c r="C395" s="35"/>
      <c r="D395" s="36"/>
      <c r="E395" s="37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71.25" customHeight="1">
      <c r="A396" s="35"/>
      <c r="B396" s="35"/>
      <c r="C396" s="35"/>
      <c r="D396" s="36"/>
      <c r="E396" s="37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71.25" customHeight="1">
      <c r="A397" s="35"/>
      <c r="B397" s="35"/>
      <c r="C397" s="35"/>
      <c r="D397" s="36"/>
      <c r="E397" s="37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71.25" customHeight="1">
      <c r="A398" s="35"/>
      <c r="B398" s="35"/>
      <c r="C398" s="35"/>
      <c r="D398" s="36"/>
      <c r="E398" s="37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71.25" customHeight="1">
      <c r="A399" s="35"/>
      <c r="B399" s="35"/>
      <c r="C399" s="35"/>
      <c r="D399" s="36"/>
      <c r="E399" s="37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71.25" customHeight="1">
      <c r="A400" s="35"/>
      <c r="B400" s="35"/>
      <c r="C400" s="35"/>
      <c r="D400" s="36"/>
      <c r="E400" s="37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71.25" customHeight="1">
      <c r="A401" s="35"/>
      <c r="B401" s="35"/>
      <c r="C401" s="35"/>
      <c r="D401" s="36"/>
      <c r="E401" s="37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71.25" customHeight="1">
      <c r="A402" s="35"/>
      <c r="B402" s="35"/>
      <c r="C402" s="35"/>
      <c r="D402" s="36"/>
      <c r="E402" s="37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71.25" customHeight="1">
      <c r="A403" s="35"/>
      <c r="B403" s="35"/>
      <c r="C403" s="35"/>
      <c r="D403" s="36"/>
      <c r="E403" s="37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71.25" customHeight="1">
      <c r="A404" s="35"/>
      <c r="B404" s="35"/>
      <c r="C404" s="35"/>
      <c r="D404" s="36"/>
      <c r="E404" s="37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71.25" customHeight="1">
      <c r="A405" s="35"/>
      <c r="B405" s="35"/>
      <c r="C405" s="35"/>
      <c r="D405" s="36"/>
      <c r="E405" s="37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71.25" customHeight="1">
      <c r="A406" s="35"/>
      <c r="B406" s="35"/>
      <c r="C406" s="35"/>
      <c r="D406" s="36"/>
      <c r="E406" s="37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71.25" customHeight="1">
      <c r="A407" s="35"/>
      <c r="B407" s="35"/>
      <c r="C407" s="35"/>
      <c r="D407" s="36"/>
      <c r="E407" s="37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71.25" customHeight="1">
      <c r="A408" s="35"/>
      <c r="B408" s="35"/>
      <c r="C408" s="35"/>
      <c r="D408" s="36"/>
      <c r="E408" s="37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71.25" customHeight="1">
      <c r="A409" s="35"/>
      <c r="B409" s="35"/>
      <c r="C409" s="35"/>
      <c r="D409" s="36"/>
      <c r="E409" s="37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71.25" customHeight="1">
      <c r="A410" s="35"/>
      <c r="B410" s="35"/>
      <c r="C410" s="35"/>
      <c r="D410" s="36"/>
      <c r="E410" s="37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71.25" customHeight="1">
      <c r="A411" s="35"/>
      <c r="B411" s="35"/>
      <c r="C411" s="35"/>
      <c r="D411" s="36"/>
      <c r="E411" s="37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71.25" customHeight="1">
      <c r="A412" s="35"/>
      <c r="B412" s="35"/>
      <c r="C412" s="35"/>
      <c r="D412" s="36"/>
      <c r="E412" s="37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71.25" customHeight="1">
      <c r="A413" s="35"/>
      <c r="B413" s="35"/>
      <c r="C413" s="35"/>
      <c r="D413" s="36"/>
      <c r="E413" s="37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71.25" customHeight="1">
      <c r="A414" s="35"/>
      <c r="B414" s="35"/>
      <c r="C414" s="35"/>
      <c r="D414" s="36"/>
      <c r="E414" s="37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71.25" customHeight="1">
      <c r="A415" s="35"/>
      <c r="B415" s="35"/>
      <c r="C415" s="35"/>
      <c r="D415" s="36"/>
      <c r="E415" s="37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71.25" customHeight="1">
      <c r="A416" s="35"/>
      <c r="B416" s="35"/>
      <c r="C416" s="35"/>
      <c r="D416" s="36"/>
      <c r="E416" s="37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71.25" customHeight="1">
      <c r="A417" s="35"/>
      <c r="B417" s="35"/>
      <c r="C417" s="35"/>
      <c r="D417" s="36"/>
      <c r="E417" s="37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71.25" customHeight="1">
      <c r="A418" s="35"/>
      <c r="B418" s="35"/>
      <c r="C418" s="35"/>
      <c r="D418" s="36"/>
      <c r="E418" s="37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71.25" customHeight="1">
      <c r="A419" s="35"/>
      <c r="B419" s="35"/>
      <c r="C419" s="35"/>
      <c r="D419" s="36"/>
      <c r="E419" s="37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71.25" customHeight="1">
      <c r="A420" s="38"/>
      <c r="B420" s="38"/>
      <c r="C420" s="38"/>
      <c r="D420" s="38"/>
      <c r="E420" s="38"/>
    </row>
  </sheetData>
  <mergeCells count="38">
    <mergeCell ref="A131:E131"/>
    <mergeCell ref="A144:E144"/>
    <mergeCell ref="A141:E141"/>
    <mergeCell ref="A147:E147"/>
    <mergeCell ref="A150:E150"/>
    <mergeCell ref="A135:E135"/>
    <mergeCell ref="A44:E44"/>
    <mergeCell ref="A25:E25"/>
    <mergeCell ref="A36:E36"/>
    <mergeCell ref="A32:E32"/>
    <mergeCell ref="A20:E20"/>
    <mergeCell ref="A9:E9"/>
    <mergeCell ref="A1:E1"/>
    <mergeCell ref="A12:E12"/>
    <mergeCell ref="A51:E51"/>
    <mergeCell ref="A47:E47"/>
    <mergeCell ref="A54:E54"/>
    <mergeCell ref="A60:E60"/>
    <mergeCell ref="A57:E57"/>
    <mergeCell ref="A63:E63"/>
    <mergeCell ref="A66:E66"/>
    <mergeCell ref="A90:E90"/>
    <mergeCell ref="A87:E87"/>
    <mergeCell ref="A81:E81"/>
    <mergeCell ref="A75:E75"/>
    <mergeCell ref="A78:E78"/>
    <mergeCell ref="A72:E72"/>
    <mergeCell ref="A69:E69"/>
    <mergeCell ref="A84:E84"/>
    <mergeCell ref="A98:E98"/>
    <mergeCell ref="A94:E94"/>
    <mergeCell ref="A102:E102"/>
    <mergeCell ref="A127:E127"/>
    <mergeCell ref="A121:E121"/>
    <mergeCell ref="A124:E124"/>
    <mergeCell ref="A114:E114"/>
    <mergeCell ref="A118:E118"/>
    <mergeCell ref="A106:E1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5.57"/>
    <col customWidth="1" min="3" max="3" width="36.29"/>
    <col customWidth="1" min="4" max="4" width="10.86"/>
    <col customWidth="1" min="5" max="5" width="66.43"/>
  </cols>
  <sheetData>
    <row r="1" ht="22.5" customHeight="1">
      <c r="A1" s="19" t="str">
        <f>IFERROR(__xludf.DUMMYFUNCTION("query(Dados!A2:V200,""select A,C,E,F,V"",0)"),"CM005 e CMA212 - Álgebra Linear (60h)")</f>
        <v>CM005 e CMA212 - Álgebra Linear (60h)</v>
      </c>
      <c r="B1" s="20"/>
      <c r="C1" s="20"/>
      <c r="D1" s="20"/>
      <c r="E1" s="21"/>
    </row>
    <row r="2" ht="22.5" customHeight="1">
      <c r="A2" s="29" t="s">
        <v>2</v>
      </c>
      <c r="B2" s="29" t="s">
        <v>6</v>
      </c>
      <c r="C2" s="29" t="s">
        <v>8</v>
      </c>
      <c r="D2" s="29" t="s">
        <v>9</v>
      </c>
      <c r="E2" s="29" t="s">
        <v>130</v>
      </c>
    </row>
    <row r="3" ht="71.25" customHeight="1">
      <c r="A3" s="25" t="s">
        <v>136</v>
      </c>
      <c r="B3" s="25" t="s">
        <v>146</v>
      </c>
      <c r="C3" s="25" t="s">
        <v>149</v>
      </c>
      <c r="D3" s="26" t="s">
        <v>150</v>
      </c>
      <c r="E3" s="39"/>
    </row>
    <row r="4" ht="71.25" customHeight="1">
      <c r="A4" s="25" t="s">
        <v>172</v>
      </c>
      <c r="B4" s="25" t="s">
        <v>174</v>
      </c>
      <c r="C4" s="25" t="s">
        <v>176</v>
      </c>
      <c r="D4" s="26" t="s">
        <v>177</v>
      </c>
      <c r="E4" s="39" t="s">
        <v>178</v>
      </c>
    </row>
    <row r="5" ht="71.25" customHeight="1">
      <c r="A5" s="25" t="s">
        <v>182</v>
      </c>
      <c r="B5" s="25" t="s">
        <v>183</v>
      </c>
      <c r="C5" s="25" t="s">
        <v>185</v>
      </c>
      <c r="D5" s="26" t="s">
        <v>187</v>
      </c>
      <c r="E5" s="39"/>
    </row>
    <row r="6" ht="71.25" customHeight="1">
      <c r="A6" s="25" t="s">
        <v>191</v>
      </c>
      <c r="B6" s="25" t="s">
        <v>193</v>
      </c>
      <c r="C6" s="25" t="s">
        <v>194</v>
      </c>
      <c r="D6" s="26" t="s">
        <v>195</v>
      </c>
      <c r="E6" s="39"/>
    </row>
    <row r="7" ht="71.25" customHeight="1">
      <c r="A7" s="25" t="s">
        <v>199</v>
      </c>
      <c r="B7" s="25" t="s">
        <v>200</v>
      </c>
      <c r="C7" s="25" t="s">
        <v>201</v>
      </c>
      <c r="D7" s="26" t="s">
        <v>202</v>
      </c>
      <c r="E7" s="39"/>
    </row>
    <row r="8" ht="71.25" customHeight="1">
      <c r="A8" s="25" t="s">
        <v>206</v>
      </c>
      <c r="B8" s="25" t="s">
        <v>208</v>
      </c>
      <c r="C8" s="25" t="s">
        <v>209</v>
      </c>
      <c r="D8" s="26" t="s">
        <v>211</v>
      </c>
      <c r="E8" s="39"/>
    </row>
    <row r="9" ht="22.5" customHeight="1">
      <c r="A9" s="19" t="s">
        <v>213</v>
      </c>
      <c r="B9" s="20"/>
      <c r="C9" s="20"/>
      <c r="D9" s="20"/>
      <c r="E9" s="21"/>
    </row>
    <row r="10" ht="22.5" customHeight="1">
      <c r="A10" s="29" t="s">
        <v>2</v>
      </c>
      <c r="B10" s="29" t="s">
        <v>6</v>
      </c>
      <c r="C10" s="29" t="s">
        <v>8</v>
      </c>
      <c r="D10" s="29" t="s">
        <v>9</v>
      </c>
      <c r="E10" s="29" t="s">
        <v>130</v>
      </c>
    </row>
    <row r="11" ht="71.25" customHeight="1">
      <c r="A11" s="25" t="s">
        <v>223</v>
      </c>
      <c r="B11" s="25" t="s">
        <v>224</v>
      </c>
      <c r="C11" s="25" t="s">
        <v>225</v>
      </c>
      <c r="D11" s="26" t="s">
        <v>226</v>
      </c>
      <c r="E11" s="39"/>
    </row>
    <row r="12" ht="71.25" customHeight="1">
      <c r="A12" s="25" t="s">
        <v>227</v>
      </c>
      <c r="B12" s="25" t="s">
        <v>242</v>
      </c>
      <c r="C12" s="25" t="s">
        <v>419</v>
      </c>
      <c r="D12" s="26" t="s">
        <v>274</v>
      </c>
      <c r="E12" s="39" t="s">
        <v>463</v>
      </c>
    </row>
    <row r="13" ht="71.25" customHeight="1">
      <c r="A13" s="25" t="s">
        <v>229</v>
      </c>
      <c r="B13" s="25" t="s">
        <v>231</v>
      </c>
      <c r="C13" s="25" t="s">
        <v>232</v>
      </c>
      <c r="D13" s="26" t="s">
        <v>211</v>
      </c>
      <c r="E13" s="39"/>
    </row>
    <row r="14" ht="71.25" customHeight="1">
      <c r="A14" s="25" t="s">
        <v>233</v>
      </c>
      <c r="B14" s="25" t="s">
        <v>234</v>
      </c>
      <c r="C14" s="25" t="s">
        <v>235</v>
      </c>
      <c r="D14" s="26" t="s">
        <v>236</v>
      </c>
      <c r="E14" s="39"/>
    </row>
    <row r="15" ht="22.5" customHeight="1">
      <c r="A15" s="19" t="s">
        <v>237</v>
      </c>
      <c r="B15" s="20"/>
      <c r="C15" s="20"/>
      <c r="D15" s="20"/>
      <c r="E15" s="21"/>
    </row>
    <row r="16" ht="22.5" customHeight="1">
      <c r="A16" s="29" t="s">
        <v>2</v>
      </c>
      <c r="B16" s="29" t="s">
        <v>6</v>
      </c>
      <c r="C16" s="29" t="s">
        <v>8</v>
      </c>
      <c r="D16" s="29" t="s">
        <v>9</v>
      </c>
      <c r="E16" s="29" t="s">
        <v>130</v>
      </c>
    </row>
    <row r="17" ht="71.25" customHeight="1">
      <c r="A17" s="25" t="s">
        <v>238</v>
      </c>
      <c r="B17" s="25" t="s">
        <v>224</v>
      </c>
      <c r="C17" s="25" t="s">
        <v>239</v>
      </c>
      <c r="D17" s="26" t="s">
        <v>240</v>
      </c>
      <c r="E17" s="39"/>
    </row>
    <row r="18" ht="71.25" customHeight="1">
      <c r="A18" s="25" t="s">
        <v>241</v>
      </c>
      <c r="B18" s="25" t="s">
        <v>242</v>
      </c>
      <c r="C18" s="25" t="s">
        <v>243</v>
      </c>
      <c r="D18" s="26" t="s">
        <v>244</v>
      </c>
      <c r="E18" s="39"/>
    </row>
    <row r="19" ht="71.25" customHeight="1">
      <c r="A19" s="25" t="s">
        <v>245</v>
      </c>
      <c r="B19" s="25" t="s">
        <v>246</v>
      </c>
      <c r="C19" s="25" t="s">
        <v>247</v>
      </c>
      <c r="D19" s="26" t="s">
        <v>248</v>
      </c>
      <c r="E19" s="39"/>
    </row>
    <row r="20" ht="71.25" customHeight="1">
      <c r="A20" s="25" t="s">
        <v>249</v>
      </c>
      <c r="B20" s="25" t="s">
        <v>452</v>
      </c>
      <c r="C20" s="25" t="s">
        <v>454</v>
      </c>
      <c r="D20" s="26" t="s">
        <v>455</v>
      </c>
      <c r="E20" s="39"/>
    </row>
    <row r="21" ht="22.5" customHeight="1">
      <c r="A21" s="19" t="s">
        <v>250</v>
      </c>
      <c r="B21" s="20"/>
      <c r="C21" s="20"/>
      <c r="D21" s="20"/>
      <c r="E21" s="21"/>
    </row>
    <row r="22" ht="22.5" customHeight="1">
      <c r="A22" s="29" t="s">
        <v>2</v>
      </c>
      <c r="B22" s="29" t="s">
        <v>6</v>
      </c>
      <c r="C22" s="29" t="s">
        <v>8</v>
      </c>
      <c r="D22" s="29" t="s">
        <v>9</v>
      </c>
      <c r="E22" s="29" t="s">
        <v>130</v>
      </c>
    </row>
    <row r="23" ht="71.25" customHeight="1">
      <c r="A23" s="25" t="s">
        <v>251</v>
      </c>
      <c r="B23" s="25" t="s">
        <v>252</v>
      </c>
      <c r="C23" s="25" t="s">
        <v>253</v>
      </c>
      <c r="D23" s="26" t="s">
        <v>254</v>
      </c>
      <c r="E23" s="39" t="s">
        <v>255</v>
      </c>
    </row>
    <row r="24" ht="71.25" customHeight="1">
      <c r="A24" s="25" t="s">
        <v>256</v>
      </c>
      <c r="B24" s="25" t="s">
        <v>183</v>
      </c>
      <c r="C24" s="25" t="s">
        <v>257</v>
      </c>
      <c r="D24" s="26" t="s">
        <v>258</v>
      </c>
      <c r="E24" s="39"/>
    </row>
    <row r="25" ht="71.25" customHeight="1">
      <c r="A25" s="25" t="s">
        <v>259</v>
      </c>
      <c r="B25" s="25" t="s">
        <v>265</v>
      </c>
      <c r="C25" s="25" t="s">
        <v>459</v>
      </c>
      <c r="D25" s="26" t="s">
        <v>455</v>
      </c>
      <c r="E25" s="39"/>
    </row>
    <row r="26" ht="22.5" customHeight="1">
      <c r="A26" s="19" t="s">
        <v>260</v>
      </c>
      <c r="B26" s="20"/>
      <c r="C26" s="20"/>
      <c r="D26" s="20"/>
      <c r="E26" s="21"/>
    </row>
    <row r="27" ht="22.5" customHeight="1">
      <c r="A27" s="29" t="s">
        <v>2</v>
      </c>
      <c r="B27" s="29" t="s">
        <v>6</v>
      </c>
      <c r="C27" s="29" t="s">
        <v>8</v>
      </c>
      <c r="D27" s="29" t="s">
        <v>9</v>
      </c>
      <c r="E27" s="29" t="s">
        <v>130</v>
      </c>
    </row>
    <row r="28" ht="71.25" customHeight="1">
      <c r="A28" s="25" t="s">
        <v>261</v>
      </c>
      <c r="B28" s="25" t="s">
        <v>252</v>
      </c>
      <c r="C28" s="25" t="s">
        <v>262</v>
      </c>
      <c r="D28" s="26" t="s">
        <v>263</v>
      </c>
      <c r="E28" s="39"/>
    </row>
    <row r="29" ht="71.25" customHeight="1">
      <c r="A29" s="25" t="s">
        <v>264</v>
      </c>
      <c r="B29" s="25" t="s">
        <v>265</v>
      </c>
      <c r="C29" s="25" t="s">
        <v>266</v>
      </c>
      <c r="D29" s="26" t="s">
        <v>254</v>
      </c>
      <c r="E29" s="39"/>
    </row>
    <row r="30" ht="22.5" customHeight="1">
      <c r="A30" s="19" t="s">
        <v>267</v>
      </c>
      <c r="B30" s="20"/>
      <c r="C30" s="20"/>
      <c r="D30" s="20"/>
      <c r="E30" s="21"/>
    </row>
    <row r="31" ht="22.5" customHeight="1">
      <c r="A31" s="29" t="s">
        <v>2</v>
      </c>
      <c r="B31" s="29" t="s">
        <v>6</v>
      </c>
      <c r="C31" s="29" t="s">
        <v>8</v>
      </c>
      <c r="D31" s="29" t="s">
        <v>9</v>
      </c>
      <c r="E31" s="29" t="s">
        <v>130</v>
      </c>
    </row>
    <row r="32" ht="71.25" customHeight="1">
      <c r="A32" s="25" t="s">
        <v>268</v>
      </c>
      <c r="B32" s="25" t="s">
        <v>174</v>
      </c>
      <c r="C32" s="25" t="s">
        <v>461</v>
      </c>
      <c r="D32" s="26" t="s">
        <v>462</v>
      </c>
      <c r="E32" s="39" t="s">
        <v>465</v>
      </c>
    </row>
    <row r="33" ht="71.25" customHeight="1">
      <c r="A33" s="25" t="s">
        <v>271</v>
      </c>
      <c r="B33" s="25" t="s">
        <v>272</v>
      </c>
      <c r="C33" s="25" t="s">
        <v>273</v>
      </c>
      <c r="D33" s="26" t="s">
        <v>274</v>
      </c>
      <c r="E33" s="39"/>
    </row>
    <row r="34" ht="71.25" customHeight="1">
      <c r="A34" s="25" t="s">
        <v>275</v>
      </c>
      <c r="B34" s="25" t="s">
        <v>208</v>
      </c>
      <c r="C34" s="25" t="s">
        <v>276</v>
      </c>
      <c r="D34" s="26" t="s">
        <v>211</v>
      </c>
      <c r="E34" s="39"/>
    </row>
    <row r="35" ht="22.5" customHeight="1">
      <c r="A35" s="19" t="s">
        <v>277</v>
      </c>
      <c r="B35" s="20"/>
      <c r="C35" s="20"/>
      <c r="D35" s="20"/>
      <c r="E35" s="21"/>
    </row>
    <row r="36" ht="22.5" customHeight="1">
      <c r="A36" s="29" t="s">
        <v>2</v>
      </c>
      <c r="B36" s="29" t="s">
        <v>6</v>
      </c>
      <c r="C36" s="29" t="s">
        <v>8</v>
      </c>
      <c r="D36" s="29" t="s">
        <v>9</v>
      </c>
      <c r="E36" s="29" t="s">
        <v>130</v>
      </c>
    </row>
    <row r="37" ht="71.25" customHeight="1">
      <c r="A37" s="25" t="s">
        <v>278</v>
      </c>
      <c r="B37" s="25" t="s">
        <v>279</v>
      </c>
      <c r="C37" s="25" t="s">
        <v>280</v>
      </c>
      <c r="D37" s="26" t="s">
        <v>281</v>
      </c>
      <c r="E37" s="39" t="s">
        <v>282</v>
      </c>
    </row>
    <row r="38" ht="71.25" customHeight="1">
      <c r="A38" s="25" t="s">
        <v>283</v>
      </c>
      <c r="B38" s="25" t="s">
        <v>284</v>
      </c>
      <c r="C38" s="25" t="s">
        <v>285</v>
      </c>
      <c r="D38" s="26" t="s">
        <v>274</v>
      </c>
      <c r="E38" s="39"/>
    </row>
    <row r="39" ht="22.5" customHeight="1">
      <c r="A39" s="19" t="s">
        <v>286</v>
      </c>
      <c r="B39" s="20"/>
      <c r="C39" s="20"/>
      <c r="D39" s="20"/>
      <c r="E39" s="21"/>
    </row>
    <row r="40" ht="22.5" customHeight="1">
      <c r="A40" s="29" t="s">
        <v>2</v>
      </c>
      <c r="B40" s="29" t="s">
        <v>6</v>
      </c>
      <c r="C40" s="29" t="s">
        <v>8</v>
      </c>
      <c r="D40" s="29" t="s">
        <v>9</v>
      </c>
      <c r="E40" s="29" t="s">
        <v>130</v>
      </c>
    </row>
    <row r="41" ht="71.25" customHeight="1">
      <c r="A41" s="25" t="s">
        <v>287</v>
      </c>
      <c r="B41" s="25" t="s">
        <v>288</v>
      </c>
      <c r="C41" s="25" t="s">
        <v>289</v>
      </c>
      <c r="D41" s="26" t="s">
        <v>290</v>
      </c>
      <c r="E41" s="39"/>
    </row>
    <row r="42" ht="22.5" customHeight="1">
      <c r="A42" s="19" t="s">
        <v>291</v>
      </c>
      <c r="B42" s="20"/>
      <c r="C42" s="20"/>
      <c r="D42" s="20"/>
      <c r="E42" s="21"/>
    </row>
    <row r="43" ht="22.5" customHeight="1">
      <c r="A43" s="29" t="s">
        <v>2</v>
      </c>
      <c r="B43" s="29" t="s">
        <v>6</v>
      </c>
      <c r="C43" s="29" t="s">
        <v>8</v>
      </c>
      <c r="D43" s="29" t="s">
        <v>9</v>
      </c>
      <c r="E43" s="29" t="s">
        <v>130</v>
      </c>
    </row>
    <row r="44" ht="71.25" customHeight="1">
      <c r="A44" s="25" t="s">
        <v>292</v>
      </c>
      <c r="B44" s="25" t="s">
        <v>372</v>
      </c>
      <c r="C44" s="25" t="s">
        <v>298</v>
      </c>
      <c r="D44" s="26" t="s">
        <v>258</v>
      </c>
      <c r="E44" s="39"/>
    </row>
    <row r="45" ht="22.5" customHeight="1">
      <c r="A45" s="19" t="s">
        <v>293</v>
      </c>
      <c r="B45" s="20"/>
      <c r="C45" s="20"/>
      <c r="D45" s="20"/>
      <c r="E45" s="21"/>
    </row>
    <row r="46" ht="22.5" customHeight="1">
      <c r="A46" s="29" t="s">
        <v>2</v>
      </c>
      <c r="B46" s="29" t="s">
        <v>6</v>
      </c>
      <c r="C46" s="29" t="s">
        <v>8</v>
      </c>
      <c r="D46" s="29" t="s">
        <v>9</v>
      </c>
      <c r="E46" s="29" t="s">
        <v>130</v>
      </c>
    </row>
    <row r="47" ht="71.25" customHeight="1">
      <c r="A47" s="25" t="s">
        <v>294</v>
      </c>
      <c r="B47" s="25" t="s">
        <v>302</v>
      </c>
      <c r="C47" s="25" t="s">
        <v>466</v>
      </c>
      <c r="D47" s="26" t="s">
        <v>467</v>
      </c>
      <c r="E47" s="39"/>
    </row>
    <row r="48" ht="22.5" customHeight="1">
      <c r="A48" s="19" t="s">
        <v>295</v>
      </c>
      <c r="B48" s="20"/>
      <c r="C48" s="20"/>
      <c r="D48" s="20"/>
      <c r="E48" s="21"/>
    </row>
    <row r="49" ht="22.5" customHeight="1">
      <c r="A49" s="29" t="s">
        <v>2</v>
      </c>
      <c r="B49" s="29" t="s">
        <v>6</v>
      </c>
      <c r="C49" s="29" t="s">
        <v>8</v>
      </c>
      <c r="D49" s="29" t="s">
        <v>9</v>
      </c>
      <c r="E49" s="29" t="s">
        <v>130</v>
      </c>
    </row>
    <row r="50" ht="71.25" customHeight="1">
      <c r="A50" s="25" t="s">
        <v>296</v>
      </c>
      <c r="B50" s="25" t="s">
        <v>297</v>
      </c>
      <c r="C50" s="25" t="s">
        <v>298</v>
      </c>
      <c r="D50" s="26" t="s">
        <v>254</v>
      </c>
      <c r="E50" s="39"/>
    </row>
    <row r="51" ht="22.5" customHeight="1">
      <c r="A51" s="19" t="s">
        <v>299</v>
      </c>
      <c r="B51" s="20"/>
      <c r="C51" s="20"/>
      <c r="D51" s="20"/>
      <c r="E51" s="21"/>
    </row>
    <row r="52" ht="22.5" customHeight="1">
      <c r="A52" s="29" t="s">
        <v>2</v>
      </c>
      <c r="B52" s="29" t="s">
        <v>6</v>
      </c>
      <c r="C52" s="29" t="s">
        <v>8</v>
      </c>
      <c r="D52" s="29" t="s">
        <v>9</v>
      </c>
      <c r="E52" s="29" t="s">
        <v>130</v>
      </c>
    </row>
    <row r="53" ht="71.25" customHeight="1">
      <c r="A53" s="25" t="s">
        <v>301</v>
      </c>
      <c r="B53" s="25" t="s">
        <v>302</v>
      </c>
      <c r="C53" s="25" t="s">
        <v>280</v>
      </c>
      <c r="D53" s="26" t="s">
        <v>303</v>
      </c>
      <c r="E53" s="39" t="s">
        <v>304</v>
      </c>
    </row>
    <row r="54" ht="71.25" customHeight="1">
      <c r="A54" s="25" t="s">
        <v>305</v>
      </c>
      <c r="B54" s="25" t="s">
        <v>468</v>
      </c>
      <c r="C54" s="25" t="s">
        <v>285</v>
      </c>
      <c r="D54" s="26" t="s">
        <v>274</v>
      </c>
      <c r="E54" s="39" t="s">
        <v>469</v>
      </c>
    </row>
    <row r="55" ht="22.5" customHeight="1">
      <c r="A55" s="19" t="s">
        <v>306</v>
      </c>
      <c r="B55" s="20"/>
      <c r="C55" s="20"/>
      <c r="D55" s="20"/>
      <c r="E55" s="21"/>
    </row>
    <row r="56" ht="22.5" customHeight="1">
      <c r="A56" s="29" t="s">
        <v>2</v>
      </c>
      <c r="B56" s="29" t="s">
        <v>6</v>
      </c>
      <c r="C56" s="29" t="s">
        <v>8</v>
      </c>
      <c r="D56" s="29" t="s">
        <v>9</v>
      </c>
      <c r="E56" s="29" t="s">
        <v>130</v>
      </c>
    </row>
    <row r="57" ht="71.25" customHeight="1">
      <c r="A57" s="25" t="s">
        <v>307</v>
      </c>
      <c r="B57" s="25" t="s">
        <v>470</v>
      </c>
      <c r="C57" s="25" t="s">
        <v>298</v>
      </c>
      <c r="D57" s="26" t="s">
        <v>258</v>
      </c>
      <c r="E57" s="39"/>
    </row>
    <row r="58" ht="22.5" customHeight="1">
      <c r="A58" s="19" t="s">
        <v>308</v>
      </c>
      <c r="B58" s="20"/>
      <c r="C58" s="20"/>
      <c r="D58" s="20"/>
      <c r="E58" s="21"/>
    </row>
    <row r="59" ht="22.5" customHeight="1">
      <c r="A59" s="29" t="s">
        <v>2</v>
      </c>
      <c r="B59" s="29" t="s">
        <v>6</v>
      </c>
      <c r="C59" s="29" t="s">
        <v>8</v>
      </c>
      <c r="D59" s="29" t="s">
        <v>9</v>
      </c>
      <c r="E59" s="29" t="s">
        <v>130</v>
      </c>
    </row>
    <row r="60" ht="71.25" customHeight="1">
      <c r="A60" s="25" t="s">
        <v>309</v>
      </c>
      <c r="B60" s="25" t="s">
        <v>326</v>
      </c>
      <c r="C60" s="25" t="s">
        <v>298</v>
      </c>
      <c r="D60" s="26" t="s">
        <v>258</v>
      </c>
      <c r="E60" s="39"/>
    </row>
    <row r="61" ht="22.5" customHeight="1">
      <c r="A61" s="19" t="s">
        <v>310</v>
      </c>
      <c r="B61" s="20"/>
      <c r="C61" s="20"/>
      <c r="D61" s="20"/>
      <c r="E61" s="21"/>
    </row>
    <row r="62" ht="22.5" customHeight="1">
      <c r="A62" s="29" t="s">
        <v>2</v>
      </c>
      <c r="B62" s="29" t="s">
        <v>6</v>
      </c>
      <c r="C62" s="29" t="s">
        <v>8</v>
      </c>
      <c r="D62" s="29" t="s">
        <v>9</v>
      </c>
      <c r="E62" s="29" t="s">
        <v>130</v>
      </c>
    </row>
    <row r="63" ht="71.25" customHeight="1">
      <c r="A63" s="25" t="s">
        <v>311</v>
      </c>
      <c r="B63" s="25" t="s">
        <v>288</v>
      </c>
      <c r="C63" s="25" t="s">
        <v>298</v>
      </c>
      <c r="D63" s="26" t="s">
        <v>471</v>
      </c>
      <c r="E63" s="39"/>
    </row>
    <row r="64" ht="22.5" customHeight="1">
      <c r="A64" s="19" t="s">
        <v>313</v>
      </c>
      <c r="B64" s="20"/>
      <c r="C64" s="20"/>
      <c r="D64" s="20"/>
      <c r="E64" s="21"/>
    </row>
    <row r="65" ht="22.5" customHeight="1">
      <c r="A65" s="29" t="s">
        <v>2</v>
      </c>
      <c r="B65" s="29" t="s">
        <v>6</v>
      </c>
      <c r="C65" s="29" t="s">
        <v>8</v>
      </c>
      <c r="D65" s="29" t="s">
        <v>9</v>
      </c>
      <c r="E65" s="29" t="s">
        <v>130</v>
      </c>
    </row>
    <row r="66" ht="71.25" customHeight="1">
      <c r="A66" s="25" t="s">
        <v>314</v>
      </c>
      <c r="B66" s="25" t="s">
        <v>326</v>
      </c>
      <c r="C66" s="25" t="s">
        <v>289</v>
      </c>
      <c r="D66" s="26" t="s">
        <v>472</v>
      </c>
      <c r="E66" s="39"/>
    </row>
    <row r="67" ht="22.5" customHeight="1">
      <c r="A67" s="19" t="s">
        <v>315</v>
      </c>
      <c r="B67" s="20"/>
      <c r="C67" s="20"/>
      <c r="D67" s="20"/>
      <c r="E67" s="21"/>
    </row>
    <row r="68" ht="22.5" customHeight="1">
      <c r="A68" s="29" t="s">
        <v>2</v>
      </c>
      <c r="B68" s="29" t="s">
        <v>6</v>
      </c>
      <c r="C68" s="29" t="s">
        <v>8</v>
      </c>
      <c r="D68" s="29" t="s">
        <v>9</v>
      </c>
      <c r="E68" s="29" t="s">
        <v>130</v>
      </c>
    </row>
    <row r="69" ht="71.25" customHeight="1">
      <c r="A69" s="25" t="s">
        <v>316</v>
      </c>
      <c r="B69" s="25" t="s">
        <v>193</v>
      </c>
      <c r="C69" s="25" t="s">
        <v>298</v>
      </c>
      <c r="D69" s="26" t="s">
        <v>258</v>
      </c>
      <c r="E69" s="39" t="s">
        <v>473</v>
      </c>
    </row>
    <row r="70" ht="22.5" customHeight="1">
      <c r="A70" s="19" t="s">
        <v>317</v>
      </c>
      <c r="B70" s="20"/>
      <c r="C70" s="20"/>
      <c r="D70" s="20"/>
      <c r="E70" s="21"/>
    </row>
    <row r="71" ht="22.5" customHeight="1">
      <c r="A71" s="29" t="s">
        <v>2</v>
      </c>
      <c r="B71" s="29" t="s">
        <v>6</v>
      </c>
      <c r="C71" s="29" t="s">
        <v>8</v>
      </c>
      <c r="D71" s="29" t="s">
        <v>9</v>
      </c>
      <c r="E71" s="29" t="s">
        <v>130</v>
      </c>
    </row>
    <row r="72" ht="71.25" customHeight="1">
      <c r="A72" s="25" t="s">
        <v>318</v>
      </c>
      <c r="B72" s="25" t="s">
        <v>474</v>
      </c>
      <c r="C72" s="25" t="s">
        <v>280</v>
      </c>
      <c r="D72" s="26" t="s">
        <v>475</v>
      </c>
      <c r="E72" s="39"/>
    </row>
    <row r="73" ht="71.25" customHeight="1">
      <c r="A73" s="25" t="s">
        <v>319</v>
      </c>
      <c r="B73" s="25" t="s">
        <v>320</v>
      </c>
      <c r="C73" s="25" t="s">
        <v>285</v>
      </c>
      <c r="D73" s="26" t="s">
        <v>274</v>
      </c>
      <c r="E73" s="39"/>
    </row>
    <row r="74" ht="22.5" customHeight="1">
      <c r="A74" s="19" t="s">
        <v>321</v>
      </c>
      <c r="B74" s="20"/>
      <c r="C74" s="20"/>
      <c r="D74" s="20"/>
      <c r="E74" s="21"/>
    </row>
    <row r="75" ht="22.5" customHeight="1">
      <c r="A75" s="29" t="s">
        <v>2</v>
      </c>
      <c r="B75" s="29" t="s">
        <v>6</v>
      </c>
      <c r="C75" s="29" t="s">
        <v>8</v>
      </c>
      <c r="D75" s="29" t="s">
        <v>9</v>
      </c>
      <c r="E75" s="29" t="s">
        <v>130</v>
      </c>
    </row>
    <row r="76" ht="71.25" customHeight="1">
      <c r="A76" s="25" t="s">
        <v>323</v>
      </c>
      <c r="B76" s="25" t="s">
        <v>302</v>
      </c>
      <c r="C76" s="25" t="s">
        <v>289</v>
      </c>
      <c r="D76" s="26" t="s">
        <v>254</v>
      </c>
      <c r="E76" s="39"/>
    </row>
    <row r="77" ht="22.5" customHeight="1">
      <c r="A77" s="19" t="s">
        <v>324</v>
      </c>
      <c r="B77" s="20"/>
      <c r="C77" s="20"/>
      <c r="D77" s="20"/>
      <c r="E77" s="21"/>
    </row>
    <row r="78" ht="22.5" customHeight="1">
      <c r="A78" s="29" t="s">
        <v>2</v>
      </c>
      <c r="B78" s="29" t="s">
        <v>6</v>
      </c>
      <c r="C78" s="29" t="s">
        <v>8</v>
      </c>
      <c r="D78" s="29" t="s">
        <v>9</v>
      </c>
      <c r="E78" s="29" t="s">
        <v>130</v>
      </c>
    </row>
    <row r="79" ht="71.25" customHeight="1">
      <c r="A79" s="25" t="s">
        <v>325</v>
      </c>
      <c r="B79" s="25" t="s">
        <v>326</v>
      </c>
      <c r="C79" s="25" t="s">
        <v>289</v>
      </c>
      <c r="D79" s="26" t="s">
        <v>274</v>
      </c>
      <c r="E79" s="39" t="s">
        <v>327</v>
      </c>
    </row>
    <row r="80" ht="71.25" customHeight="1">
      <c r="A80" s="25" t="s">
        <v>328</v>
      </c>
      <c r="B80" s="25" t="s">
        <v>265</v>
      </c>
      <c r="C80" s="25" t="s">
        <v>285</v>
      </c>
      <c r="D80" s="26" t="s">
        <v>274</v>
      </c>
      <c r="E80" s="39" t="s">
        <v>329</v>
      </c>
    </row>
    <row r="81" ht="22.5" customHeight="1">
      <c r="A81" s="19" t="s">
        <v>330</v>
      </c>
      <c r="B81" s="20"/>
      <c r="C81" s="20"/>
      <c r="D81" s="20"/>
      <c r="E81" s="21"/>
    </row>
    <row r="82" ht="22.5" customHeight="1">
      <c r="A82" s="29" t="s">
        <v>2</v>
      </c>
      <c r="B82" s="29" t="s">
        <v>6</v>
      </c>
      <c r="C82" s="29" t="s">
        <v>8</v>
      </c>
      <c r="D82" s="29" t="s">
        <v>9</v>
      </c>
      <c r="E82" s="29" t="s">
        <v>130</v>
      </c>
    </row>
    <row r="83" ht="71.25" customHeight="1">
      <c r="A83" s="25" t="s">
        <v>331</v>
      </c>
      <c r="B83" s="25" t="s">
        <v>183</v>
      </c>
      <c r="C83" s="25" t="s">
        <v>289</v>
      </c>
      <c r="D83" s="26" t="s">
        <v>274</v>
      </c>
      <c r="E83" s="39"/>
    </row>
    <row r="84" ht="71.25" customHeight="1">
      <c r="A84" s="25" t="s">
        <v>332</v>
      </c>
      <c r="B84" s="25" t="s">
        <v>476</v>
      </c>
      <c r="C84" s="25" t="s">
        <v>285</v>
      </c>
      <c r="D84" s="26" t="s">
        <v>274</v>
      </c>
      <c r="E84" s="39"/>
    </row>
    <row r="85" ht="22.5" customHeight="1">
      <c r="A85" s="19" t="s">
        <v>334</v>
      </c>
      <c r="B85" s="20"/>
      <c r="C85" s="20"/>
      <c r="D85" s="20"/>
      <c r="E85" s="21"/>
    </row>
    <row r="86" ht="22.5" customHeight="1">
      <c r="A86" s="29" t="s">
        <v>2</v>
      </c>
      <c r="B86" s="29" t="s">
        <v>6</v>
      </c>
      <c r="C86" s="29" t="s">
        <v>8</v>
      </c>
      <c r="D86" s="29" t="s">
        <v>9</v>
      </c>
      <c r="E86" s="29" t="s">
        <v>130</v>
      </c>
    </row>
    <row r="87" ht="71.25" customHeight="1">
      <c r="A87" s="25" t="s">
        <v>335</v>
      </c>
      <c r="B87" s="25" t="s">
        <v>288</v>
      </c>
      <c r="C87" s="25" t="s">
        <v>289</v>
      </c>
      <c r="D87" s="26" t="s">
        <v>274</v>
      </c>
      <c r="E87" s="39"/>
    </row>
    <row r="88" ht="71.25" customHeight="1">
      <c r="A88" s="25" t="s">
        <v>336</v>
      </c>
      <c r="B88" s="25" t="s">
        <v>337</v>
      </c>
      <c r="C88" s="25" t="s">
        <v>285</v>
      </c>
      <c r="D88" s="26" t="s">
        <v>274</v>
      </c>
      <c r="E88" s="39"/>
    </row>
    <row r="89" ht="22.5" customHeight="1">
      <c r="A89" s="19" t="s">
        <v>338</v>
      </c>
      <c r="B89" s="20"/>
      <c r="C89" s="20"/>
      <c r="D89" s="20"/>
      <c r="E89" s="21"/>
    </row>
    <row r="90" ht="22.5" customHeight="1">
      <c r="A90" s="29" t="s">
        <v>2</v>
      </c>
      <c r="B90" s="29" t="s">
        <v>6</v>
      </c>
      <c r="C90" s="29" t="s">
        <v>8</v>
      </c>
      <c r="D90" s="29" t="s">
        <v>9</v>
      </c>
      <c r="E90" s="29" t="s">
        <v>130</v>
      </c>
    </row>
    <row r="91" ht="71.25" customHeight="1">
      <c r="A91" s="25" t="s">
        <v>339</v>
      </c>
      <c r="B91" s="25" t="s">
        <v>183</v>
      </c>
      <c r="C91" s="25" t="s">
        <v>289</v>
      </c>
      <c r="D91" s="26" t="s">
        <v>274</v>
      </c>
      <c r="E91" s="39"/>
    </row>
    <row r="92" ht="71.25" customHeight="1">
      <c r="A92" s="25" t="s">
        <v>340</v>
      </c>
      <c r="B92" s="25" t="s">
        <v>265</v>
      </c>
      <c r="C92" s="25" t="s">
        <v>285</v>
      </c>
      <c r="D92" s="26" t="s">
        <v>254</v>
      </c>
      <c r="E92" s="39"/>
    </row>
    <row r="93" ht="22.5" customHeight="1">
      <c r="A93" s="19" t="s">
        <v>341</v>
      </c>
      <c r="B93" s="20"/>
      <c r="C93" s="20"/>
      <c r="D93" s="20"/>
      <c r="E93" s="21"/>
    </row>
    <row r="94" ht="22.5" customHeight="1">
      <c r="A94" s="29" t="s">
        <v>2</v>
      </c>
      <c r="B94" s="29" t="s">
        <v>6</v>
      </c>
      <c r="C94" s="29" t="s">
        <v>8</v>
      </c>
      <c r="D94" s="29" t="s">
        <v>9</v>
      </c>
      <c r="E94" s="29" t="s">
        <v>130</v>
      </c>
    </row>
    <row r="95" ht="71.25" customHeight="1">
      <c r="A95" s="25" t="s">
        <v>342</v>
      </c>
      <c r="B95" s="25" t="s">
        <v>343</v>
      </c>
      <c r="C95" s="25" t="s">
        <v>289</v>
      </c>
      <c r="D95" s="26" t="s">
        <v>258</v>
      </c>
      <c r="E95" s="39"/>
    </row>
    <row r="96" ht="22.5" customHeight="1">
      <c r="A96" s="19" t="s">
        <v>344</v>
      </c>
      <c r="B96" s="20"/>
      <c r="C96" s="20"/>
      <c r="D96" s="20"/>
      <c r="E96" s="21"/>
    </row>
    <row r="97" ht="22.5" customHeight="1">
      <c r="A97" s="29" t="s">
        <v>2</v>
      </c>
      <c r="B97" s="29" t="s">
        <v>6</v>
      </c>
      <c r="C97" s="29" t="s">
        <v>8</v>
      </c>
      <c r="D97" s="29" t="s">
        <v>9</v>
      </c>
      <c r="E97" s="29" t="s">
        <v>130</v>
      </c>
    </row>
    <row r="98" ht="71.25" customHeight="1">
      <c r="A98" s="25" t="s">
        <v>346</v>
      </c>
      <c r="B98" s="25" t="s">
        <v>478</v>
      </c>
      <c r="C98" s="25" t="s">
        <v>289</v>
      </c>
      <c r="D98" s="26" t="s">
        <v>274</v>
      </c>
      <c r="E98" s="39"/>
    </row>
    <row r="99" ht="71.25" customHeight="1">
      <c r="A99" s="25" t="s">
        <v>347</v>
      </c>
      <c r="B99" s="25" t="s">
        <v>343</v>
      </c>
      <c r="C99" s="25" t="s">
        <v>285</v>
      </c>
      <c r="D99" s="26" t="s">
        <v>258</v>
      </c>
      <c r="E99" s="39"/>
    </row>
    <row r="100" ht="22.5" customHeight="1">
      <c r="A100" s="19" t="s">
        <v>348</v>
      </c>
      <c r="B100" s="20"/>
      <c r="C100" s="20"/>
      <c r="D100" s="20"/>
      <c r="E100" s="21"/>
    </row>
    <row r="101" ht="22.5" customHeight="1">
      <c r="A101" s="29" t="s">
        <v>2</v>
      </c>
      <c r="B101" s="29" t="s">
        <v>6</v>
      </c>
      <c r="C101" s="29" t="s">
        <v>8</v>
      </c>
      <c r="D101" s="29" t="s">
        <v>9</v>
      </c>
      <c r="E101" s="29"/>
    </row>
    <row r="102" ht="71.25" customHeight="1">
      <c r="A102" s="25" t="s">
        <v>349</v>
      </c>
      <c r="B102" s="25" t="s">
        <v>479</v>
      </c>
      <c r="C102" s="25" t="s">
        <v>289</v>
      </c>
      <c r="D102" s="26" t="s">
        <v>254</v>
      </c>
      <c r="E102" s="39" t="s">
        <v>480</v>
      </c>
    </row>
    <row r="103" ht="71.25" customHeight="1">
      <c r="A103" s="25" t="s">
        <v>350</v>
      </c>
      <c r="B103" s="25" t="s">
        <v>351</v>
      </c>
      <c r="C103" s="25" t="s">
        <v>285</v>
      </c>
      <c r="D103" s="26" t="s">
        <v>274</v>
      </c>
      <c r="E103" s="39"/>
    </row>
    <row r="104" ht="22.5" customHeight="1">
      <c r="A104" s="19" t="s">
        <v>352</v>
      </c>
      <c r="B104" s="20"/>
      <c r="C104" s="20"/>
      <c r="D104" s="20"/>
      <c r="E104" s="21"/>
    </row>
    <row r="105" ht="22.5" customHeight="1">
      <c r="A105" s="29" t="s">
        <v>2</v>
      </c>
      <c r="B105" s="29" t="s">
        <v>6</v>
      </c>
      <c r="C105" s="29" t="s">
        <v>8</v>
      </c>
      <c r="D105" s="29" t="s">
        <v>9</v>
      </c>
      <c r="E105" s="29"/>
    </row>
    <row r="106" ht="71.25" customHeight="1">
      <c r="A106" s="25" t="s">
        <v>353</v>
      </c>
      <c r="B106" s="25" t="s">
        <v>297</v>
      </c>
      <c r="C106" s="25" t="s">
        <v>481</v>
      </c>
      <c r="D106" s="26" t="s">
        <v>258</v>
      </c>
      <c r="E106" s="39"/>
    </row>
    <row r="107" ht="22.5" customHeight="1">
      <c r="A107" s="19" t="s">
        <v>354</v>
      </c>
      <c r="B107" s="20"/>
      <c r="C107" s="20"/>
      <c r="D107" s="20"/>
      <c r="E107" s="21"/>
    </row>
    <row r="108" ht="22.5" customHeight="1">
      <c r="A108" s="29" t="s">
        <v>2</v>
      </c>
      <c r="B108" s="29" t="s">
        <v>6</v>
      </c>
      <c r="C108" s="29" t="s">
        <v>8</v>
      </c>
      <c r="D108" s="29" t="s">
        <v>9</v>
      </c>
      <c r="E108" s="29"/>
    </row>
    <row r="109" ht="71.25" customHeight="1">
      <c r="A109" s="25" t="s">
        <v>355</v>
      </c>
      <c r="B109" s="25" t="s">
        <v>252</v>
      </c>
      <c r="C109" s="25" t="s">
        <v>289</v>
      </c>
      <c r="D109" s="26" t="s">
        <v>258</v>
      </c>
      <c r="E109" s="39"/>
    </row>
    <row r="110" ht="22.5" customHeight="1">
      <c r="A110" s="19" t="s">
        <v>356</v>
      </c>
      <c r="B110" s="20"/>
      <c r="C110" s="20"/>
      <c r="D110" s="20"/>
      <c r="E110" s="21"/>
    </row>
    <row r="111" ht="22.5" customHeight="1">
      <c r="A111" s="29" t="s">
        <v>2</v>
      </c>
      <c r="B111" s="29" t="s">
        <v>6</v>
      </c>
      <c r="C111" s="29" t="s">
        <v>8</v>
      </c>
      <c r="D111" s="29" t="s">
        <v>9</v>
      </c>
      <c r="E111" s="29"/>
    </row>
    <row r="112" ht="71.25" customHeight="1">
      <c r="A112" s="25" t="s">
        <v>357</v>
      </c>
      <c r="B112" s="25" t="s">
        <v>146</v>
      </c>
      <c r="C112" s="25" t="s">
        <v>358</v>
      </c>
      <c r="D112" s="26" t="s">
        <v>359</v>
      </c>
      <c r="E112" s="39"/>
    </row>
    <row r="113" ht="71.25" customHeight="1">
      <c r="A113" s="25" t="s">
        <v>360</v>
      </c>
      <c r="B113" s="25" t="s">
        <v>361</v>
      </c>
      <c r="C113" s="25" t="s">
        <v>362</v>
      </c>
      <c r="D113" s="26" t="s">
        <v>254</v>
      </c>
      <c r="E113" s="39" t="s">
        <v>363</v>
      </c>
    </row>
    <row r="114" ht="22.5" customHeight="1">
      <c r="A114" s="19" t="s">
        <v>364</v>
      </c>
      <c r="B114" s="20"/>
      <c r="C114" s="20"/>
      <c r="D114" s="20"/>
      <c r="E114" s="21"/>
    </row>
    <row r="115" ht="22.5" customHeight="1">
      <c r="A115" s="29" t="s">
        <v>2</v>
      </c>
      <c r="B115" s="29" t="s">
        <v>6</v>
      </c>
      <c r="C115" s="29" t="s">
        <v>8</v>
      </c>
      <c r="D115" s="29" t="s">
        <v>9</v>
      </c>
      <c r="E115" s="29"/>
    </row>
    <row r="116" ht="71.25" customHeight="1">
      <c r="A116" s="25" t="s">
        <v>365</v>
      </c>
      <c r="B116" s="25" t="s">
        <v>366</v>
      </c>
      <c r="C116" s="25" t="s">
        <v>253</v>
      </c>
      <c r="D116" s="26" t="s">
        <v>254</v>
      </c>
      <c r="E116" s="39"/>
    </row>
    <row r="117" ht="71.25" customHeight="1">
      <c r="A117" s="25" t="s">
        <v>367</v>
      </c>
      <c r="B117" s="25" t="s">
        <v>368</v>
      </c>
      <c r="C117" s="25" t="s">
        <v>369</v>
      </c>
      <c r="D117" s="26" t="s">
        <v>150</v>
      </c>
      <c r="E117" s="39"/>
    </row>
    <row r="118" ht="71.25" customHeight="1">
      <c r="A118" s="25" t="s">
        <v>370</v>
      </c>
      <c r="B118" s="25" t="s">
        <v>302</v>
      </c>
      <c r="C118" s="25" t="s">
        <v>483</v>
      </c>
      <c r="D118" s="26" t="s">
        <v>484</v>
      </c>
      <c r="E118" s="39"/>
    </row>
    <row r="119" ht="71.25" customHeight="1">
      <c r="A119" s="25" t="s">
        <v>371</v>
      </c>
      <c r="B119" s="25" t="s">
        <v>372</v>
      </c>
      <c r="C119" s="25" t="s">
        <v>235</v>
      </c>
      <c r="D119" s="26" t="s">
        <v>274</v>
      </c>
      <c r="E119" s="39"/>
    </row>
    <row r="120" ht="22.5" customHeight="1">
      <c r="A120" s="19" t="s">
        <v>373</v>
      </c>
      <c r="B120" s="20"/>
      <c r="C120" s="20"/>
      <c r="D120" s="20"/>
      <c r="E120" s="21"/>
    </row>
    <row r="121" ht="22.5" customHeight="1">
      <c r="A121" s="29" t="s">
        <v>2</v>
      </c>
      <c r="B121" s="29" t="s">
        <v>6</v>
      </c>
      <c r="C121" s="29" t="s">
        <v>8</v>
      </c>
      <c r="D121" s="29" t="s">
        <v>9</v>
      </c>
      <c r="E121" s="29"/>
    </row>
    <row r="122" ht="71.25" customHeight="1">
      <c r="A122" s="25" t="s">
        <v>374</v>
      </c>
      <c r="B122" s="25" t="s">
        <v>302</v>
      </c>
      <c r="C122" s="25" t="s">
        <v>289</v>
      </c>
      <c r="D122" s="26" t="s">
        <v>290</v>
      </c>
      <c r="E122" s="39"/>
    </row>
    <row r="123" ht="22.5" customHeight="1">
      <c r="A123" s="19" t="s">
        <v>375</v>
      </c>
      <c r="B123" s="20"/>
      <c r="C123" s="20"/>
      <c r="D123" s="20"/>
      <c r="E123" s="21"/>
    </row>
    <row r="124" ht="22.5" customHeight="1">
      <c r="A124" s="29" t="s">
        <v>2</v>
      </c>
      <c r="B124" s="29" t="s">
        <v>6</v>
      </c>
      <c r="C124" s="29" t="s">
        <v>8</v>
      </c>
      <c r="D124" s="29" t="s">
        <v>9</v>
      </c>
      <c r="E124" s="29"/>
    </row>
    <row r="125" ht="71.25" customHeight="1">
      <c r="A125" s="25" t="s">
        <v>376</v>
      </c>
      <c r="B125" s="25" t="s">
        <v>326</v>
      </c>
      <c r="C125" s="25" t="s">
        <v>289</v>
      </c>
      <c r="D125" s="26" t="s">
        <v>377</v>
      </c>
      <c r="E125" s="39"/>
    </row>
    <row r="126" ht="22.5" customHeight="1">
      <c r="A126" s="19" t="s">
        <v>378</v>
      </c>
      <c r="B126" s="20"/>
      <c r="C126" s="20"/>
      <c r="D126" s="20"/>
      <c r="E126" s="21"/>
    </row>
    <row r="127" ht="22.5" customHeight="1">
      <c r="A127" s="29" t="s">
        <v>2</v>
      </c>
      <c r="B127" s="29" t="s">
        <v>6</v>
      </c>
      <c r="C127" s="29" t="s">
        <v>8</v>
      </c>
      <c r="D127" s="29" t="s">
        <v>9</v>
      </c>
      <c r="E127" s="29"/>
    </row>
    <row r="128" ht="71.25" customHeight="1">
      <c r="A128" s="25" t="s">
        <v>379</v>
      </c>
      <c r="B128" s="25" t="s">
        <v>380</v>
      </c>
      <c r="C128" s="25" t="s">
        <v>382</v>
      </c>
      <c r="D128" s="26" t="s">
        <v>383</v>
      </c>
      <c r="E128" s="39" t="s">
        <v>385</v>
      </c>
    </row>
    <row r="129" ht="71.25" customHeight="1">
      <c r="A129" s="25" t="s">
        <v>386</v>
      </c>
      <c r="B129" s="25" t="s">
        <v>387</v>
      </c>
      <c r="C129" s="25" t="s">
        <v>388</v>
      </c>
      <c r="D129" s="26" t="s">
        <v>389</v>
      </c>
      <c r="E129" s="39" t="s">
        <v>390</v>
      </c>
    </row>
    <row r="130" ht="71.25" customHeight="1">
      <c r="A130" s="25" t="s">
        <v>391</v>
      </c>
      <c r="B130" s="25" t="s">
        <v>392</v>
      </c>
      <c r="C130" s="25" t="s">
        <v>393</v>
      </c>
      <c r="D130" s="26" t="s">
        <v>383</v>
      </c>
      <c r="E130" s="39" t="s">
        <v>394</v>
      </c>
    </row>
    <row r="131" ht="71.25" customHeight="1">
      <c r="A131" s="25" t="s">
        <v>395</v>
      </c>
      <c r="B131" s="25" t="s">
        <v>485</v>
      </c>
      <c r="C131" s="25" t="s">
        <v>486</v>
      </c>
      <c r="D131" s="26" t="s">
        <v>383</v>
      </c>
      <c r="E131" s="39"/>
    </row>
    <row r="132" ht="71.25" customHeight="1">
      <c r="A132" s="25" t="s">
        <v>396</v>
      </c>
      <c r="B132" s="25" t="s">
        <v>397</v>
      </c>
      <c r="C132" s="25" t="s">
        <v>398</v>
      </c>
      <c r="D132" s="26" t="s">
        <v>383</v>
      </c>
      <c r="E132" s="39"/>
    </row>
    <row r="133" ht="71.25" customHeight="1">
      <c r="A133" s="25" t="s">
        <v>399</v>
      </c>
      <c r="B133" s="25" t="s">
        <v>400</v>
      </c>
      <c r="C133" s="25" t="s">
        <v>401</v>
      </c>
      <c r="D133" s="26" t="s">
        <v>383</v>
      </c>
      <c r="E133" s="39"/>
    </row>
    <row r="134" ht="22.5" customHeight="1">
      <c r="A134" s="19" t="s">
        <v>402</v>
      </c>
      <c r="B134" s="20"/>
      <c r="C134" s="20"/>
      <c r="D134" s="20"/>
      <c r="E134" s="21"/>
    </row>
    <row r="135" ht="22.5" customHeight="1">
      <c r="A135" s="29" t="s">
        <v>2</v>
      </c>
      <c r="B135" s="29" t="s">
        <v>6</v>
      </c>
      <c r="C135" s="29" t="s">
        <v>8</v>
      </c>
      <c r="D135" s="29" t="s">
        <v>9</v>
      </c>
      <c r="E135" s="29"/>
    </row>
    <row r="136" ht="71.25" customHeight="1">
      <c r="A136" s="25" t="s">
        <v>403</v>
      </c>
      <c r="B136" s="25" t="s">
        <v>404</v>
      </c>
      <c r="C136" s="25" t="s">
        <v>382</v>
      </c>
      <c r="D136" s="26" t="s">
        <v>383</v>
      </c>
      <c r="E136" s="39"/>
    </row>
    <row r="137" ht="71.25" customHeight="1">
      <c r="A137" s="25" t="s">
        <v>405</v>
      </c>
      <c r="B137" s="25" t="s">
        <v>297</v>
      </c>
      <c r="C137" s="25" t="s">
        <v>388</v>
      </c>
      <c r="D137" s="26" t="s">
        <v>389</v>
      </c>
      <c r="E137" s="39"/>
    </row>
    <row r="138" ht="22.5" customHeight="1">
      <c r="A138" s="19" t="s">
        <v>406</v>
      </c>
      <c r="B138" s="20"/>
      <c r="C138" s="20"/>
      <c r="D138" s="20"/>
      <c r="E138" s="21"/>
    </row>
    <row r="139" ht="22.5" customHeight="1">
      <c r="A139" s="29" t="s">
        <v>2</v>
      </c>
      <c r="B139" s="29" t="s">
        <v>6</v>
      </c>
      <c r="C139" s="29" t="s">
        <v>8</v>
      </c>
      <c r="D139" s="29" t="s">
        <v>9</v>
      </c>
      <c r="E139" s="29"/>
    </row>
    <row r="140" ht="71.25" customHeight="1">
      <c r="A140" s="25" t="s">
        <v>407</v>
      </c>
      <c r="B140" s="25" t="s">
        <v>408</v>
      </c>
      <c r="C140" s="25" t="s">
        <v>409</v>
      </c>
      <c r="D140" s="26" t="s">
        <v>254</v>
      </c>
      <c r="E140" s="39"/>
    </row>
    <row r="141" ht="71.25" customHeight="1">
      <c r="A141" s="25" t="s">
        <v>410</v>
      </c>
      <c r="B141" s="25" t="s">
        <v>487</v>
      </c>
      <c r="C141" s="25" t="s">
        <v>488</v>
      </c>
      <c r="D141" s="26" t="s">
        <v>254</v>
      </c>
      <c r="E141" s="39"/>
    </row>
    <row r="142" ht="71.25" customHeight="1">
      <c r="A142" s="25" t="s">
        <v>411</v>
      </c>
      <c r="B142" s="25" t="s">
        <v>412</v>
      </c>
      <c r="C142" s="25" t="s">
        <v>413</v>
      </c>
      <c r="D142" s="26" t="s">
        <v>236</v>
      </c>
      <c r="E142" s="39"/>
    </row>
    <row r="143" ht="71.25" customHeight="1">
      <c r="A143" s="25" t="s">
        <v>414</v>
      </c>
      <c r="B143" s="25" t="s">
        <v>415</v>
      </c>
      <c r="C143" s="25" t="s">
        <v>416</v>
      </c>
      <c r="D143" s="26" t="s">
        <v>236</v>
      </c>
      <c r="E143" s="39"/>
    </row>
    <row r="144" ht="22.5" customHeight="1">
      <c r="A144" s="19" t="s">
        <v>420</v>
      </c>
      <c r="B144" s="20"/>
      <c r="C144" s="20"/>
      <c r="D144" s="20"/>
      <c r="E144" s="21"/>
    </row>
    <row r="145" ht="22.5" customHeight="1">
      <c r="A145" s="29" t="s">
        <v>2</v>
      </c>
      <c r="B145" s="29" t="s">
        <v>421</v>
      </c>
      <c r="C145" s="29" t="s">
        <v>8</v>
      </c>
      <c r="D145" s="29" t="s">
        <v>9</v>
      </c>
      <c r="E145" s="29"/>
    </row>
    <row r="146" ht="71.25" customHeight="1">
      <c r="A146" s="25" t="s">
        <v>422</v>
      </c>
      <c r="B146" s="25" t="s">
        <v>423</v>
      </c>
      <c r="C146" s="25" t="s">
        <v>424</v>
      </c>
      <c r="D146" s="26"/>
      <c r="E146" s="39"/>
    </row>
    <row r="147" ht="71.25" customHeight="1">
      <c r="A147" s="25" t="s">
        <v>425</v>
      </c>
      <c r="B147" s="25" t="s">
        <v>489</v>
      </c>
      <c r="C147" s="25" t="s">
        <v>490</v>
      </c>
      <c r="D147" s="26" t="s">
        <v>491</v>
      </c>
      <c r="E147" s="39"/>
    </row>
    <row r="148" ht="71.25" customHeight="1">
      <c r="A148" s="25" t="s">
        <v>426</v>
      </c>
      <c r="B148" s="25" t="s">
        <v>427</v>
      </c>
      <c r="C148" s="25" t="s">
        <v>424</v>
      </c>
      <c r="D148" s="26"/>
      <c r="E148" s="39"/>
    </row>
    <row r="149" ht="71.25" customHeight="1">
      <c r="A149" s="25" t="s">
        <v>428</v>
      </c>
      <c r="B149" s="25" t="s">
        <v>429</v>
      </c>
      <c r="C149" s="25" t="s">
        <v>424</v>
      </c>
      <c r="D149" s="26"/>
      <c r="E149" s="39"/>
    </row>
    <row r="150" ht="71.25" customHeight="1">
      <c r="A150" s="25" t="s">
        <v>430</v>
      </c>
      <c r="B150" s="25" t="s">
        <v>492</v>
      </c>
      <c r="C150" s="25" t="s">
        <v>424</v>
      </c>
      <c r="D150" s="26"/>
      <c r="E150" s="39"/>
    </row>
    <row r="151" ht="71.25" customHeight="1">
      <c r="A151" s="25" t="s">
        <v>431</v>
      </c>
      <c r="B151" s="25" t="s">
        <v>432</v>
      </c>
      <c r="C151" s="25" t="s">
        <v>424</v>
      </c>
      <c r="D151" s="26"/>
      <c r="E151" s="39"/>
    </row>
    <row r="152" ht="71.25" customHeight="1">
      <c r="A152" s="25" t="s">
        <v>433</v>
      </c>
      <c r="B152" s="25" t="s">
        <v>435</v>
      </c>
      <c r="C152" s="25" t="s">
        <v>424</v>
      </c>
      <c r="D152" s="26"/>
      <c r="E152" s="39"/>
    </row>
    <row r="153" ht="71.25" customHeight="1">
      <c r="A153" s="25" t="s">
        <v>436</v>
      </c>
      <c r="B153" s="25" t="s">
        <v>437</v>
      </c>
      <c r="C153" s="25" t="s">
        <v>424</v>
      </c>
      <c r="D153" s="26"/>
      <c r="E153" s="39"/>
    </row>
    <row r="154" ht="22.5" customHeight="1">
      <c r="A154" s="19" t="s">
        <v>438</v>
      </c>
      <c r="B154" s="20"/>
      <c r="C154" s="20"/>
      <c r="D154" s="20"/>
      <c r="E154" s="21"/>
    </row>
    <row r="155" ht="22.5" customHeight="1">
      <c r="A155" s="29" t="s">
        <v>2</v>
      </c>
      <c r="B155" s="29" t="s">
        <v>421</v>
      </c>
      <c r="C155" s="29" t="s">
        <v>8</v>
      </c>
      <c r="D155" s="29" t="s">
        <v>9</v>
      </c>
      <c r="E155" s="29"/>
    </row>
    <row r="156" ht="71.25" customHeight="1">
      <c r="A156" s="25" t="s">
        <v>439</v>
      </c>
      <c r="B156" s="25" t="s">
        <v>440</v>
      </c>
      <c r="C156" s="25" t="s">
        <v>441</v>
      </c>
      <c r="D156" s="26" t="s">
        <v>254</v>
      </c>
      <c r="E156" s="39"/>
    </row>
    <row r="157" ht="71.25" customHeight="1">
      <c r="A157" s="25" t="s">
        <v>442</v>
      </c>
      <c r="B157" s="25" t="s">
        <v>443</v>
      </c>
      <c r="C157" s="25" t="s">
        <v>441</v>
      </c>
      <c r="D157" s="26" t="s">
        <v>254</v>
      </c>
      <c r="E157" s="40"/>
    </row>
    <row r="158" ht="71.25" customHeight="1">
      <c r="A158" s="25" t="s">
        <v>444</v>
      </c>
      <c r="B158" s="25" t="s">
        <v>445</v>
      </c>
      <c r="C158" s="25" t="s">
        <v>441</v>
      </c>
      <c r="D158" s="26" t="s">
        <v>254</v>
      </c>
      <c r="E158" s="40"/>
    </row>
    <row r="159" ht="71.25" customHeight="1">
      <c r="A159" s="25" t="s">
        <v>446</v>
      </c>
      <c r="B159" s="25" t="s">
        <v>447</v>
      </c>
      <c r="C159" s="25" t="s">
        <v>441</v>
      </c>
      <c r="D159" s="26" t="s">
        <v>254</v>
      </c>
      <c r="E159" s="40"/>
    </row>
  </sheetData>
  <mergeCells count="37">
    <mergeCell ref="A26:E26"/>
    <mergeCell ref="A39:E39"/>
    <mergeCell ref="A35:E35"/>
    <mergeCell ref="A64:E64"/>
    <mergeCell ref="A74:E74"/>
    <mergeCell ref="A48:E48"/>
    <mergeCell ref="A30:E30"/>
    <mergeCell ref="A77:E77"/>
    <mergeCell ref="A85:E85"/>
    <mergeCell ref="A89:E89"/>
    <mergeCell ref="A81:E81"/>
    <mergeCell ref="A93:E93"/>
    <mergeCell ref="A96:E96"/>
    <mergeCell ref="A100:E100"/>
    <mergeCell ref="A67:E67"/>
    <mergeCell ref="A70:E70"/>
    <mergeCell ref="A51:E51"/>
    <mergeCell ref="A55:E55"/>
    <mergeCell ref="A58:E58"/>
    <mergeCell ref="A61:E61"/>
    <mergeCell ref="A42:E42"/>
    <mergeCell ref="A45:E45"/>
    <mergeCell ref="A21:E21"/>
    <mergeCell ref="A1:E1"/>
    <mergeCell ref="A9:E9"/>
    <mergeCell ref="A15:E15"/>
    <mergeCell ref="A120:E120"/>
    <mergeCell ref="A123:E123"/>
    <mergeCell ref="A126:E126"/>
    <mergeCell ref="A154:E154"/>
    <mergeCell ref="A144:E144"/>
    <mergeCell ref="A134:E134"/>
    <mergeCell ref="A138:E138"/>
    <mergeCell ref="A104:E104"/>
    <mergeCell ref="A107:E107"/>
    <mergeCell ref="A110:E110"/>
    <mergeCell ref="A114:E1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24.43"/>
    <col customWidth="1" min="3" max="3" width="29.57"/>
    <col customWidth="1" min="4" max="4" width="62.0"/>
  </cols>
  <sheetData>
    <row r="1" ht="22.5" customHeight="1">
      <c r="A1" s="19" t="s">
        <v>495</v>
      </c>
      <c r="B1" s="20"/>
      <c r="C1" s="20"/>
      <c r="D1" s="2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22.5" customHeight="1">
      <c r="A2" s="29" t="s">
        <v>496</v>
      </c>
      <c r="B2" s="29" t="s">
        <v>6</v>
      </c>
      <c r="C2" s="42" t="s">
        <v>8</v>
      </c>
      <c r="D2" s="29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ht="71.25" customHeight="1">
      <c r="A3" s="25" t="s">
        <v>497</v>
      </c>
      <c r="B3" s="25" t="s">
        <v>174</v>
      </c>
      <c r="C3" s="43" t="s">
        <v>253</v>
      </c>
      <c r="D3" s="2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71.25" customHeight="1">
      <c r="A4" s="25" t="s">
        <v>498</v>
      </c>
      <c r="B4" s="25" t="s">
        <v>366</v>
      </c>
      <c r="C4" s="43" t="s">
        <v>499</v>
      </c>
      <c r="D4" s="2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71.25" customHeight="1">
      <c r="A5" s="25" t="s">
        <v>500</v>
      </c>
      <c r="B5" s="25" t="s">
        <v>183</v>
      </c>
      <c r="C5" s="43" t="s">
        <v>501</v>
      </c>
      <c r="D5" s="2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71.25" customHeight="1">
      <c r="A6" s="25" t="s">
        <v>502</v>
      </c>
      <c r="B6" s="25" t="s">
        <v>476</v>
      </c>
      <c r="C6" s="43" t="s">
        <v>503</v>
      </c>
      <c r="D6" s="2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71.25" customHeight="1">
      <c r="A7" s="25" t="s">
        <v>504</v>
      </c>
      <c r="B7" s="25" t="s">
        <v>208</v>
      </c>
      <c r="C7" s="43" t="s">
        <v>505</v>
      </c>
      <c r="D7" s="2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71.25" customHeight="1">
      <c r="A8" s="25" t="s">
        <v>506</v>
      </c>
      <c r="B8" s="25" t="s">
        <v>507</v>
      </c>
      <c r="C8" s="43" t="s">
        <v>508</v>
      </c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22.5" customHeight="1">
      <c r="A9" s="19" t="s">
        <v>509</v>
      </c>
      <c r="B9" s="20"/>
      <c r="C9" s="20"/>
      <c r="D9" s="2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22.5" customHeight="1">
      <c r="A10" s="29" t="s">
        <v>496</v>
      </c>
      <c r="B10" s="29" t="s">
        <v>6</v>
      </c>
      <c r="C10" s="42" t="s">
        <v>8</v>
      </c>
      <c r="D10" s="2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ht="71.25" customHeight="1">
      <c r="A11" s="25" t="s">
        <v>510</v>
      </c>
      <c r="B11" s="25" t="s">
        <v>511</v>
      </c>
      <c r="C11" s="43" t="s">
        <v>512</v>
      </c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22.5" customHeight="1">
      <c r="A12" s="19" t="s">
        <v>213</v>
      </c>
      <c r="B12" s="20"/>
      <c r="C12" s="20"/>
      <c r="D12" s="2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22.5" customHeight="1">
      <c r="A13" s="29" t="s">
        <v>496</v>
      </c>
      <c r="B13" s="29" t="s">
        <v>6</v>
      </c>
      <c r="C13" s="42" t="s">
        <v>8</v>
      </c>
      <c r="D13" s="29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ht="71.25" customHeight="1">
      <c r="A14" s="25" t="s">
        <v>513</v>
      </c>
      <c r="B14" s="25" t="s">
        <v>224</v>
      </c>
      <c r="C14" s="43" t="s">
        <v>514</v>
      </c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71.25" customHeight="1">
      <c r="A15" s="25" t="s">
        <v>229</v>
      </c>
      <c r="B15" s="25" t="s">
        <v>515</v>
      </c>
      <c r="C15" s="43" t="s">
        <v>516</v>
      </c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71.25" customHeight="1">
      <c r="A16" s="25" t="s">
        <v>233</v>
      </c>
      <c r="B16" s="25" t="s">
        <v>242</v>
      </c>
      <c r="C16" s="43" t="s">
        <v>517</v>
      </c>
      <c r="D16" s="27"/>
      <c r="E16" s="10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ht="71.25" customHeight="1">
      <c r="A17" s="25" t="s">
        <v>518</v>
      </c>
      <c r="B17" s="25" t="s">
        <v>234</v>
      </c>
      <c r="C17" s="43" t="s">
        <v>519</v>
      </c>
      <c r="D17" s="27"/>
      <c r="E17" s="10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71.25" customHeight="1">
      <c r="A18" s="25" t="s">
        <v>520</v>
      </c>
      <c r="B18" s="25" t="s">
        <v>521</v>
      </c>
      <c r="C18" s="43" t="s">
        <v>522</v>
      </c>
      <c r="D18" s="27"/>
      <c r="E18" s="1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ht="71.25" customHeight="1">
      <c r="A19" s="25" t="s">
        <v>523</v>
      </c>
      <c r="B19" s="25" t="s">
        <v>524</v>
      </c>
      <c r="C19" s="43" t="s">
        <v>508</v>
      </c>
      <c r="D19" s="27"/>
      <c r="E19" s="10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ht="71.25" customHeight="1">
      <c r="A20" s="25" t="s">
        <v>525</v>
      </c>
      <c r="B20" s="25" t="s">
        <v>224</v>
      </c>
      <c r="C20" s="43" t="s">
        <v>526</v>
      </c>
      <c r="D20" s="39" t="s">
        <v>179</v>
      </c>
      <c r="E20" s="10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ht="22.5" customHeight="1">
      <c r="A21" s="19" t="s">
        <v>527</v>
      </c>
      <c r="B21" s="20"/>
      <c r="C21" s="20"/>
      <c r="D21" s="21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22.5" customHeight="1">
      <c r="A22" s="29" t="s">
        <v>496</v>
      </c>
      <c r="B22" s="29" t="s">
        <v>6</v>
      </c>
      <c r="C22" s="42" t="s">
        <v>8</v>
      </c>
      <c r="D22" s="29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ht="71.25" customHeight="1">
      <c r="A23" s="25" t="s">
        <v>528</v>
      </c>
      <c r="B23" s="25" t="s">
        <v>242</v>
      </c>
      <c r="C23" s="43" t="s">
        <v>529</v>
      </c>
      <c r="D23" s="2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ht="71.25" customHeight="1">
      <c r="A24" s="25" t="s">
        <v>530</v>
      </c>
      <c r="B24" s="25" t="s">
        <v>279</v>
      </c>
      <c r="C24" s="43" t="s">
        <v>531</v>
      </c>
      <c r="D24" s="2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ht="71.25" customHeight="1">
      <c r="A25" s="25" t="s">
        <v>532</v>
      </c>
      <c r="B25" s="25" t="s">
        <v>533</v>
      </c>
      <c r="C25" s="43" t="s">
        <v>276</v>
      </c>
      <c r="D25" s="2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ht="22.5" customHeight="1">
      <c r="A26" s="19" t="s">
        <v>250</v>
      </c>
      <c r="B26" s="20"/>
      <c r="C26" s="20"/>
      <c r="D26" s="2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22.5" customHeight="1">
      <c r="A27" s="29" t="s">
        <v>496</v>
      </c>
      <c r="B27" s="29" t="s">
        <v>6</v>
      </c>
      <c r="C27" s="42" t="s">
        <v>8</v>
      </c>
      <c r="D27" s="29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ht="71.25" customHeight="1">
      <c r="A28" s="25" t="s">
        <v>251</v>
      </c>
      <c r="B28" s="25" t="s">
        <v>174</v>
      </c>
      <c r="C28" s="43" t="s">
        <v>535</v>
      </c>
      <c r="D28" s="27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ht="71.25" customHeight="1">
      <c r="A29" s="25" t="s">
        <v>256</v>
      </c>
      <c r="B29" s="25" t="s">
        <v>252</v>
      </c>
      <c r="C29" s="43" t="s">
        <v>362</v>
      </c>
      <c r="D29" s="27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ht="71.25" customHeight="1">
      <c r="A30" s="25" t="s">
        <v>538</v>
      </c>
      <c r="B30" s="25" t="s">
        <v>193</v>
      </c>
      <c r="C30" s="43" t="s">
        <v>539</v>
      </c>
      <c r="D30" s="27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71.25" customHeight="1">
      <c r="A31" s="25" t="s">
        <v>540</v>
      </c>
      <c r="B31" s="25" t="s">
        <v>337</v>
      </c>
      <c r="C31" s="43" t="s">
        <v>541</v>
      </c>
      <c r="D31" s="27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71.25" customHeight="1">
      <c r="A32" s="25" t="s">
        <v>542</v>
      </c>
      <c r="B32" s="25" t="s">
        <v>265</v>
      </c>
      <c r="C32" s="43" t="s">
        <v>519</v>
      </c>
      <c r="D32" s="27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ht="22.5" customHeight="1">
      <c r="A33" s="19" t="s">
        <v>543</v>
      </c>
      <c r="B33" s="20"/>
      <c r="C33" s="20"/>
      <c r="D33" s="2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22.5" customHeight="1">
      <c r="A34" s="29" t="s">
        <v>496</v>
      </c>
      <c r="B34" s="29" t="s">
        <v>6</v>
      </c>
      <c r="C34" s="42" t="s">
        <v>8</v>
      </c>
      <c r="D34" s="29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ht="71.25" customHeight="1">
      <c r="A35" s="25" t="s">
        <v>261</v>
      </c>
      <c r="B35" s="25" t="s">
        <v>252</v>
      </c>
      <c r="C35" s="43" t="s">
        <v>253</v>
      </c>
      <c r="D35" s="27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71.25" customHeight="1">
      <c r="A36" s="25" t="s">
        <v>264</v>
      </c>
      <c r="B36" s="25" t="s">
        <v>265</v>
      </c>
      <c r="C36" s="43" t="s">
        <v>544</v>
      </c>
      <c r="D36" s="27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22.5" customHeight="1">
      <c r="A37" s="19" t="s">
        <v>267</v>
      </c>
      <c r="B37" s="20"/>
      <c r="C37" s="20"/>
      <c r="D37" s="21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22.5" customHeight="1">
      <c r="A38" s="29" t="s">
        <v>496</v>
      </c>
      <c r="B38" s="29" t="s">
        <v>6</v>
      </c>
      <c r="C38" s="42" t="s">
        <v>8</v>
      </c>
      <c r="D38" s="29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ht="71.25" customHeight="1">
      <c r="A39" s="25" t="s">
        <v>545</v>
      </c>
      <c r="B39" s="25" t="s">
        <v>146</v>
      </c>
      <c r="C39" s="43" t="s">
        <v>149</v>
      </c>
      <c r="D39" s="2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71.25" customHeight="1">
      <c r="A40" s="25" t="s">
        <v>546</v>
      </c>
      <c r="B40" s="25" t="s">
        <v>174</v>
      </c>
      <c r="C40" s="43" t="s">
        <v>547</v>
      </c>
      <c r="D40" s="2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71.25" customHeight="1">
      <c r="A41" s="25" t="s">
        <v>548</v>
      </c>
      <c r="B41" s="25" t="s">
        <v>252</v>
      </c>
      <c r="C41" s="43" t="s">
        <v>549</v>
      </c>
      <c r="D41" s="27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71.25" customHeight="1">
      <c r="A42" s="25" t="s">
        <v>550</v>
      </c>
      <c r="B42" s="25" t="s">
        <v>183</v>
      </c>
      <c r="C42" s="43" t="s">
        <v>551</v>
      </c>
      <c r="D42" s="27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71.25" customHeight="1">
      <c r="A43" s="25" t="s">
        <v>552</v>
      </c>
      <c r="B43" s="25" t="s">
        <v>297</v>
      </c>
      <c r="C43" s="43" t="s">
        <v>553</v>
      </c>
      <c r="D43" s="27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71.25" customHeight="1">
      <c r="A44" s="25" t="s">
        <v>554</v>
      </c>
      <c r="B44" s="25" t="s">
        <v>555</v>
      </c>
      <c r="C44" s="43" t="s">
        <v>556</v>
      </c>
      <c r="D44" s="27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22.5" customHeight="1">
      <c r="A45" s="19" t="s">
        <v>557</v>
      </c>
      <c r="B45" s="20"/>
      <c r="C45" s="20"/>
      <c r="D45" s="2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22.5" customHeight="1">
      <c r="A46" s="29" t="s">
        <v>496</v>
      </c>
      <c r="B46" s="29" t="s">
        <v>6</v>
      </c>
      <c r="C46" s="42" t="s">
        <v>8</v>
      </c>
      <c r="D46" s="29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ht="71.25" customHeight="1">
      <c r="A47" s="25" t="s">
        <v>558</v>
      </c>
      <c r="B47" s="25" t="s">
        <v>326</v>
      </c>
      <c r="C47" s="43" t="s">
        <v>559</v>
      </c>
      <c r="D47" s="27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2.5" customHeight="1">
      <c r="A48" s="19" t="s">
        <v>561</v>
      </c>
      <c r="B48" s="20"/>
      <c r="C48" s="20"/>
      <c r="D48" s="21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22.5" customHeight="1">
      <c r="A49" s="29" t="s">
        <v>496</v>
      </c>
      <c r="B49" s="29" t="s">
        <v>6</v>
      </c>
      <c r="C49" s="42" t="s">
        <v>8</v>
      </c>
      <c r="D49" s="29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ht="71.25" customHeight="1">
      <c r="A50" s="25" t="s">
        <v>562</v>
      </c>
      <c r="B50" s="25" t="s">
        <v>479</v>
      </c>
      <c r="C50" s="43" t="s">
        <v>289</v>
      </c>
      <c r="D50" s="2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71.25" customHeight="1">
      <c r="A51" s="25" t="s">
        <v>563</v>
      </c>
      <c r="B51" s="25" t="s">
        <v>284</v>
      </c>
      <c r="C51" s="43" t="s">
        <v>285</v>
      </c>
      <c r="D51" s="27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ht="22.5" customHeight="1">
      <c r="A52" s="19" t="s">
        <v>564</v>
      </c>
      <c r="B52" s="20"/>
      <c r="C52" s="20"/>
      <c r="D52" s="21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22.5" customHeight="1">
      <c r="A53" s="29" t="s">
        <v>496</v>
      </c>
      <c r="B53" s="29" t="s">
        <v>6</v>
      </c>
      <c r="C53" s="42" t="s">
        <v>8</v>
      </c>
      <c r="D53" s="29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ht="71.25" customHeight="1">
      <c r="A54" s="25" t="s">
        <v>565</v>
      </c>
      <c r="B54" s="25" t="s">
        <v>302</v>
      </c>
      <c r="C54" s="43" t="s">
        <v>466</v>
      </c>
      <c r="D54" s="27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ht="22.5" customHeight="1">
      <c r="A55" s="19" t="s">
        <v>566</v>
      </c>
      <c r="B55" s="20"/>
      <c r="C55" s="20"/>
      <c r="D55" s="21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22.5" customHeight="1">
      <c r="A56" s="29" t="s">
        <v>496</v>
      </c>
      <c r="B56" s="29" t="s">
        <v>6</v>
      </c>
      <c r="C56" s="42" t="s">
        <v>8</v>
      </c>
      <c r="D56" s="29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ht="71.25" customHeight="1">
      <c r="A57" s="25" t="s">
        <v>567</v>
      </c>
      <c r="B57" s="25" t="s">
        <v>288</v>
      </c>
      <c r="C57" s="43" t="s">
        <v>280</v>
      </c>
      <c r="D57" s="2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22.5" customHeight="1">
      <c r="A58" s="19" t="s">
        <v>568</v>
      </c>
      <c r="B58" s="20"/>
      <c r="C58" s="20"/>
      <c r="D58" s="2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22.5" customHeight="1">
      <c r="A59" s="29" t="s">
        <v>496</v>
      </c>
      <c r="B59" s="29" t="s">
        <v>6</v>
      </c>
      <c r="C59" s="42" t="s">
        <v>8</v>
      </c>
      <c r="D59" s="29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ht="71.25" customHeight="1">
      <c r="A60" s="25" t="s">
        <v>569</v>
      </c>
      <c r="B60" s="25" t="s">
        <v>183</v>
      </c>
      <c r="C60" s="43" t="s">
        <v>289</v>
      </c>
      <c r="D60" s="2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22.5" customHeight="1">
      <c r="A61" s="19" t="s">
        <v>570</v>
      </c>
      <c r="B61" s="20"/>
      <c r="C61" s="20"/>
      <c r="D61" s="21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22.5" customHeight="1">
      <c r="A62" s="29" t="s">
        <v>496</v>
      </c>
      <c r="B62" s="29" t="s">
        <v>6</v>
      </c>
      <c r="C62" s="42" t="s">
        <v>8</v>
      </c>
      <c r="D62" s="29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ht="71.25" customHeight="1">
      <c r="A63" s="25" t="s">
        <v>571</v>
      </c>
      <c r="B63" s="25" t="s">
        <v>302</v>
      </c>
      <c r="C63" s="43" t="s">
        <v>289</v>
      </c>
      <c r="D63" s="2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2.5" customHeight="1">
      <c r="A64" s="19" t="s">
        <v>291</v>
      </c>
      <c r="B64" s="20"/>
      <c r="C64" s="20"/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22.5" customHeight="1">
      <c r="A65" s="29" t="s">
        <v>496</v>
      </c>
      <c r="B65" s="29" t="s">
        <v>6</v>
      </c>
      <c r="C65" s="42" t="s">
        <v>8</v>
      </c>
      <c r="D65" s="29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ht="71.25" customHeight="1">
      <c r="A66" s="25" t="s">
        <v>292</v>
      </c>
      <c r="B66" s="25" t="s">
        <v>372</v>
      </c>
      <c r="C66" s="43" t="s">
        <v>572</v>
      </c>
      <c r="D66" s="27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ht="22.5" customHeight="1">
      <c r="A67" s="19" t="s">
        <v>573</v>
      </c>
      <c r="B67" s="20"/>
      <c r="C67" s="20"/>
      <c r="D67" s="2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22.5" customHeight="1">
      <c r="A68" s="29" t="s">
        <v>496</v>
      </c>
      <c r="B68" s="29" t="s">
        <v>6</v>
      </c>
      <c r="C68" s="42" t="s">
        <v>8</v>
      </c>
      <c r="D68" s="29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ht="71.25" customHeight="1">
      <c r="A69" s="25" t="s">
        <v>574</v>
      </c>
      <c r="B69" s="25" t="s">
        <v>297</v>
      </c>
      <c r="C69" s="43" t="s">
        <v>298</v>
      </c>
      <c r="D69" s="2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ht="22.5" customHeight="1">
      <c r="A70" s="19" t="s">
        <v>575</v>
      </c>
      <c r="B70" s="20"/>
      <c r="C70" s="20"/>
      <c r="D70" s="2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22.5" customHeight="1">
      <c r="A71" s="29" t="s">
        <v>496</v>
      </c>
      <c r="B71" s="29" t="s">
        <v>6</v>
      </c>
      <c r="C71" s="42" t="s">
        <v>8</v>
      </c>
      <c r="D71" s="29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ht="71.25" customHeight="1">
      <c r="A72" s="25" t="s">
        <v>578</v>
      </c>
      <c r="B72" s="25" t="s">
        <v>193</v>
      </c>
      <c r="C72" s="43" t="s">
        <v>298</v>
      </c>
      <c r="D72" s="2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ht="22.5" customHeight="1">
      <c r="A73" s="19" t="s">
        <v>579</v>
      </c>
      <c r="B73" s="20"/>
      <c r="C73" s="20"/>
      <c r="D73" s="2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22.5" customHeight="1">
      <c r="A74" s="29" t="s">
        <v>496</v>
      </c>
      <c r="B74" s="29" t="s">
        <v>6</v>
      </c>
      <c r="C74" s="42" t="s">
        <v>8</v>
      </c>
      <c r="D74" s="29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ht="71.25" customHeight="1">
      <c r="A75" s="25" t="s">
        <v>580</v>
      </c>
      <c r="B75" s="25" t="s">
        <v>326</v>
      </c>
      <c r="C75" s="43" t="s">
        <v>280</v>
      </c>
      <c r="D75" s="2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2.5" customHeight="1">
      <c r="A76" s="19" t="s">
        <v>581</v>
      </c>
      <c r="B76" s="20"/>
      <c r="C76" s="20"/>
      <c r="D76" s="21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22.5" customHeight="1">
      <c r="A77" s="29" t="s">
        <v>496</v>
      </c>
      <c r="B77" s="29" t="s">
        <v>6</v>
      </c>
      <c r="C77" s="42" t="s">
        <v>8</v>
      </c>
      <c r="D77" s="29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ht="71.25" customHeight="1">
      <c r="A78" s="25" t="s">
        <v>582</v>
      </c>
      <c r="B78" s="25" t="s">
        <v>183</v>
      </c>
      <c r="C78" s="43" t="s">
        <v>298</v>
      </c>
      <c r="D78" s="2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ht="22.5" customHeight="1">
      <c r="A79" s="19" t="s">
        <v>583</v>
      </c>
      <c r="B79" s="20"/>
      <c r="C79" s="20"/>
      <c r="D79" s="21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22.5" customHeight="1">
      <c r="A80" s="29" t="s">
        <v>496</v>
      </c>
      <c r="B80" s="29" t="s">
        <v>6</v>
      </c>
      <c r="C80" s="42" t="s">
        <v>8</v>
      </c>
      <c r="D80" s="29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ht="71.25" customHeight="1">
      <c r="A81" s="25" t="s">
        <v>584</v>
      </c>
      <c r="B81" s="25" t="s">
        <v>326</v>
      </c>
      <c r="C81" s="43" t="s">
        <v>298</v>
      </c>
      <c r="D81" s="27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2.5" customHeight="1">
      <c r="A82" s="19" t="s">
        <v>585</v>
      </c>
      <c r="B82" s="20"/>
      <c r="C82" s="20"/>
      <c r="D82" s="21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22.5" customHeight="1">
      <c r="A83" s="29" t="s">
        <v>496</v>
      </c>
      <c r="B83" s="29" t="s">
        <v>6</v>
      </c>
      <c r="C83" s="42" t="s">
        <v>8</v>
      </c>
      <c r="D83" s="29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ht="71.25" customHeight="1">
      <c r="A84" s="25" t="s">
        <v>586</v>
      </c>
      <c r="B84" s="25" t="s">
        <v>326</v>
      </c>
      <c r="C84" s="43" t="s">
        <v>289</v>
      </c>
      <c r="D84" s="2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2.5" customHeight="1">
      <c r="A85" s="19" t="s">
        <v>315</v>
      </c>
      <c r="B85" s="20"/>
      <c r="C85" s="20"/>
      <c r="D85" s="21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22.5" customHeight="1">
      <c r="A86" s="29" t="s">
        <v>496</v>
      </c>
      <c r="B86" s="29" t="s">
        <v>6</v>
      </c>
      <c r="C86" s="42" t="s">
        <v>8</v>
      </c>
      <c r="D86" s="29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ht="71.25" customHeight="1">
      <c r="A87" s="25" t="s">
        <v>316</v>
      </c>
      <c r="B87" s="25" t="s">
        <v>193</v>
      </c>
      <c r="C87" s="43" t="s">
        <v>466</v>
      </c>
      <c r="D87" s="27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2.5" customHeight="1">
      <c r="A88" s="19" t="s">
        <v>321</v>
      </c>
      <c r="B88" s="20"/>
      <c r="C88" s="20"/>
      <c r="D88" s="21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22.5" customHeight="1">
      <c r="A89" s="29" t="s">
        <v>496</v>
      </c>
      <c r="B89" s="29" t="s">
        <v>6</v>
      </c>
      <c r="C89" s="42" t="s">
        <v>8</v>
      </c>
      <c r="D89" s="29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ht="71.25" customHeight="1">
      <c r="A90" s="25" t="s">
        <v>323</v>
      </c>
      <c r="B90" s="25" t="s">
        <v>476</v>
      </c>
      <c r="C90" s="43" t="s">
        <v>481</v>
      </c>
      <c r="D90" s="2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2.5" customHeight="1">
      <c r="A91" s="19" t="s">
        <v>587</v>
      </c>
      <c r="B91" s="20"/>
      <c r="C91" s="20"/>
      <c r="D91" s="21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22.5" customHeight="1">
      <c r="A92" s="29" t="s">
        <v>496</v>
      </c>
      <c r="B92" s="29" t="s">
        <v>6</v>
      </c>
      <c r="C92" s="42" t="s">
        <v>8</v>
      </c>
      <c r="D92" s="29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ht="71.25" customHeight="1">
      <c r="A93" s="25" t="s">
        <v>588</v>
      </c>
      <c r="B93" s="25" t="s">
        <v>326</v>
      </c>
      <c r="C93" s="43" t="s">
        <v>289</v>
      </c>
      <c r="D93" s="2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71.25" customHeight="1">
      <c r="A94" s="25" t="s">
        <v>589</v>
      </c>
      <c r="B94" s="25" t="s">
        <v>265</v>
      </c>
      <c r="C94" s="43" t="s">
        <v>285</v>
      </c>
      <c r="D94" s="2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2.5" customHeight="1">
      <c r="A95" s="19" t="s">
        <v>590</v>
      </c>
      <c r="B95" s="20"/>
      <c r="C95" s="20"/>
      <c r="D95" s="2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22.5" customHeight="1">
      <c r="A96" s="29" t="s">
        <v>496</v>
      </c>
      <c r="B96" s="29" t="s">
        <v>6</v>
      </c>
      <c r="C96" s="42" t="s">
        <v>8</v>
      </c>
      <c r="D96" s="29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ht="71.25" customHeight="1">
      <c r="A97" s="25" t="s">
        <v>591</v>
      </c>
      <c r="B97" s="25" t="s">
        <v>183</v>
      </c>
      <c r="C97" s="43" t="s">
        <v>289</v>
      </c>
      <c r="D97" s="2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ht="71.25" customHeight="1">
      <c r="A98" s="25" t="s">
        <v>592</v>
      </c>
      <c r="B98" s="25" t="s">
        <v>476</v>
      </c>
      <c r="C98" s="43" t="s">
        <v>285</v>
      </c>
      <c r="D98" s="2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ht="22.5" customHeight="1">
      <c r="A99" s="19" t="s">
        <v>593</v>
      </c>
      <c r="B99" s="20"/>
      <c r="C99" s="20"/>
      <c r="D99" s="21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22.5" customHeight="1">
      <c r="A100" s="29" t="s">
        <v>496</v>
      </c>
      <c r="B100" s="29" t="s">
        <v>6</v>
      </c>
      <c r="C100" s="42" t="s">
        <v>8</v>
      </c>
      <c r="D100" s="29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ht="71.25" customHeight="1">
      <c r="A101" s="25" t="s">
        <v>594</v>
      </c>
      <c r="B101" s="25" t="s">
        <v>183</v>
      </c>
      <c r="C101" s="43" t="s">
        <v>289</v>
      </c>
      <c r="D101" s="2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71.25" customHeight="1">
      <c r="A102" s="25" t="s">
        <v>595</v>
      </c>
      <c r="B102" s="25" t="s">
        <v>265</v>
      </c>
      <c r="C102" s="43" t="s">
        <v>285</v>
      </c>
      <c r="D102" s="2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2.5" customHeight="1">
      <c r="A103" s="19" t="s">
        <v>596</v>
      </c>
      <c r="B103" s="20"/>
      <c r="C103" s="20"/>
      <c r="D103" s="21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22.5" customHeight="1">
      <c r="A104" s="29" t="s">
        <v>496</v>
      </c>
      <c r="B104" s="29" t="s">
        <v>6</v>
      </c>
      <c r="C104" s="42" t="s">
        <v>8</v>
      </c>
      <c r="D104" s="29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ht="71.25" customHeight="1">
      <c r="A105" s="25" t="s">
        <v>597</v>
      </c>
      <c r="B105" s="25" t="s">
        <v>478</v>
      </c>
      <c r="C105" s="43" t="s">
        <v>289</v>
      </c>
      <c r="D105" s="2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ht="71.25" customHeight="1">
      <c r="A106" s="25" t="s">
        <v>598</v>
      </c>
      <c r="B106" s="25" t="s">
        <v>343</v>
      </c>
      <c r="C106" s="43" t="s">
        <v>285</v>
      </c>
      <c r="D106" s="2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ht="22.5" customHeight="1">
      <c r="A107" s="19" t="s">
        <v>356</v>
      </c>
      <c r="B107" s="20"/>
      <c r="C107" s="20"/>
      <c r="D107" s="21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22.5" customHeight="1">
      <c r="A108" s="29" t="s">
        <v>496</v>
      </c>
      <c r="B108" s="29" t="s">
        <v>6</v>
      </c>
      <c r="C108" s="42" t="s">
        <v>8</v>
      </c>
      <c r="D108" s="29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ht="71.25" customHeight="1">
      <c r="A109" s="25" t="s">
        <v>601</v>
      </c>
      <c r="B109" s="25" t="s">
        <v>146</v>
      </c>
      <c r="C109" s="43" t="s">
        <v>602</v>
      </c>
      <c r="D109" s="2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ht="71.25" customHeight="1">
      <c r="A110" s="25" t="s">
        <v>603</v>
      </c>
      <c r="B110" s="25" t="s">
        <v>361</v>
      </c>
      <c r="C110" s="43" t="s">
        <v>604</v>
      </c>
      <c r="D110" s="2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ht="71.25" customHeight="1">
      <c r="A111" s="25" t="s">
        <v>605</v>
      </c>
      <c r="B111" s="25" t="s">
        <v>368</v>
      </c>
      <c r="C111" s="43" t="s">
        <v>606</v>
      </c>
      <c r="D111" s="2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ht="71.25" customHeight="1">
      <c r="A112" s="25" t="s">
        <v>607</v>
      </c>
      <c r="B112" s="25" t="s">
        <v>608</v>
      </c>
      <c r="C112" s="43" t="s">
        <v>609</v>
      </c>
      <c r="D112" s="2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ht="71.25" customHeight="1">
      <c r="A113" s="25" t="s">
        <v>610</v>
      </c>
      <c r="B113" s="25" t="s">
        <v>302</v>
      </c>
      <c r="C113" s="43" t="s">
        <v>611</v>
      </c>
      <c r="D113" s="27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71.25" customHeight="1">
      <c r="A114" s="25" t="s">
        <v>612</v>
      </c>
      <c r="B114" s="25" t="s">
        <v>613</v>
      </c>
      <c r="C114" s="43" t="s">
        <v>614</v>
      </c>
      <c r="D114" s="27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2.5" customHeight="1">
      <c r="A115" s="19" t="s">
        <v>364</v>
      </c>
      <c r="B115" s="20"/>
      <c r="C115" s="20"/>
      <c r="D115" s="2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22.5" customHeight="1">
      <c r="A116" s="29" t="s">
        <v>496</v>
      </c>
      <c r="B116" s="29" t="s">
        <v>6</v>
      </c>
      <c r="C116" s="42" t="s">
        <v>8</v>
      </c>
      <c r="D116" s="29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ht="71.25" customHeight="1">
      <c r="A117" s="25" t="s">
        <v>365</v>
      </c>
      <c r="B117" s="25" t="s">
        <v>366</v>
      </c>
      <c r="C117" s="43" t="s">
        <v>253</v>
      </c>
      <c r="D117" s="27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ht="71.25" customHeight="1">
      <c r="A118" s="25" t="s">
        <v>615</v>
      </c>
      <c r="B118" s="25" t="s">
        <v>372</v>
      </c>
      <c r="C118" s="43" t="s">
        <v>266</v>
      </c>
      <c r="D118" s="27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ht="22.5" customHeight="1">
      <c r="A119" s="19" t="s">
        <v>378</v>
      </c>
      <c r="B119" s="20"/>
      <c r="C119" s="20"/>
      <c r="D119" s="21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22.5" customHeight="1">
      <c r="A120" s="29" t="s">
        <v>496</v>
      </c>
      <c r="B120" s="29" t="s">
        <v>6</v>
      </c>
      <c r="C120" s="42" t="s">
        <v>8</v>
      </c>
      <c r="D120" s="29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ht="71.25" customHeight="1">
      <c r="A121" s="25" t="s">
        <v>379</v>
      </c>
      <c r="B121" s="25" t="s">
        <v>297</v>
      </c>
      <c r="C121" s="43" t="s">
        <v>616</v>
      </c>
      <c r="D121" s="2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ht="22.5" customHeight="1">
      <c r="A122" s="19" t="s">
        <v>617</v>
      </c>
      <c r="B122" s="20"/>
      <c r="C122" s="20"/>
      <c r="D122" s="21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22.5" customHeight="1">
      <c r="A123" s="29" t="s">
        <v>496</v>
      </c>
      <c r="B123" s="29" t="s">
        <v>6</v>
      </c>
      <c r="C123" s="42" t="s">
        <v>8</v>
      </c>
      <c r="D123" s="29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ht="71.25" customHeight="1">
      <c r="A124" s="25" t="s">
        <v>618</v>
      </c>
      <c r="B124" s="25" t="s">
        <v>193</v>
      </c>
      <c r="C124" s="43" t="s">
        <v>616</v>
      </c>
      <c r="D124" s="27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ht="22.5" customHeight="1">
      <c r="A125" s="19" t="s">
        <v>619</v>
      </c>
      <c r="B125" s="20"/>
      <c r="C125" s="20"/>
      <c r="D125" s="21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22.5" customHeight="1">
      <c r="A126" s="29" t="s">
        <v>496</v>
      </c>
      <c r="B126" s="29" t="s">
        <v>6</v>
      </c>
      <c r="C126" s="42" t="s">
        <v>8</v>
      </c>
      <c r="D126" s="29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ht="71.25" customHeight="1">
      <c r="A127" s="25" t="s">
        <v>620</v>
      </c>
      <c r="B127" s="25" t="s">
        <v>224</v>
      </c>
      <c r="C127" s="43" t="s">
        <v>621</v>
      </c>
      <c r="D127" s="27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ht="22.5" customHeight="1">
      <c r="A128" s="19" t="s">
        <v>622</v>
      </c>
      <c r="B128" s="20"/>
      <c r="C128" s="20"/>
      <c r="D128" s="21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22.5" customHeight="1">
      <c r="A129" s="29" t="s">
        <v>496</v>
      </c>
      <c r="B129" s="29" t="s">
        <v>6</v>
      </c>
      <c r="C129" s="42" t="s">
        <v>8</v>
      </c>
      <c r="D129" s="29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ht="71.25" customHeight="1">
      <c r="A130" s="25" t="s">
        <v>623</v>
      </c>
      <c r="B130" s="25" t="s">
        <v>380</v>
      </c>
      <c r="C130" s="43" t="s">
        <v>382</v>
      </c>
      <c r="D130" s="27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ht="71.25" customHeight="1">
      <c r="A131" s="25" t="s">
        <v>624</v>
      </c>
      <c r="B131" s="25" t="s">
        <v>387</v>
      </c>
      <c r="C131" s="43" t="s">
        <v>388</v>
      </c>
      <c r="D131" s="27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2.5" customHeight="1">
      <c r="A132" s="19" t="s">
        <v>625</v>
      </c>
      <c r="B132" s="20"/>
      <c r="C132" s="20"/>
      <c r="D132" s="21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22.5" customHeight="1">
      <c r="A133" s="29" t="s">
        <v>496</v>
      </c>
      <c r="B133" s="29" t="s">
        <v>6</v>
      </c>
      <c r="C133" s="42" t="s">
        <v>8</v>
      </c>
      <c r="D133" s="29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ht="71.25" customHeight="1">
      <c r="A134" s="25" t="s">
        <v>626</v>
      </c>
      <c r="B134" s="25" t="s">
        <v>404</v>
      </c>
      <c r="C134" s="43" t="s">
        <v>382</v>
      </c>
      <c r="D134" s="27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71.25" customHeight="1">
      <c r="A135" s="25" t="s">
        <v>627</v>
      </c>
      <c r="B135" s="25" t="s">
        <v>297</v>
      </c>
      <c r="C135" s="43" t="s">
        <v>388</v>
      </c>
      <c r="D135" s="27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2.5" customHeight="1">
      <c r="A136" s="19" t="s">
        <v>628</v>
      </c>
      <c r="B136" s="20"/>
      <c r="C136" s="20"/>
      <c r="D136" s="21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22.5" customHeight="1">
      <c r="A137" s="29" t="s">
        <v>496</v>
      </c>
      <c r="B137" s="29" t="s">
        <v>6</v>
      </c>
      <c r="C137" s="42" t="s">
        <v>8</v>
      </c>
      <c r="D137" s="29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ht="71.25" customHeight="1">
      <c r="A138" s="25" t="s">
        <v>407</v>
      </c>
      <c r="B138" s="25" t="s">
        <v>408</v>
      </c>
      <c r="C138" s="43" t="s">
        <v>409</v>
      </c>
      <c r="D138" s="27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71.25" customHeight="1">
      <c r="A139" s="25" t="s">
        <v>410</v>
      </c>
      <c r="B139" s="25" t="s">
        <v>487</v>
      </c>
      <c r="C139" s="43" t="s">
        <v>488</v>
      </c>
      <c r="D139" s="27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71.25" customHeight="1">
      <c r="A140" s="25" t="s">
        <v>411</v>
      </c>
      <c r="B140" s="25" t="s">
        <v>412</v>
      </c>
      <c r="C140" s="43" t="s">
        <v>413</v>
      </c>
      <c r="D140" s="27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71.25" customHeight="1">
      <c r="A141" s="25" t="s">
        <v>414</v>
      </c>
      <c r="B141" s="25" t="s">
        <v>415</v>
      </c>
      <c r="C141" s="43" t="s">
        <v>416</v>
      </c>
      <c r="D141" s="2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2.5" customHeight="1">
      <c r="A142" s="19" t="s">
        <v>629</v>
      </c>
      <c r="B142" s="20"/>
      <c r="C142" s="20"/>
      <c r="D142" s="21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22.5" customHeight="1">
      <c r="A143" s="29" t="s">
        <v>496</v>
      </c>
      <c r="B143" s="29" t="s">
        <v>6</v>
      </c>
      <c r="C143" s="42" t="s">
        <v>8</v>
      </c>
      <c r="D143" s="29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ht="71.25" customHeight="1">
      <c r="A144" s="25" t="s">
        <v>630</v>
      </c>
      <c r="B144" s="25" t="s">
        <v>631</v>
      </c>
      <c r="C144" s="43" t="s">
        <v>632</v>
      </c>
      <c r="D144" s="27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2.5" customHeight="1">
      <c r="A145" s="19" t="s">
        <v>633</v>
      </c>
      <c r="B145" s="20"/>
      <c r="C145" s="20"/>
      <c r="D145" s="21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22.5" customHeight="1">
      <c r="A146" s="29" t="s">
        <v>496</v>
      </c>
      <c r="B146" s="29" t="s">
        <v>6</v>
      </c>
      <c r="C146" s="42" t="s">
        <v>8</v>
      </c>
      <c r="D146" s="29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ht="71.25" customHeight="1">
      <c r="A147" s="25" t="s">
        <v>634</v>
      </c>
      <c r="B147" s="25" t="s">
        <v>635</v>
      </c>
      <c r="C147" s="43" t="s">
        <v>632</v>
      </c>
      <c r="D147" s="27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ht="22.5" customHeight="1">
      <c r="A148" s="19" t="s">
        <v>636</v>
      </c>
      <c r="B148" s="20"/>
      <c r="C148" s="20"/>
      <c r="D148" s="21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22.5" customHeight="1">
      <c r="A149" s="29" t="s">
        <v>496</v>
      </c>
      <c r="B149" s="29" t="s">
        <v>6</v>
      </c>
      <c r="C149" s="42" t="s">
        <v>8</v>
      </c>
      <c r="D149" s="29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ht="71.25" customHeight="1">
      <c r="A150" s="25" t="s">
        <v>637</v>
      </c>
      <c r="B150" s="25" t="s">
        <v>631</v>
      </c>
      <c r="C150" s="43" t="s">
        <v>632</v>
      </c>
      <c r="D150" s="27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2.5" customHeight="1">
      <c r="A151" s="19" t="s">
        <v>638</v>
      </c>
      <c r="B151" s="20"/>
      <c r="C151" s="20"/>
      <c r="D151" s="21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22.5" customHeight="1">
      <c r="A152" s="29" t="s">
        <v>496</v>
      </c>
      <c r="B152" s="29" t="s">
        <v>6</v>
      </c>
      <c r="C152" s="42" t="s">
        <v>8</v>
      </c>
      <c r="D152" s="29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ht="71.25" customHeight="1">
      <c r="A153" s="25" t="s">
        <v>639</v>
      </c>
      <c r="B153" s="25" t="s">
        <v>631</v>
      </c>
      <c r="C153" s="43" t="s">
        <v>632</v>
      </c>
      <c r="D153" s="2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ht="22.5" customHeight="1">
      <c r="A154" s="19" t="s">
        <v>640</v>
      </c>
      <c r="B154" s="20"/>
      <c r="C154" s="20"/>
      <c r="D154" s="21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22.5" customHeight="1">
      <c r="A155" s="29" t="s">
        <v>496</v>
      </c>
      <c r="B155" s="29" t="s">
        <v>6</v>
      </c>
      <c r="C155" s="42" t="s">
        <v>8</v>
      </c>
      <c r="D155" s="29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ht="71.25" customHeight="1">
      <c r="A156" s="25" t="s">
        <v>641</v>
      </c>
      <c r="B156" s="25" t="str">
        <f>Dados!C80</f>
        <v>3a e 5a 15:30 - 17:30</v>
      </c>
      <c r="C156" s="43" t="s">
        <v>642</v>
      </c>
      <c r="D156" s="39" t="s">
        <v>103</v>
      </c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ht="71.25" customHeight="1">
      <c r="A157" s="25" t="s">
        <v>643</v>
      </c>
      <c r="B157" s="25" t="str">
        <f>Dados!C81</f>
        <v>3a 21:30 - 23:30
5a 19:30 - 21:30</v>
      </c>
      <c r="C157" s="43" t="s">
        <v>644</v>
      </c>
      <c r="D157" s="39" t="s">
        <v>145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2.5" customHeight="1">
      <c r="A158" s="19" t="s">
        <v>645</v>
      </c>
      <c r="B158" s="20"/>
      <c r="C158" s="20"/>
      <c r="D158" s="21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22.5" customHeight="1">
      <c r="A159" s="29" t="s">
        <v>496</v>
      </c>
      <c r="B159" s="29" t="s">
        <v>6</v>
      </c>
      <c r="C159" s="42" t="s">
        <v>8</v>
      </c>
      <c r="D159" s="29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ht="71.25" customHeight="1">
      <c r="A160" s="25" t="s">
        <v>646</v>
      </c>
      <c r="B160" s="25" t="str">
        <f>Dados!C82</f>
        <v/>
      </c>
      <c r="C160" s="43" t="s">
        <v>642</v>
      </c>
      <c r="D160" s="39" t="s">
        <v>203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ht="71.25" customHeight="1">
      <c r="A161" s="25" t="s">
        <v>647</v>
      </c>
      <c r="B161" s="25" t="str">
        <f>Dados!C83</f>
        <v>Horário</v>
      </c>
      <c r="C161" s="43" t="s">
        <v>644</v>
      </c>
      <c r="D161" s="39" t="s">
        <v>157</v>
      </c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ht="22.5" customHeight="1">
      <c r="A162" s="19" t="s">
        <v>648</v>
      </c>
      <c r="B162" s="20"/>
      <c r="C162" s="20"/>
      <c r="D162" s="21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22.5" customHeight="1">
      <c r="A163" s="29" t="s">
        <v>496</v>
      </c>
      <c r="B163" s="29" t="s">
        <v>6</v>
      </c>
      <c r="C163" s="42" t="s">
        <v>8</v>
      </c>
      <c r="D163" s="29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ht="71.25" customHeight="1">
      <c r="A164" s="25" t="s">
        <v>649</v>
      </c>
      <c r="B164" s="25" t="s">
        <v>650</v>
      </c>
      <c r="C164" s="43" t="s">
        <v>298</v>
      </c>
      <c r="D164" s="39" t="s">
        <v>30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2.5" customHeight="1">
      <c r="A165" s="19" t="s">
        <v>315</v>
      </c>
      <c r="B165" s="20"/>
      <c r="C165" s="20"/>
      <c r="D165" s="21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22.5" customHeight="1">
      <c r="A166" s="29" t="s">
        <v>496</v>
      </c>
      <c r="B166" s="29" t="s">
        <v>6</v>
      </c>
      <c r="C166" s="42" t="s">
        <v>8</v>
      </c>
      <c r="D166" s="29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ht="71.25" customHeight="1">
      <c r="A167" s="25" t="s">
        <v>316</v>
      </c>
      <c r="B167" s="25" t="s">
        <v>193</v>
      </c>
      <c r="C167" s="43" t="s">
        <v>651</v>
      </c>
      <c r="D167" s="39" t="s">
        <v>106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2.5" customHeight="1">
      <c r="A168" s="19" t="s">
        <v>652</v>
      </c>
      <c r="B168" s="20"/>
      <c r="C168" s="20"/>
      <c r="D168" s="21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22.5" customHeight="1">
      <c r="A169" s="29" t="s">
        <v>496</v>
      </c>
      <c r="B169" s="29" t="s">
        <v>6</v>
      </c>
      <c r="C169" s="42" t="s">
        <v>8</v>
      </c>
      <c r="D169" s="29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ht="71.25" customHeight="1">
      <c r="A170" s="25" t="s">
        <v>653</v>
      </c>
      <c r="B170" s="25" t="s">
        <v>297</v>
      </c>
      <c r="C170" s="43" t="s">
        <v>481</v>
      </c>
      <c r="D170" s="27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2.5" customHeight="1">
      <c r="A171" s="19" t="s">
        <v>655</v>
      </c>
      <c r="B171" s="20"/>
      <c r="C171" s="20"/>
      <c r="D171" s="21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22.5" customHeight="1">
      <c r="A172" s="29" t="s">
        <v>496</v>
      </c>
      <c r="B172" s="29" t="s">
        <v>6</v>
      </c>
      <c r="C172" s="42" t="s">
        <v>8</v>
      </c>
      <c r="D172" s="29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ht="71.25" customHeight="1">
      <c r="A173" s="25" t="s">
        <v>656</v>
      </c>
      <c r="B173" s="25" t="s">
        <v>343</v>
      </c>
      <c r="C173" s="43" t="s">
        <v>481</v>
      </c>
      <c r="D173" s="2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2.5" customHeight="1">
      <c r="A174" s="19" t="s">
        <v>354</v>
      </c>
      <c r="B174" s="20"/>
      <c r="C174" s="20"/>
      <c r="D174" s="21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22.5" customHeight="1">
      <c r="A175" s="29" t="s">
        <v>496</v>
      </c>
      <c r="B175" s="29" t="s">
        <v>6</v>
      </c>
      <c r="C175" s="42" t="s">
        <v>8</v>
      </c>
      <c r="D175" s="29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ht="71.25" customHeight="1">
      <c r="A176" s="25" t="s">
        <v>355</v>
      </c>
      <c r="B176" s="25" t="s">
        <v>193</v>
      </c>
      <c r="C176" s="43" t="s">
        <v>481</v>
      </c>
      <c r="D176" s="2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2.5" customHeight="1">
      <c r="A177" s="19" t="s">
        <v>657</v>
      </c>
      <c r="B177" s="20"/>
      <c r="C177" s="20"/>
      <c r="D177" s="21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22.5" customHeight="1">
      <c r="A178" s="29" t="s">
        <v>496</v>
      </c>
      <c r="B178" s="29" t="s">
        <v>6</v>
      </c>
      <c r="C178" s="42" t="s">
        <v>8</v>
      </c>
      <c r="D178" s="29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ht="71.25" customHeight="1">
      <c r="A179" s="25" t="s">
        <v>658</v>
      </c>
      <c r="B179" s="25" t="s">
        <v>343</v>
      </c>
      <c r="C179" s="43" t="s">
        <v>481</v>
      </c>
      <c r="D179" s="2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2.5" customHeight="1">
      <c r="A180" s="19" t="s">
        <v>659</v>
      </c>
      <c r="B180" s="20"/>
      <c r="C180" s="20"/>
      <c r="D180" s="21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22.5" customHeight="1">
      <c r="A181" s="29" t="s">
        <v>496</v>
      </c>
      <c r="B181" s="29" t="s">
        <v>421</v>
      </c>
      <c r="C181" s="42" t="s">
        <v>8</v>
      </c>
      <c r="D181" s="29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ht="71.25" customHeight="1">
      <c r="A182" s="25" t="s">
        <v>660</v>
      </c>
      <c r="B182" s="25" t="s">
        <v>661</v>
      </c>
      <c r="C182" s="43" t="s">
        <v>662</v>
      </c>
      <c r="D182" s="43" t="s">
        <v>154</v>
      </c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71.25" customHeight="1">
      <c r="A183" s="25" t="s">
        <v>663</v>
      </c>
      <c r="B183" s="25" t="s">
        <v>664</v>
      </c>
      <c r="C183" s="43" t="s">
        <v>662</v>
      </c>
      <c r="D183" s="43" t="s">
        <v>217</v>
      </c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71.25" customHeight="1">
      <c r="A184" s="25" t="s">
        <v>665</v>
      </c>
      <c r="B184" s="25" t="s">
        <v>666</v>
      </c>
      <c r="C184" s="43" t="s">
        <v>662</v>
      </c>
      <c r="D184" s="43" t="s">
        <v>85</v>
      </c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71.25" customHeight="1">
      <c r="A185" s="25" t="s">
        <v>660</v>
      </c>
      <c r="B185" s="25" t="s">
        <v>667</v>
      </c>
      <c r="C185" s="43" t="s">
        <v>662</v>
      </c>
      <c r="D185" s="43" t="s">
        <v>128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71.25" customHeight="1">
      <c r="A186" s="25" t="s">
        <v>668</v>
      </c>
      <c r="B186" s="25" t="s">
        <v>669</v>
      </c>
      <c r="C186" s="43" t="s">
        <v>662</v>
      </c>
      <c r="D186" s="43" t="s">
        <v>168</v>
      </c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ht="71.25" customHeight="1">
      <c r="A187" s="25" t="s">
        <v>670</v>
      </c>
      <c r="B187" s="25" t="s">
        <v>671</v>
      </c>
      <c r="C187" s="43" t="s">
        <v>662</v>
      </c>
      <c r="D187" s="43" t="s">
        <v>106</v>
      </c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71.25" customHeight="1">
      <c r="A188" s="25" t="s">
        <v>672</v>
      </c>
      <c r="B188" s="25" t="s">
        <v>673</v>
      </c>
      <c r="C188" s="43" t="s">
        <v>662</v>
      </c>
      <c r="D188" s="43" t="s">
        <v>103</v>
      </c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71.25" customHeight="1">
      <c r="A189" s="25" t="s">
        <v>674</v>
      </c>
      <c r="B189" s="25" t="s">
        <v>675</v>
      </c>
      <c r="C189" s="43" t="s">
        <v>662</v>
      </c>
      <c r="D189" s="43" t="s">
        <v>132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71.25" customHeight="1">
      <c r="A190" s="25" t="s">
        <v>676</v>
      </c>
      <c r="B190" s="25" t="s">
        <v>677</v>
      </c>
      <c r="C190" s="43" t="s">
        <v>662</v>
      </c>
      <c r="D190" s="43" t="s">
        <v>113</v>
      </c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71.25" customHeight="1">
      <c r="A191" s="25" t="s">
        <v>678</v>
      </c>
      <c r="B191" s="25" t="s">
        <v>679</v>
      </c>
      <c r="C191" s="43" t="s">
        <v>662</v>
      </c>
      <c r="D191" s="43" t="s">
        <v>163</v>
      </c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71.25" customHeight="1">
      <c r="A192" s="25"/>
      <c r="B192" s="25"/>
      <c r="C192" s="43"/>
      <c r="D192" s="2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71.25" customHeight="1">
      <c r="A193" s="25"/>
      <c r="B193" s="25"/>
      <c r="C193" s="43"/>
      <c r="D193" s="2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71.25" customHeight="1">
      <c r="A194" s="25"/>
      <c r="B194" s="25"/>
      <c r="C194" s="43"/>
      <c r="D194" s="2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71.25" customHeight="1">
      <c r="A195" s="25"/>
      <c r="B195" s="25"/>
      <c r="C195" s="43"/>
      <c r="D195" s="2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71.25" customHeight="1">
      <c r="A196" s="25"/>
      <c r="B196" s="25"/>
      <c r="C196" s="43"/>
      <c r="D196" s="27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71.25" customHeight="1">
      <c r="A197" s="25"/>
      <c r="B197" s="25"/>
      <c r="C197" s="43"/>
      <c r="D197" s="27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71.25" customHeight="1">
      <c r="A198" s="25"/>
      <c r="B198" s="25"/>
      <c r="C198" s="43"/>
      <c r="D198" s="27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ht="71.25" customHeight="1">
      <c r="A199" s="25"/>
      <c r="B199" s="25"/>
      <c r="C199" s="43"/>
      <c r="D199" s="27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71.25" customHeight="1">
      <c r="A200" s="25"/>
      <c r="B200" s="25"/>
      <c r="C200" s="43"/>
      <c r="D200" s="27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71.25" customHeight="1">
      <c r="A201" s="25"/>
      <c r="B201" s="25"/>
      <c r="C201" s="43"/>
      <c r="D201" s="27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71.25" customHeight="1">
      <c r="A202" s="35"/>
      <c r="B202" s="35"/>
      <c r="C202" s="30"/>
      <c r="D202" s="37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71.25" customHeight="1">
      <c r="A203" s="35"/>
      <c r="B203" s="35"/>
      <c r="C203" s="30"/>
      <c r="D203" s="37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71.25" customHeight="1">
      <c r="A204" s="35"/>
      <c r="B204" s="35"/>
      <c r="C204" s="30"/>
      <c r="D204" s="37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71.25" customHeight="1">
      <c r="A205" s="35"/>
      <c r="B205" s="35"/>
      <c r="C205" s="30"/>
      <c r="D205" s="37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71.25" customHeight="1">
      <c r="A206" s="35"/>
      <c r="B206" s="35"/>
      <c r="C206" s="30"/>
      <c r="D206" s="37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71.25" customHeight="1">
      <c r="A207" s="35"/>
      <c r="B207" s="35"/>
      <c r="C207" s="30"/>
      <c r="D207" s="37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71.25" customHeight="1">
      <c r="A208" s="35"/>
      <c r="B208" s="35"/>
      <c r="C208" s="30"/>
      <c r="D208" s="37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71.25" customHeight="1">
      <c r="A209" s="35"/>
      <c r="B209" s="35"/>
      <c r="C209" s="30"/>
      <c r="D209" s="37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71.25" customHeight="1">
      <c r="A210" s="35"/>
      <c r="B210" s="35"/>
      <c r="C210" s="30"/>
      <c r="D210" s="37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71.25" customHeight="1">
      <c r="A211" s="35"/>
      <c r="B211" s="35"/>
      <c r="C211" s="30"/>
      <c r="D211" s="37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71.25" customHeight="1">
      <c r="A212" s="35"/>
      <c r="B212" s="35"/>
      <c r="C212" s="30"/>
      <c r="D212" s="37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71.25" customHeight="1">
      <c r="A213" s="35"/>
      <c r="B213" s="35"/>
      <c r="C213" s="30"/>
      <c r="D213" s="37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71.25" customHeight="1">
      <c r="A214" s="35"/>
      <c r="B214" s="35"/>
      <c r="C214" s="30"/>
      <c r="D214" s="37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71.25" customHeight="1">
      <c r="A215" s="35"/>
      <c r="B215" s="35"/>
      <c r="C215" s="30"/>
      <c r="D215" s="37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71.25" customHeight="1">
      <c r="A216" s="35"/>
      <c r="B216" s="35"/>
      <c r="C216" s="30"/>
      <c r="D216" s="37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71.25" customHeight="1">
      <c r="A217" s="35"/>
      <c r="B217" s="35"/>
      <c r="C217" s="30"/>
      <c r="D217" s="37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71.25" customHeight="1">
      <c r="A218" s="35"/>
      <c r="B218" s="35"/>
      <c r="C218" s="30"/>
      <c r="D218" s="37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71.25" customHeight="1">
      <c r="A219" s="35"/>
      <c r="B219" s="35"/>
      <c r="C219" s="30"/>
      <c r="D219" s="37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71.25" customHeight="1">
      <c r="A220" s="35"/>
      <c r="B220" s="35"/>
      <c r="C220" s="30"/>
      <c r="D220" s="37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71.25" customHeight="1">
      <c r="A221" s="35"/>
      <c r="B221" s="35"/>
      <c r="C221" s="30"/>
      <c r="D221" s="37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71.25" customHeight="1">
      <c r="A222" s="35"/>
      <c r="B222" s="35"/>
      <c r="C222" s="30"/>
      <c r="D222" s="37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71.25" customHeight="1">
      <c r="A223" s="35"/>
      <c r="B223" s="35"/>
      <c r="C223" s="30"/>
      <c r="D223" s="37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71.25" customHeight="1">
      <c r="A224" s="35"/>
      <c r="B224" s="35"/>
      <c r="C224" s="30"/>
      <c r="D224" s="37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71.25" customHeight="1">
      <c r="A225" s="35"/>
      <c r="B225" s="35"/>
      <c r="C225" s="30"/>
      <c r="D225" s="37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71.25" customHeight="1">
      <c r="A226" s="35"/>
      <c r="B226" s="35"/>
      <c r="C226" s="30"/>
      <c r="D226" s="37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71.25" customHeight="1">
      <c r="A227" s="35"/>
      <c r="B227" s="35"/>
      <c r="C227" s="30"/>
      <c r="D227" s="37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71.25" customHeight="1">
      <c r="A228" s="35"/>
      <c r="B228" s="35"/>
      <c r="C228" s="30"/>
      <c r="D228" s="37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71.25" customHeight="1">
      <c r="A229" s="35"/>
      <c r="B229" s="35"/>
      <c r="C229" s="30"/>
      <c r="D229" s="37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71.25" customHeight="1">
      <c r="A230" s="35"/>
      <c r="B230" s="35"/>
      <c r="C230" s="30"/>
      <c r="D230" s="37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71.25" customHeight="1">
      <c r="A231" s="35"/>
      <c r="B231" s="35"/>
      <c r="C231" s="30"/>
      <c r="D231" s="37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71.25" customHeight="1">
      <c r="A232" s="35"/>
      <c r="B232" s="35"/>
      <c r="C232" s="30"/>
      <c r="D232" s="37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71.25" customHeight="1">
      <c r="A233" s="35"/>
      <c r="B233" s="35"/>
      <c r="C233" s="30"/>
      <c r="D233" s="37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71.25" customHeight="1">
      <c r="A234" s="35"/>
      <c r="B234" s="35"/>
      <c r="C234" s="30"/>
      <c r="D234" s="37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71.25" customHeight="1">
      <c r="A235" s="35"/>
      <c r="B235" s="35"/>
      <c r="C235" s="30"/>
      <c r="D235" s="37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71.25" customHeight="1">
      <c r="A236" s="35"/>
      <c r="B236" s="35"/>
      <c r="C236" s="30"/>
      <c r="D236" s="37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71.25" customHeight="1">
      <c r="A237" s="35"/>
      <c r="B237" s="35"/>
      <c r="C237" s="30"/>
      <c r="D237" s="37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71.25" customHeight="1">
      <c r="A238" s="35"/>
      <c r="B238" s="35"/>
      <c r="C238" s="30"/>
      <c r="D238" s="37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71.25" customHeight="1">
      <c r="A239" s="35"/>
      <c r="B239" s="35"/>
      <c r="C239" s="30"/>
      <c r="D239" s="37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71.25" customHeight="1">
      <c r="A240" s="35"/>
      <c r="B240" s="35"/>
      <c r="C240" s="30"/>
      <c r="D240" s="37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71.25" customHeight="1">
      <c r="A241" s="35"/>
      <c r="B241" s="35"/>
      <c r="C241" s="30"/>
      <c r="D241" s="37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71.25" customHeight="1">
      <c r="A242" s="35"/>
      <c r="B242" s="35"/>
      <c r="C242" s="30"/>
      <c r="D242" s="37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71.25" customHeight="1">
      <c r="A243" s="35"/>
      <c r="B243" s="35"/>
      <c r="C243" s="30"/>
      <c r="D243" s="37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71.25" customHeight="1">
      <c r="A244" s="35"/>
      <c r="B244" s="35"/>
      <c r="C244" s="30"/>
      <c r="D244" s="37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71.25" customHeight="1">
      <c r="A245" s="35"/>
      <c r="B245" s="35"/>
      <c r="C245" s="30"/>
      <c r="D245" s="37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71.25" customHeight="1">
      <c r="A246" s="35"/>
      <c r="B246" s="35"/>
      <c r="C246" s="30"/>
      <c r="D246" s="37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71.25" customHeight="1">
      <c r="A247" s="35"/>
      <c r="B247" s="35"/>
      <c r="C247" s="30"/>
      <c r="D247" s="37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71.25" customHeight="1">
      <c r="A248" s="35"/>
      <c r="B248" s="35"/>
      <c r="C248" s="30"/>
      <c r="D248" s="37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71.25" customHeight="1">
      <c r="A249" s="35"/>
      <c r="B249" s="35"/>
      <c r="C249" s="30"/>
      <c r="D249" s="37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71.25" customHeight="1">
      <c r="A250" s="35"/>
      <c r="B250" s="35"/>
      <c r="C250" s="30"/>
      <c r="D250" s="37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71.25" customHeight="1">
      <c r="A251" s="35"/>
      <c r="B251" s="35"/>
      <c r="C251" s="30"/>
      <c r="D251" s="37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71.25" customHeight="1">
      <c r="A252" s="35"/>
      <c r="B252" s="35"/>
      <c r="C252" s="30"/>
      <c r="D252" s="37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71.25" customHeight="1">
      <c r="A253" s="35"/>
      <c r="B253" s="35"/>
      <c r="C253" s="30"/>
      <c r="D253" s="37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71.25" customHeight="1">
      <c r="A254" s="35"/>
      <c r="B254" s="35"/>
      <c r="C254" s="30"/>
      <c r="D254" s="37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71.25" customHeight="1">
      <c r="A255" s="35"/>
      <c r="B255" s="35"/>
      <c r="C255" s="30"/>
      <c r="D255" s="37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71.25" customHeight="1">
      <c r="A256" s="35"/>
      <c r="B256" s="35"/>
      <c r="C256" s="30"/>
      <c r="D256" s="37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</row>
    <row r="257" ht="71.25" customHeight="1">
      <c r="A257" s="35"/>
      <c r="B257" s="35"/>
      <c r="C257" s="30"/>
      <c r="D257" s="37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71.25" customHeight="1">
      <c r="A258" s="35"/>
      <c r="B258" s="35"/>
      <c r="C258" s="30"/>
      <c r="D258" s="37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71.25" customHeight="1">
      <c r="A259" s="35"/>
      <c r="B259" s="35"/>
      <c r="C259" s="30"/>
      <c r="D259" s="37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71.25" customHeight="1">
      <c r="A260" s="35"/>
      <c r="B260" s="35"/>
      <c r="C260" s="30"/>
      <c r="D260" s="37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71.25" customHeight="1">
      <c r="A261" s="35"/>
      <c r="B261" s="35"/>
      <c r="C261" s="30"/>
      <c r="D261" s="37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71.25" customHeight="1">
      <c r="A262" s="35"/>
      <c r="B262" s="35"/>
      <c r="C262" s="30"/>
      <c r="D262" s="37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71.25" customHeight="1">
      <c r="A263" s="35"/>
      <c r="B263" s="35"/>
      <c r="C263" s="30"/>
      <c r="D263" s="37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71.25" customHeight="1">
      <c r="A264" s="35"/>
      <c r="B264" s="35"/>
      <c r="C264" s="30"/>
      <c r="D264" s="37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71.25" customHeight="1">
      <c r="A265" s="35"/>
      <c r="B265" s="35"/>
      <c r="C265" s="30"/>
      <c r="D265" s="37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71.25" customHeight="1">
      <c r="A266" s="35"/>
      <c r="B266" s="35"/>
      <c r="C266" s="30"/>
      <c r="D266" s="37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71.25" customHeight="1">
      <c r="A267" s="35"/>
      <c r="B267" s="35"/>
      <c r="C267" s="30"/>
      <c r="D267" s="37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71.25" customHeight="1">
      <c r="A268" s="35"/>
      <c r="B268" s="35"/>
      <c r="C268" s="30"/>
      <c r="D268" s="37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71.25" customHeight="1">
      <c r="A269" s="35"/>
      <c r="B269" s="35"/>
      <c r="C269" s="30"/>
      <c r="D269" s="37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71.25" customHeight="1">
      <c r="A270" s="35"/>
      <c r="B270" s="35"/>
      <c r="C270" s="30"/>
      <c r="D270" s="37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71.25" customHeight="1">
      <c r="A271" s="35"/>
      <c r="B271" s="35"/>
      <c r="C271" s="30"/>
      <c r="D271" s="37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71.25" customHeight="1">
      <c r="A272" s="35"/>
      <c r="B272" s="35"/>
      <c r="C272" s="30"/>
      <c r="D272" s="37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</row>
    <row r="273" ht="71.25" customHeight="1">
      <c r="A273" s="35"/>
      <c r="B273" s="35"/>
      <c r="C273" s="30"/>
      <c r="D273" s="37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71.25" customHeight="1">
      <c r="A274" s="35"/>
      <c r="B274" s="35"/>
      <c r="C274" s="30"/>
      <c r="D274" s="37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71.25" customHeight="1">
      <c r="A275" s="35"/>
      <c r="B275" s="35"/>
      <c r="C275" s="30"/>
      <c r="D275" s="37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71.25" customHeight="1">
      <c r="A276" s="35"/>
      <c r="B276" s="35"/>
      <c r="C276" s="30"/>
      <c r="D276" s="37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71.25" customHeight="1">
      <c r="A277" s="35"/>
      <c r="B277" s="35"/>
      <c r="C277" s="30"/>
      <c r="D277" s="37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71.25" customHeight="1">
      <c r="A278" s="35"/>
      <c r="B278" s="35"/>
      <c r="C278" s="30"/>
      <c r="D278" s="37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71.25" customHeight="1">
      <c r="A279" s="35"/>
      <c r="B279" s="35"/>
      <c r="C279" s="30"/>
      <c r="D279" s="37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71.25" customHeight="1">
      <c r="A280" s="35"/>
      <c r="B280" s="35"/>
      <c r="C280" s="30"/>
      <c r="D280" s="37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71.25" customHeight="1">
      <c r="A281" s="35"/>
      <c r="B281" s="35"/>
      <c r="C281" s="30"/>
      <c r="D281" s="37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71.25" customHeight="1">
      <c r="A282" s="35"/>
      <c r="B282" s="35"/>
      <c r="C282" s="30"/>
      <c r="D282" s="37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71.25" customHeight="1">
      <c r="A283" s="35"/>
      <c r="B283" s="35"/>
      <c r="C283" s="30"/>
      <c r="D283" s="37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71.25" customHeight="1">
      <c r="A284" s="35"/>
      <c r="B284" s="35"/>
      <c r="C284" s="30"/>
      <c r="D284" s="37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71.25" customHeight="1">
      <c r="A285" s="35"/>
      <c r="B285" s="35"/>
      <c r="C285" s="30"/>
      <c r="D285" s="37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71.25" customHeight="1">
      <c r="A286" s="35"/>
      <c r="B286" s="35"/>
      <c r="C286" s="30"/>
      <c r="D286" s="37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71.25" customHeight="1">
      <c r="A287" s="35"/>
      <c r="B287" s="35"/>
      <c r="C287" s="30"/>
      <c r="D287" s="37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71.25" customHeight="1">
      <c r="A288" s="35"/>
      <c r="B288" s="35"/>
      <c r="C288" s="30"/>
      <c r="D288" s="37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71.25" customHeight="1">
      <c r="A289" s="35"/>
      <c r="B289" s="35"/>
      <c r="C289" s="30"/>
      <c r="D289" s="37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71.25" customHeight="1">
      <c r="A290" s="35"/>
      <c r="B290" s="35"/>
      <c r="C290" s="30"/>
      <c r="D290" s="37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71.25" customHeight="1">
      <c r="A291" s="35"/>
      <c r="B291" s="35"/>
      <c r="C291" s="30"/>
      <c r="D291" s="37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71.25" customHeight="1">
      <c r="A292" s="35"/>
      <c r="B292" s="35"/>
      <c r="C292" s="30"/>
      <c r="D292" s="37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71.25" customHeight="1">
      <c r="A293" s="35"/>
      <c r="B293" s="35"/>
      <c r="C293" s="30"/>
      <c r="D293" s="37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71.25" customHeight="1">
      <c r="A294" s="35"/>
      <c r="B294" s="35"/>
      <c r="C294" s="30"/>
      <c r="D294" s="37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71.25" customHeight="1">
      <c r="A295" s="35"/>
      <c r="B295" s="35"/>
      <c r="C295" s="30"/>
      <c r="D295" s="37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71.25" customHeight="1">
      <c r="A296" s="35"/>
      <c r="B296" s="35"/>
      <c r="C296" s="30"/>
      <c r="D296" s="37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71.25" customHeight="1">
      <c r="A297" s="35"/>
      <c r="B297" s="35"/>
      <c r="C297" s="30"/>
      <c r="D297" s="37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71.25" customHeight="1">
      <c r="A298" s="35"/>
      <c r="B298" s="35"/>
      <c r="C298" s="30"/>
      <c r="D298" s="37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71.25" customHeight="1">
      <c r="A299" s="35"/>
      <c r="B299" s="35"/>
      <c r="C299" s="30"/>
      <c r="D299" s="37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71.25" customHeight="1">
      <c r="A300" s="35"/>
      <c r="B300" s="35"/>
      <c r="C300" s="30"/>
      <c r="D300" s="37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71.25" customHeight="1">
      <c r="A301" s="35"/>
      <c r="B301" s="35"/>
      <c r="C301" s="30"/>
      <c r="D301" s="37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71.25" customHeight="1">
      <c r="A302" s="35"/>
      <c r="B302" s="35"/>
      <c r="C302" s="30"/>
      <c r="D302" s="37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71.25" customHeight="1">
      <c r="A303" s="35"/>
      <c r="B303" s="35"/>
      <c r="C303" s="30"/>
      <c r="D303" s="37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71.25" customHeight="1">
      <c r="A304" s="35"/>
      <c r="B304" s="35"/>
      <c r="C304" s="30"/>
      <c r="D304" s="37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71.25" customHeight="1">
      <c r="A305" s="35"/>
      <c r="B305" s="35"/>
      <c r="C305" s="30"/>
      <c r="D305" s="37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71.25" customHeight="1">
      <c r="A306" s="35"/>
      <c r="B306" s="35"/>
      <c r="C306" s="30"/>
      <c r="D306" s="37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71.25" customHeight="1">
      <c r="A307" s="35"/>
      <c r="B307" s="35"/>
      <c r="C307" s="30"/>
      <c r="D307" s="37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71.25" customHeight="1">
      <c r="A308" s="35"/>
      <c r="B308" s="35"/>
      <c r="C308" s="30"/>
      <c r="D308" s="37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71.25" customHeight="1">
      <c r="A309" s="35"/>
      <c r="B309" s="35"/>
      <c r="C309" s="30"/>
      <c r="D309" s="37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71.25" customHeight="1">
      <c r="A310" s="35"/>
      <c r="B310" s="35"/>
      <c r="C310" s="30"/>
      <c r="D310" s="37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71.25" customHeight="1">
      <c r="A311" s="35"/>
      <c r="B311" s="35"/>
      <c r="C311" s="30"/>
      <c r="D311" s="37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71.25" customHeight="1">
      <c r="A312" s="35"/>
      <c r="B312" s="35"/>
      <c r="C312" s="30"/>
      <c r="D312" s="37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71.25" customHeight="1">
      <c r="A313" s="35"/>
      <c r="B313" s="35"/>
      <c r="C313" s="30"/>
      <c r="D313" s="37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71.25" customHeight="1">
      <c r="A314" s="35"/>
      <c r="B314" s="35"/>
      <c r="C314" s="30"/>
      <c r="D314" s="37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71.25" customHeight="1">
      <c r="A315" s="35"/>
      <c r="B315" s="35"/>
      <c r="C315" s="30"/>
      <c r="D315" s="37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71.25" customHeight="1">
      <c r="A316" s="35"/>
      <c r="B316" s="35"/>
      <c r="C316" s="30"/>
      <c r="D316" s="37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71.25" customHeight="1">
      <c r="A317" s="35"/>
      <c r="B317" s="35"/>
      <c r="C317" s="30"/>
      <c r="D317" s="37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71.25" customHeight="1">
      <c r="A318" s="35"/>
      <c r="B318" s="35"/>
      <c r="C318" s="30"/>
      <c r="D318" s="37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71.25" customHeight="1">
      <c r="A319" s="35"/>
      <c r="B319" s="35"/>
      <c r="C319" s="30"/>
      <c r="D319" s="37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71.25" customHeight="1">
      <c r="A320" s="35"/>
      <c r="B320" s="35"/>
      <c r="C320" s="30"/>
      <c r="D320" s="37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71.25" customHeight="1">
      <c r="A321" s="35"/>
      <c r="B321" s="35"/>
      <c r="C321" s="30"/>
      <c r="D321" s="37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71.25" customHeight="1">
      <c r="A322" s="35"/>
      <c r="B322" s="35"/>
      <c r="C322" s="30"/>
      <c r="D322" s="37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71.25" customHeight="1">
      <c r="A323" s="35"/>
      <c r="B323" s="35"/>
      <c r="C323" s="30"/>
      <c r="D323" s="37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71.25" customHeight="1">
      <c r="A324" s="35"/>
      <c r="B324" s="35"/>
      <c r="C324" s="30"/>
      <c r="D324" s="37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71.25" customHeight="1">
      <c r="A325" s="35"/>
      <c r="B325" s="35"/>
      <c r="C325" s="30"/>
      <c r="D325" s="37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71.25" customHeight="1">
      <c r="A326" s="35"/>
      <c r="B326" s="35"/>
      <c r="C326" s="30"/>
      <c r="D326" s="37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71.25" customHeight="1">
      <c r="A327" s="35"/>
      <c r="B327" s="35"/>
      <c r="C327" s="30"/>
      <c r="D327" s="37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71.25" customHeight="1">
      <c r="A328" s="35"/>
      <c r="B328" s="35"/>
      <c r="C328" s="30"/>
      <c r="D328" s="37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71.25" customHeight="1">
      <c r="A329" s="35"/>
      <c r="B329" s="35"/>
      <c r="C329" s="30"/>
      <c r="D329" s="37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71.25" customHeight="1">
      <c r="A330" s="35"/>
      <c r="B330" s="35"/>
      <c r="C330" s="30"/>
      <c r="D330" s="37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71.25" customHeight="1">
      <c r="A331" s="35"/>
      <c r="B331" s="35"/>
      <c r="C331" s="30"/>
      <c r="D331" s="37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71.25" customHeight="1">
      <c r="A332" s="35"/>
      <c r="B332" s="35"/>
      <c r="C332" s="30"/>
      <c r="D332" s="37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71.25" customHeight="1">
      <c r="A333" s="35"/>
      <c r="B333" s="35"/>
      <c r="C333" s="30"/>
      <c r="D333" s="37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71.25" customHeight="1">
      <c r="A334" s="35"/>
      <c r="B334" s="35"/>
      <c r="C334" s="30"/>
      <c r="D334" s="37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71.25" customHeight="1">
      <c r="A335" s="35"/>
      <c r="B335" s="35"/>
      <c r="C335" s="30"/>
      <c r="D335" s="37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71.25" customHeight="1">
      <c r="A336" s="35"/>
      <c r="B336" s="35"/>
      <c r="C336" s="30"/>
      <c r="D336" s="37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71.25" customHeight="1">
      <c r="A337" s="35"/>
      <c r="B337" s="35"/>
      <c r="C337" s="30"/>
      <c r="D337" s="37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71.25" customHeight="1">
      <c r="A338" s="35"/>
      <c r="B338" s="35"/>
      <c r="C338" s="30"/>
      <c r="D338" s="37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71.25" customHeight="1">
      <c r="A339" s="35"/>
      <c r="B339" s="35"/>
      <c r="C339" s="30"/>
      <c r="D339" s="37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71.25" customHeight="1">
      <c r="A340" s="35"/>
      <c r="B340" s="35"/>
      <c r="C340" s="30"/>
      <c r="D340" s="37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71.25" customHeight="1">
      <c r="A341" s="35"/>
      <c r="B341" s="35"/>
      <c r="C341" s="30"/>
      <c r="D341" s="37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71.25" customHeight="1">
      <c r="A342" s="35"/>
      <c r="B342" s="35"/>
      <c r="C342" s="30"/>
      <c r="D342" s="37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71.25" customHeight="1">
      <c r="A343" s="35"/>
      <c r="B343" s="35"/>
      <c r="C343" s="30"/>
      <c r="D343" s="37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71.25" customHeight="1">
      <c r="A344" s="35"/>
      <c r="B344" s="35"/>
      <c r="C344" s="30"/>
      <c r="D344" s="37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71.25" customHeight="1">
      <c r="A345" s="35"/>
      <c r="B345" s="35"/>
      <c r="C345" s="30"/>
      <c r="D345" s="37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71.25" customHeight="1">
      <c r="A346" s="35"/>
      <c r="B346" s="35"/>
      <c r="C346" s="30"/>
      <c r="D346" s="37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71.25" customHeight="1">
      <c r="A347" s="35"/>
      <c r="B347" s="35"/>
      <c r="C347" s="30"/>
      <c r="D347" s="37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71.25" customHeight="1">
      <c r="A348" s="35"/>
      <c r="B348" s="35"/>
      <c r="C348" s="30"/>
      <c r="D348" s="37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71.25" customHeight="1">
      <c r="A349" s="35"/>
      <c r="B349" s="35"/>
      <c r="C349" s="30"/>
      <c r="D349" s="37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  <row r="350" ht="71.25" customHeight="1">
      <c r="A350" s="35"/>
      <c r="B350" s="35"/>
      <c r="C350" s="30"/>
      <c r="D350" s="37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</row>
    <row r="351" ht="71.25" customHeight="1">
      <c r="A351" s="35"/>
      <c r="B351" s="35"/>
      <c r="C351" s="30"/>
      <c r="D351" s="37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 ht="71.25" customHeight="1">
      <c r="A352" s="35"/>
      <c r="B352" s="35"/>
      <c r="C352" s="30"/>
      <c r="D352" s="37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</row>
    <row r="353" ht="71.25" customHeight="1">
      <c r="A353" s="35"/>
      <c r="B353" s="35"/>
      <c r="C353" s="30"/>
      <c r="D353" s="37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 ht="71.25" customHeight="1">
      <c r="A354" s="35"/>
      <c r="B354" s="35"/>
      <c r="C354" s="30"/>
      <c r="D354" s="37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</row>
    <row r="355" ht="71.25" customHeight="1">
      <c r="A355" s="35"/>
      <c r="B355" s="35"/>
      <c r="C355" s="30"/>
      <c r="D355" s="37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 ht="71.25" customHeight="1">
      <c r="A356" s="35"/>
      <c r="B356" s="35"/>
      <c r="C356" s="30"/>
      <c r="D356" s="37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</row>
    <row r="357" ht="71.25" customHeight="1">
      <c r="A357" s="35"/>
      <c r="B357" s="35"/>
      <c r="C357" s="30"/>
      <c r="D357" s="37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</row>
    <row r="358" ht="71.25" customHeight="1">
      <c r="A358" s="35"/>
      <c r="B358" s="35"/>
      <c r="C358" s="30"/>
      <c r="D358" s="37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</row>
    <row r="359" ht="71.25" customHeight="1">
      <c r="A359" s="35"/>
      <c r="B359" s="35"/>
      <c r="C359" s="30"/>
      <c r="D359" s="37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</row>
    <row r="360" ht="71.25" customHeight="1">
      <c r="A360" s="35"/>
      <c r="B360" s="35"/>
      <c r="C360" s="30"/>
      <c r="D360" s="37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</row>
    <row r="361" ht="71.25" customHeight="1">
      <c r="A361" s="35"/>
      <c r="B361" s="35"/>
      <c r="C361" s="30"/>
      <c r="D361" s="37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</row>
    <row r="362" ht="71.25" customHeight="1">
      <c r="A362" s="35"/>
      <c r="B362" s="35"/>
      <c r="C362" s="30"/>
      <c r="D362" s="37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</row>
    <row r="363" ht="71.25" customHeight="1">
      <c r="A363" s="35"/>
      <c r="B363" s="35"/>
      <c r="C363" s="30"/>
      <c r="D363" s="37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</row>
    <row r="364" ht="71.25" customHeight="1">
      <c r="A364" s="35"/>
      <c r="B364" s="35"/>
      <c r="C364" s="30"/>
      <c r="D364" s="37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</row>
    <row r="365" ht="71.25" customHeight="1">
      <c r="A365" s="35"/>
      <c r="B365" s="35"/>
      <c r="C365" s="30"/>
      <c r="D365" s="37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</row>
    <row r="366" ht="71.25" customHeight="1">
      <c r="A366" s="35"/>
      <c r="B366" s="35"/>
      <c r="C366" s="30"/>
      <c r="D366" s="37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 ht="71.25" customHeight="1">
      <c r="A367" s="35"/>
      <c r="B367" s="35"/>
      <c r="C367" s="30"/>
      <c r="D367" s="37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</row>
    <row r="368" ht="71.25" customHeight="1">
      <c r="A368" s="35"/>
      <c r="B368" s="35"/>
      <c r="C368" s="30"/>
      <c r="D368" s="37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</row>
    <row r="369" ht="71.25" customHeight="1">
      <c r="A369" s="35"/>
      <c r="B369" s="35"/>
      <c r="C369" s="30"/>
      <c r="D369" s="37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</row>
    <row r="370" ht="71.25" customHeight="1">
      <c r="A370" s="35"/>
      <c r="B370" s="35"/>
      <c r="C370" s="30"/>
      <c r="D370" s="37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</row>
    <row r="371" ht="71.25" customHeight="1">
      <c r="A371" s="35"/>
      <c r="B371" s="35"/>
      <c r="C371" s="30"/>
      <c r="D371" s="37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</row>
    <row r="372" ht="71.25" customHeight="1">
      <c r="A372" s="35"/>
      <c r="B372" s="35"/>
      <c r="C372" s="30"/>
      <c r="D372" s="37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</row>
    <row r="373" ht="71.25" customHeight="1">
      <c r="A373" s="35"/>
      <c r="B373" s="35"/>
      <c r="C373" s="30"/>
      <c r="D373" s="37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 ht="71.25" customHeight="1">
      <c r="A374" s="35"/>
      <c r="B374" s="35"/>
      <c r="C374" s="30"/>
      <c r="D374" s="37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</row>
    <row r="375" ht="71.25" customHeight="1">
      <c r="A375" s="35"/>
      <c r="B375" s="35"/>
      <c r="C375" s="30"/>
      <c r="D375" s="37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</row>
    <row r="376" ht="71.25" customHeight="1">
      <c r="A376" s="35"/>
      <c r="B376" s="35"/>
      <c r="C376" s="30"/>
      <c r="D376" s="37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</row>
    <row r="377" ht="71.25" customHeight="1">
      <c r="A377" s="35"/>
      <c r="B377" s="35"/>
      <c r="C377" s="30"/>
      <c r="D377" s="37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 ht="71.25" customHeight="1">
      <c r="A378" s="35"/>
      <c r="B378" s="35"/>
      <c r="C378" s="30"/>
      <c r="D378" s="37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</row>
    <row r="379" ht="71.25" customHeight="1">
      <c r="A379" s="35"/>
      <c r="B379" s="35"/>
      <c r="C379" s="30"/>
      <c r="D379" s="37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</row>
    <row r="380" ht="71.25" customHeight="1">
      <c r="A380" s="35"/>
      <c r="B380" s="35"/>
      <c r="C380" s="30"/>
      <c r="D380" s="37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</row>
    <row r="381" ht="71.25" customHeight="1">
      <c r="A381" s="35"/>
      <c r="B381" s="35"/>
      <c r="C381" s="30"/>
      <c r="D381" s="37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</row>
    <row r="382" ht="71.25" customHeight="1">
      <c r="A382" s="35"/>
      <c r="B382" s="35"/>
      <c r="C382" s="30"/>
      <c r="D382" s="37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</row>
    <row r="383" ht="71.25" customHeight="1">
      <c r="A383" s="35"/>
      <c r="B383" s="35"/>
      <c r="C383" s="30"/>
      <c r="D383" s="37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</row>
    <row r="384" ht="71.25" customHeight="1">
      <c r="A384" s="35"/>
      <c r="B384" s="35"/>
      <c r="C384" s="30"/>
      <c r="D384" s="37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</row>
    <row r="385" ht="71.25" customHeight="1">
      <c r="A385" s="35"/>
      <c r="B385" s="35"/>
      <c r="C385" s="30"/>
      <c r="D385" s="37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</row>
    <row r="386" ht="71.25" customHeight="1">
      <c r="A386" s="35"/>
      <c r="B386" s="35"/>
      <c r="C386" s="30"/>
      <c r="D386" s="37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</row>
    <row r="387" ht="71.25" customHeight="1">
      <c r="A387" s="35"/>
      <c r="B387" s="35"/>
      <c r="C387" s="30"/>
      <c r="D387" s="37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</row>
    <row r="388" ht="71.25" customHeight="1">
      <c r="A388" s="35"/>
      <c r="B388" s="35"/>
      <c r="C388" s="30"/>
      <c r="D388" s="37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 ht="71.25" customHeight="1">
      <c r="A389" s="35"/>
      <c r="B389" s="35"/>
      <c r="C389" s="30"/>
      <c r="D389" s="37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</row>
    <row r="390" ht="71.25" customHeight="1">
      <c r="A390" s="35"/>
      <c r="B390" s="35"/>
      <c r="C390" s="30"/>
      <c r="D390" s="37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</row>
    <row r="391" ht="71.25" customHeight="1">
      <c r="A391" s="35"/>
      <c r="B391" s="35"/>
      <c r="C391" s="30"/>
      <c r="D391" s="37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</row>
    <row r="392" ht="71.25" customHeight="1">
      <c r="A392" s="35"/>
      <c r="B392" s="35"/>
      <c r="C392" s="30"/>
      <c r="D392" s="37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</row>
    <row r="393" ht="71.25" customHeight="1">
      <c r="A393" s="35"/>
      <c r="B393" s="35"/>
      <c r="C393" s="30"/>
      <c r="D393" s="37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</row>
    <row r="394" ht="71.25" customHeight="1">
      <c r="A394" s="35"/>
      <c r="B394" s="35"/>
      <c r="C394" s="30"/>
      <c r="D394" s="37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</row>
    <row r="395" ht="71.25" customHeight="1">
      <c r="A395" s="35"/>
      <c r="B395" s="35"/>
      <c r="C395" s="30"/>
      <c r="D395" s="37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</row>
    <row r="396" ht="71.25" customHeight="1">
      <c r="A396" s="35"/>
      <c r="B396" s="35"/>
      <c r="C396" s="30"/>
      <c r="D396" s="37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</row>
    <row r="397" ht="71.25" customHeight="1">
      <c r="A397" s="35"/>
      <c r="B397" s="35"/>
      <c r="C397" s="30"/>
      <c r="D397" s="37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</row>
    <row r="398" ht="71.25" customHeight="1">
      <c r="A398" s="35"/>
      <c r="B398" s="35"/>
      <c r="C398" s="30"/>
      <c r="D398" s="37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</row>
    <row r="399" ht="71.25" customHeight="1">
      <c r="A399" s="35"/>
      <c r="B399" s="35"/>
      <c r="C399" s="30"/>
      <c r="D399" s="37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</row>
    <row r="400" ht="71.25" customHeight="1">
      <c r="A400" s="35"/>
      <c r="B400" s="35"/>
      <c r="C400" s="30"/>
      <c r="D400" s="37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 ht="71.25" customHeight="1">
      <c r="A401" s="35"/>
      <c r="B401" s="35"/>
      <c r="C401" s="30"/>
      <c r="D401" s="37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 ht="71.25" customHeight="1">
      <c r="A402" s="35"/>
      <c r="B402" s="35"/>
      <c r="C402" s="30"/>
      <c r="D402" s="37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</row>
    <row r="403" ht="71.25" customHeight="1">
      <c r="A403" s="35"/>
      <c r="B403" s="35"/>
      <c r="C403" s="30"/>
      <c r="D403" s="37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</row>
    <row r="404" ht="71.25" customHeight="1">
      <c r="A404" s="35"/>
      <c r="B404" s="35"/>
      <c r="C404" s="30"/>
      <c r="D404" s="37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</row>
    <row r="405" ht="71.25" customHeight="1">
      <c r="A405" s="35"/>
      <c r="B405" s="35"/>
      <c r="C405" s="30"/>
      <c r="D405" s="37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 ht="71.25" customHeight="1">
      <c r="A406" s="35"/>
      <c r="B406" s="35"/>
      <c r="C406" s="30"/>
      <c r="D406" s="37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</row>
    <row r="407" ht="71.25" customHeight="1">
      <c r="A407" s="35"/>
      <c r="B407" s="35"/>
      <c r="C407" s="30"/>
      <c r="D407" s="37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</row>
    <row r="408" ht="71.25" customHeight="1">
      <c r="A408" s="35"/>
      <c r="B408" s="35"/>
      <c r="C408" s="30"/>
      <c r="D408" s="37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</row>
    <row r="409" ht="71.25" customHeight="1">
      <c r="A409" s="35"/>
      <c r="B409" s="35"/>
      <c r="C409" s="30"/>
      <c r="D409" s="37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 ht="71.25" customHeight="1">
      <c r="A410" s="35"/>
      <c r="B410" s="35"/>
      <c r="C410" s="30"/>
      <c r="D410" s="37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</row>
    <row r="411" ht="71.25" customHeight="1">
      <c r="A411" s="35"/>
      <c r="B411" s="35"/>
      <c r="C411" s="30"/>
      <c r="D411" s="37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</row>
    <row r="412" ht="71.25" customHeight="1">
      <c r="A412" s="35"/>
      <c r="B412" s="35"/>
      <c r="C412" s="30"/>
      <c r="D412" s="37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</row>
    <row r="413" ht="71.25" customHeight="1">
      <c r="A413" s="35"/>
      <c r="B413" s="35"/>
      <c r="C413" s="30"/>
      <c r="D413" s="37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</row>
    <row r="414" ht="71.25" customHeight="1">
      <c r="A414" s="35"/>
      <c r="B414" s="35"/>
      <c r="C414" s="30"/>
      <c r="D414" s="37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</row>
    <row r="415" ht="71.25" customHeight="1">
      <c r="A415" s="35"/>
      <c r="B415" s="35"/>
      <c r="C415" s="30"/>
      <c r="D415" s="37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</row>
    <row r="416" ht="71.25" customHeight="1">
      <c r="A416" s="35"/>
      <c r="B416" s="35"/>
      <c r="C416" s="30"/>
      <c r="D416" s="37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</row>
    <row r="417" ht="71.25" customHeight="1">
      <c r="A417" s="35"/>
      <c r="B417" s="35"/>
      <c r="C417" s="30"/>
      <c r="D417" s="37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</row>
    <row r="418" ht="71.25" customHeight="1">
      <c r="A418" s="35"/>
      <c r="B418" s="35"/>
      <c r="C418" s="30"/>
      <c r="D418" s="37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</row>
    <row r="419" ht="71.25" customHeight="1">
      <c r="A419" s="35"/>
      <c r="B419" s="35"/>
      <c r="C419" s="30"/>
      <c r="D419" s="37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</row>
    <row r="420" ht="71.25" customHeight="1">
      <c r="A420" s="35"/>
      <c r="B420" s="35"/>
      <c r="C420" s="30"/>
      <c r="D420" s="37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</row>
    <row r="421" ht="71.25" customHeight="1">
      <c r="A421" s="35"/>
      <c r="B421" s="35"/>
      <c r="C421" s="30"/>
      <c r="D421" s="37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 ht="71.25" customHeight="1">
      <c r="A422" s="35"/>
      <c r="B422" s="35"/>
      <c r="C422" s="30"/>
      <c r="D422" s="37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</row>
    <row r="423" ht="71.25" customHeight="1">
      <c r="A423" s="38"/>
      <c r="B423" s="38"/>
      <c r="C423" s="48"/>
      <c r="D423" s="38"/>
    </row>
  </sheetData>
  <mergeCells count="47">
    <mergeCell ref="A26:D26"/>
    <mergeCell ref="A21:D21"/>
    <mergeCell ref="A45:D45"/>
    <mergeCell ref="A55:D55"/>
    <mergeCell ref="A52:D52"/>
    <mergeCell ref="A12:D12"/>
    <mergeCell ref="A9:D9"/>
    <mergeCell ref="A1:D1"/>
    <mergeCell ref="A48:D48"/>
    <mergeCell ref="A76:D76"/>
    <mergeCell ref="A73:D73"/>
    <mergeCell ref="A99:D99"/>
    <mergeCell ref="A91:D91"/>
    <mergeCell ref="A95:D95"/>
    <mergeCell ref="A82:D82"/>
    <mergeCell ref="A85:D85"/>
    <mergeCell ref="A79:D79"/>
    <mergeCell ref="A88:D88"/>
    <mergeCell ref="A37:D37"/>
    <mergeCell ref="A33:D33"/>
    <mergeCell ref="A168:D168"/>
    <mergeCell ref="A171:D171"/>
    <mergeCell ref="A151:D151"/>
    <mergeCell ref="A165:D165"/>
    <mergeCell ref="A162:D162"/>
    <mergeCell ref="A174:D174"/>
    <mergeCell ref="A177:D177"/>
    <mergeCell ref="A180:D180"/>
    <mergeCell ref="A154:D154"/>
    <mergeCell ref="A158:D158"/>
    <mergeCell ref="A119:D119"/>
    <mergeCell ref="A122:D122"/>
    <mergeCell ref="A148:D148"/>
    <mergeCell ref="A132:D132"/>
    <mergeCell ref="A142:D142"/>
    <mergeCell ref="A145:D145"/>
    <mergeCell ref="A136:D136"/>
    <mergeCell ref="A125:D125"/>
    <mergeCell ref="A115:D115"/>
    <mergeCell ref="A128:D128"/>
    <mergeCell ref="A58:D58"/>
    <mergeCell ref="A61:D61"/>
    <mergeCell ref="A64:D64"/>
    <mergeCell ref="A67:D67"/>
    <mergeCell ref="A70:D70"/>
    <mergeCell ref="A103:D103"/>
    <mergeCell ref="A107:D10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86"/>
    <col customWidth="1" min="2" max="6" width="24.14"/>
  </cols>
  <sheetData>
    <row r="1" ht="30.0" customHeight="1">
      <c r="A1" s="41" t="s">
        <v>0</v>
      </c>
      <c r="B1" s="41" t="s">
        <v>12</v>
      </c>
      <c r="C1" s="41" t="s">
        <v>23</v>
      </c>
      <c r="D1" s="41" t="s">
        <v>24</v>
      </c>
      <c r="E1" s="41" t="s">
        <v>26</v>
      </c>
      <c r="F1" s="41" t="s">
        <v>28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30.0" customHeight="1">
      <c r="A2" s="45" t="str">
        <f>Planilhas!A2</f>
        <v>Abel</v>
      </c>
      <c r="B2" s="45" t="str">
        <f>IFERROR(__xludf.DUMMYFUNCTION("iferror(if(importrange(Planilhas!B2,""Formulário!B36"")=""Favor responder"",""Docente não respondeu!"",left(importrange(Planilhas!B2,""Formulário!B36""),find(""("",importrange(Planilhas!B2,""Formulário!B36""))-2)),"""")"),"")</f>
        <v/>
      </c>
      <c r="C2" s="45" t="str">
        <f>IFERROR(__xludf.DUMMYFUNCTION("iferror(if(importrange(Planilhas!B2,""Formulário!B37"")=""Favor responder"",""Docente não respondeu!"",left(importrange(Planilhas!B2,""Formulário!B37""),find(""("",importrange(Planilhas!B2,""Formulário!B37""))-2)),"""")"),"")</f>
        <v/>
      </c>
      <c r="D2" s="45" t="str">
        <f>IFERROR(__xludf.DUMMYFUNCTION("iferror(if(importrange(Planilhas!B2,""Formulário!B38"")=""Favor responder"",""Docente não respondeu!"",left(importrange(Planilhas!B2,""Formulário!B38""),find(""("",importrange(Planilhas!B2,""Formulário!B38""))-2)),"""")"),"")</f>
        <v/>
      </c>
      <c r="E2" s="45" t="str">
        <f>IFERROR(__xludf.DUMMYFUNCTION("iferror(if(importrange(Planilhas!B2,""Formulário!B39"")=""Favor responder"",""Docente não respondeu!"",left(importrange(Planilhas!B2,""Formulário!B39""),find(""("",importrange(Planilhas!B2,""Formulário!B39""))-2)),"""")"),"")</f>
        <v/>
      </c>
      <c r="F2" s="45" t="str">
        <f>IFERROR(__xludf.DUMMYFUNCTION("iferror(if(importrange(Planilhas!B2,""Formulário!B40"")=""Favor responder"",""Docente não respondeu!"",left(importrange(Planilhas!B2,""Formulário!B40""),find(""("",importrange(Planilhas!B2,""Formulário!B40""))-2)),"""")"),"")</f>
        <v/>
      </c>
      <c r="G2" s="46" t="str">
        <f>IFERROR(__xludf.DUMMYFUNCTION("importrange(Planilhas!B2,""Formulário!A3"")"),"#REF!")</f>
        <v>#REF!</v>
      </c>
      <c r="H2" s="47" t="s">
        <v>534</v>
      </c>
      <c r="I2" s="46">
        <f>COUNTIFS(B:B,"&lt;&gt;Docente não respondeu!",B:B,"&lt;&gt;1a opção")-countblank(B:B)</f>
        <v>4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30.0" customHeight="1">
      <c r="A3" s="45" t="str">
        <f>Planilhas!A3</f>
        <v>Ademir</v>
      </c>
      <c r="B3" s="45" t="str">
        <f>IFERROR(__xludf.DUMMYFUNCTION("iferror(if(importrange(Planilhas!B3,""Formulário!B36"")=""Favor responder"",""Docente não respondeu!"",left(importrange(Planilhas!B3,""Formulário!B36""),find(""("",importrange(Planilhas!B3,""Formulário!B36""))-2)),"""")"),"")</f>
        <v/>
      </c>
      <c r="C3" s="45" t="str">
        <f>IFERROR(__xludf.DUMMYFUNCTION("iferror(if(importrange(Planilhas!B3,""Formulário!B37"")=""Favor responder"",""Docente não respondeu!"",left(importrange(Planilhas!B3,""Formulário!B37""),find(""("",importrange(Planilhas!B3,""Formulário!B37""))-2)),"""")"),"")</f>
        <v/>
      </c>
      <c r="D3" s="45" t="str">
        <f>IFERROR(__xludf.DUMMYFUNCTION("iferror(if(importrange(Planilhas!B3,""Formulário!B38"")=""Favor responder"",""Docente não respondeu!"",left(importrange(Planilhas!B3,""Formulário!B38""),find(""("",importrange(Planilhas!B3,""Formulário!B38""))-2)),"""")"),"")</f>
        <v/>
      </c>
      <c r="E3" s="45" t="str">
        <f>IFERROR(__xludf.DUMMYFUNCTION("iferror(if(importrange(Planilhas!B3,""Formulário!B39"")=""Favor responder"",""Docente não respondeu!"",left(importrange(Planilhas!B3,""Formulário!B39""),find(""("",importrange(Planilhas!B3,""Formulário!B39""))-2)),"""")"),"")</f>
        <v/>
      </c>
      <c r="F3" s="45" t="str">
        <f>IFERROR(__xludf.DUMMYFUNCTION("iferror(if(importrange(Planilhas!B3,""Formulário!B40"")=""Favor responder"",""Docente não respondeu!"",left(importrange(Planilhas!B3,""Formulário!B40""),find(""("",importrange(Planilhas!B3,""Formulário!B40""))-2)),"""")"),"")</f>
        <v/>
      </c>
      <c r="G3" s="46" t="str">
        <f>IFERROR(__xludf.DUMMYFUNCTION("importrange(Planilhas!B3,""Formulário!A3"")"),"#REF!")</f>
        <v>#REF!</v>
      </c>
      <c r="H3" s="47" t="s">
        <v>560</v>
      </c>
      <c r="I3" s="46">
        <f>countif(B:B,"=Docente não respondeu!")</f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30.0" customHeight="1">
      <c r="A4" s="45" t="str">
        <f>Planilhas!A4</f>
        <v>Adonai</v>
      </c>
      <c r="B4" s="45" t="str">
        <f>IFERROR(__xludf.DUMMYFUNCTION("iferror(if(importrange(Planilhas!B4,""Formulário!B36"")=""Favor responder"",""Docente não respondeu!"",left(importrange(Planilhas!B4,""Formulário!B36""),find(""("",importrange(Planilhas!B4,""Formulário!B36""))-2)),"""")"),"")</f>
        <v/>
      </c>
      <c r="C4" s="45" t="str">
        <f>IFERROR(__xludf.DUMMYFUNCTION("iferror(if(importrange(Planilhas!B4,""Formulário!B37"")=""Favor responder"",""Docente não respondeu!"",left(importrange(Planilhas!B4,""Formulário!B37""),find(""("",importrange(Planilhas!B4,""Formulário!B37""))-2)),"""")"),"")</f>
        <v/>
      </c>
      <c r="D4" s="45" t="str">
        <f>IFERROR(__xludf.DUMMYFUNCTION("iferror(if(importrange(Planilhas!B4,""Formulário!B38"")=""Favor responder"",""Docente não respondeu!"",left(importrange(Planilhas!B4,""Formulário!B38""),find(""("",importrange(Planilhas!B4,""Formulário!B38""))-2)),"""")"),"")</f>
        <v/>
      </c>
      <c r="E4" s="45" t="str">
        <f>IFERROR(__xludf.DUMMYFUNCTION("iferror(if(importrange(Planilhas!B4,""Formulário!B39"")=""Favor responder"",""Docente não respondeu!"",left(importrange(Planilhas!B4,""Formulário!B39""),find(""("",importrange(Planilhas!B4,""Formulário!B39""))-2)),"""")"),"")</f>
        <v/>
      </c>
      <c r="F4" s="45" t="str">
        <f>IFERROR(__xludf.DUMMYFUNCTION("iferror(if(importrange(Planilhas!B4,""Formulário!B40"")=""Favor responder"",""Docente não respondeu!"",left(importrange(Planilhas!B4,""Formulário!B40""),find(""("",importrange(Planilhas!B4,""Formulário!B40""))-2)),"""")"),"")</f>
        <v/>
      </c>
      <c r="G4" s="46" t="str">
        <f>IFERROR(__xludf.DUMMYFUNCTION("importrange(Planilhas!B4,""Formulário!A3"")"),"#REF!")</f>
        <v>#REF!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30.0" customHeight="1">
      <c r="A5" s="45" t="str">
        <f>Planilhas!A5</f>
        <v>Adriana</v>
      </c>
      <c r="B5" s="45" t="str">
        <f>IFERROR(__xludf.DUMMYFUNCTION("iferror(if(importrange(Planilhas!B5,""Formulário!B36"")=""Favor responder"",""Docente não respondeu!"",left(importrange(Planilhas!B5,""Formulário!B36""),find(""("",importrange(Planilhas!B5,""Formulário!B36""))-2)),"""")"),"")</f>
        <v/>
      </c>
      <c r="C5" s="45" t="str">
        <f>IFERROR(__xludf.DUMMYFUNCTION("iferror(if(importrange(Planilhas!B5,""Formulário!B37"")=""Favor responder"",""Docente não respondeu!"",left(importrange(Planilhas!B5,""Formulário!B37""),find(""("",importrange(Planilhas!B5,""Formulário!B37""))-2)),"""")"),"")</f>
        <v/>
      </c>
      <c r="D5" s="45" t="str">
        <f>IFERROR(__xludf.DUMMYFUNCTION("iferror(if(importrange(Planilhas!B5,""Formulário!B38"")=""Favor responder"",""Docente não respondeu!"",left(importrange(Planilhas!B5,""Formulário!B38""),find(""("",importrange(Planilhas!B5,""Formulário!B38""))-2)),"""")"),"")</f>
        <v/>
      </c>
      <c r="E5" s="45" t="str">
        <f>IFERROR(__xludf.DUMMYFUNCTION("iferror(if(importrange(Planilhas!B5,""Formulário!B39"")=""Favor responder"",""Docente não respondeu!"",left(importrange(Planilhas!B5,""Formulário!B39""),find(""("",importrange(Planilhas!B5,""Formulário!B39""))-2)),"""")"),"")</f>
        <v/>
      </c>
      <c r="F5" s="45" t="str">
        <f>IFERROR(__xludf.DUMMYFUNCTION("iferror(if(importrange(Planilhas!B5,""Formulário!B40"")=""Favor responder"",""Docente não respondeu!"",left(importrange(Planilhas!B5,""Formulário!B40""),find(""("",importrange(Planilhas!B5,""Formulário!B40""))-2)),"""")"),"")</f>
        <v/>
      </c>
      <c r="G5" s="46" t="str">
        <f>IFERROR(__xludf.DUMMYFUNCTION("importrange(Planilhas!B5,""Formulário!A3"")"),"#REF!")</f>
        <v>#REF!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30.0" customHeight="1">
      <c r="A6" s="45" t="str">
        <f>Planilhas!A6</f>
        <v>Ailin</v>
      </c>
      <c r="B6" s="45" t="str">
        <f>IFERROR(__xludf.DUMMYFUNCTION("iferror(if(importrange(Planilhas!B6,""Formulário!B36"")=""Favor responder"",""Docente não respondeu!"",left(importrange(Planilhas!B6,""Formulário!B36""),find(""("",importrange(Planilhas!B6,""Formulário!B36""))-2)),"""")"),"")</f>
        <v/>
      </c>
      <c r="C6" s="45" t="str">
        <f>IFERROR(__xludf.DUMMYFUNCTION("iferror(if(importrange(Planilhas!B6,""Formulário!B37"")=""Favor responder"",""Docente não respondeu!"",left(importrange(Planilhas!B6,""Formulário!B37""),find(""("",importrange(Planilhas!B6,""Formulário!B37""))-2)),"""")"),"")</f>
        <v/>
      </c>
      <c r="D6" s="45" t="str">
        <f>IFERROR(__xludf.DUMMYFUNCTION("iferror(if(importrange(Planilhas!B6,""Formulário!B38"")=""Favor responder"",""Docente não respondeu!"",left(importrange(Planilhas!B6,""Formulário!B38""),find(""("",importrange(Planilhas!B6,""Formulário!B38""))-2)),"""")"),"")</f>
        <v/>
      </c>
      <c r="E6" s="45" t="str">
        <f>IFERROR(__xludf.DUMMYFUNCTION("iferror(if(importrange(Planilhas!B6,""Formulário!B39"")=""Favor responder"",""Docente não respondeu!"",left(importrange(Planilhas!B6,""Formulário!B39""),find(""("",importrange(Planilhas!B6,""Formulário!B39""))-2)),"""")"),"")</f>
        <v/>
      </c>
      <c r="F6" s="45" t="str">
        <f>IFERROR(__xludf.DUMMYFUNCTION("iferror(if(importrange(Planilhas!B6,""Formulário!B40"")=""Favor responder"",""Docente não respondeu!"",left(importrange(Planilhas!B6,""Formulário!B40""),find(""("",importrange(Planilhas!B6,""Formulário!B40""))-2)),"""")"),"")</f>
        <v/>
      </c>
      <c r="G6" s="46" t="str">
        <f>IFERROR(__xludf.DUMMYFUNCTION("importrange(Planilhas!B6,""Formulário!A3"")"),"#REF!")</f>
        <v>#REF!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30.0" customHeight="1">
      <c r="A7" s="45" t="str">
        <f>Planilhas!A7</f>
        <v>Aldemir</v>
      </c>
      <c r="B7" s="45" t="str">
        <f>IFERROR(__xludf.DUMMYFUNCTION("iferror(if(importrange(Planilhas!B7,""Formulário!B36"")=""Favor responder"",""Docente não respondeu!"",left(importrange(Planilhas!B7,""Formulário!B36""),find(""("",importrange(Planilhas!B7,""Formulário!B36""))-2)),"""")"),"")</f>
        <v/>
      </c>
      <c r="C7" s="45" t="str">
        <f>IFERROR(__xludf.DUMMYFUNCTION("iferror(if(importrange(Planilhas!B7,""Formulário!B37"")=""Favor responder"",""Docente não respondeu!"",left(importrange(Planilhas!B7,""Formulário!B37""),find(""("",importrange(Planilhas!B7,""Formulário!B37""))-2)),"""")"),"")</f>
        <v/>
      </c>
      <c r="D7" s="45" t="str">
        <f>IFERROR(__xludf.DUMMYFUNCTION("iferror(if(importrange(Planilhas!B7,""Formulário!B38"")=""Favor responder"",""Docente não respondeu!"",left(importrange(Planilhas!B7,""Formulário!B38""),find(""("",importrange(Planilhas!B7,""Formulário!B38""))-2)),"""")"),"")</f>
        <v/>
      </c>
      <c r="E7" s="45" t="str">
        <f>IFERROR(__xludf.DUMMYFUNCTION("iferror(if(importrange(Planilhas!B7,""Formulário!B39"")=""Favor responder"",""Docente não respondeu!"",left(importrange(Planilhas!B7,""Formulário!B39""),find(""("",importrange(Planilhas!B7,""Formulário!B39""))-2)),"""")"),"")</f>
        <v/>
      </c>
      <c r="F7" s="45" t="str">
        <f>IFERROR(__xludf.DUMMYFUNCTION("iferror(if(importrange(Planilhas!B7,""Formulário!B40"")=""Favor responder"",""Docente não respondeu!"",left(importrange(Planilhas!B7,""Formulário!B40""),find(""("",importrange(Planilhas!B7,""Formulário!B40""))-2)),"""")"),"")</f>
        <v/>
      </c>
      <c r="G7" s="46" t="str">
        <f>IFERROR(__xludf.DUMMYFUNCTION("importrange(Planilhas!B7,""Formulário!A3"")"),"#REF!")</f>
        <v>#REF!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30.0" customHeight="1">
      <c r="A8" s="45" t="str">
        <f>Planilhas!A8</f>
        <v>Ana Gabriela</v>
      </c>
      <c r="B8" s="45" t="str">
        <f>IFERROR(__xludf.DUMMYFUNCTION("iferror(if(importrange(Planilhas!B8,""Formulário!B36"")=""Favor responder"",""Docente não respondeu!"",left(importrange(Planilhas!B8,""Formulário!B36""),find(""("",importrange(Planilhas!B8,""Formulário!B36""))-2)),"""")"),"")</f>
        <v/>
      </c>
      <c r="C8" s="45" t="str">
        <f>IFERROR(__xludf.DUMMYFUNCTION("iferror(if(importrange(Planilhas!B8,""Formulário!B37"")=""Favor responder"",""Docente não respondeu!"",left(importrange(Planilhas!B8,""Formulário!B37""),find(""("",importrange(Planilhas!B8,""Formulário!B37""))-2)),"""")"),"")</f>
        <v/>
      </c>
      <c r="D8" s="45" t="str">
        <f>IFERROR(__xludf.DUMMYFUNCTION("iferror(if(importrange(Planilhas!B8,""Formulário!B38"")=""Favor responder"",""Docente não respondeu!"",left(importrange(Planilhas!B8,""Formulário!B38""),find(""("",importrange(Planilhas!B8,""Formulário!B38""))-2)),"""")"),"")</f>
        <v/>
      </c>
      <c r="E8" s="45" t="str">
        <f>IFERROR(__xludf.DUMMYFUNCTION("iferror(if(importrange(Planilhas!B8,""Formulário!B39"")=""Favor responder"",""Docente não respondeu!"",left(importrange(Planilhas!B8,""Formulário!B39""),find(""("",importrange(Planilhas!B8,""Formulário!B39""))-2)),"""")"),"")</f>
        <v/>
      </c>
      <c r="F8" s="45" t="str">
        <f>IFERROR(__xludf.DUMMYFUNCTION("iferror(if(importrange(Planilhas!B8,""Formulário!B40"")=""Favor responder"",""Docente não respondeu!"",left(importrange(Planilhas!B8,""Formulário!B40""),find(""("",importrange(Planilhas!B8,""Formulário!B40""))-2)),"""")"),"")</f>
        <v/>
      </c>
      <c r="G8" s="46" t="str">
        <f>IFERROR(__xludf.DUMMYFUNCTION("importrange(Planilhas!B8,""Formulário!A3"")"),"#REF!")</f>
        <v>#REF!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30.0" customHeight="1">
      <c r="A9" s="45" t="str">
        <f>Planilhas!A9</f>
        <v>Barreda</v>
      </c>
      <c r="B9" s="45" t="str">
        <f>IFERROR(__xludf.DUMMYFUNCTION("iferror(if(importrange(Planilhas!B9,""Formulário!B36"")=""Favor responder"",""Docente não respondeu!"",left(importrange(Planilhas!B9,""Formulário!B36""),find(""("",importrange(Planilhas!B9,""Formulário!B36""))-2)),"""")"),"")</f>
        <v/>
      </c>
      <c r="C9" s="45" t="str">
        <f>IFERROR(__xludf.DUMMYFUNCTION("iferror(if(importrange(Planilhas!B9,""Formulário!B37"")=""Favor responder"",""Docente não respondeu!"",left(importrange(Planilhas!B9,""Formulário!B37""),find(""("",importrange(Planilhas!B9,""Formulário!B37""))-2)),"""")"),"")</f>
        <v/>
      </c>
      <c r="D9" s="45" t="str">
        <f>IFERROR(__xludf.DUMMYFUNCTION("iferror(if(importrange(Planilhas!B9,""Formulário!B38"")=""Favor responder"",""Docente não respondeu!"",left(importrange(Planilhas!B9,""Formulário!B38""),find(""("",importrange(Planilhas!B9,""Formulário!B38""))-2)),"""")"),"")</f>
        <v/>
      </c>
      <c r="E9" s="45" t="str">
        <f>IFERROR(__xludf.DUMMYFUNCTION("iferror(if(importrange(Planilhas!B9,""Formulário!B39"")=""Favor responder"",""Docente não respondeu!"",left(importrange(Planilhas!B9,""Formulário!B39""),find(""("",importrange(Planilhas!B9,""Formulário!B39""))-2)),"""")"),"")</f>
        <v/>
      </c>
      <c r="F9" s="45" t="str">
        <f>IFERROR(__xludf.DUMMYFUNCTION("iferror(if(importrange(Planilhas!B9,""Formulário!B40"")=""Favor responder"",""Docente não respondeu!"",left(importrange(Planilhas!B9,""Formulário!B40""),find(""("",importrange(Planilhas!B9,""Formulário!B40""))-2)),"""")"),"")</f>
        <v/>
      </c>
      <c r="G9" s="46" t="str">
        <f>IFERROR(__xludf.DUMMYFUNCTION("importrange(Planilhas!B9,""Formulário!A3"")"),"#REF!")</f>
        <v>#REF!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30.0" customHeight="1">
      <c r="A10" s="45" t="str">
        <f>Planilhas!A10</f>
        <v>Carlos Henrique</v>
      </c>
      <c r="B10" s="45" t="str">
        <f>IFERROR(__xludf.DUMMYFUNCTION("iferror(if(importrange(Planilhas!B10,""Formulário!B36"")=""Favor responder"",""Docente não respondeu!"",left(importrange(Planilhas!B10,""Formulário!B36""),find(""("",importrange(Planilhas!B10,""Formulário!B36""))-2)),"""")"),"")</f>
        <v/>
      </c>
      <c r="C10" s="45" t="str">
        <f>IFERROR(__xludf.DUMMYFUNCTION("iferror(if(importrange(Planilhas!B10,""Formulário!B37"")=""Favor responder"",""Docente não respondeu!"",left(importrange(Planilhas!B10,""Formulário!B37""),find(""("",importrange(Planilhas!B10,""Formulário!B37""))-2)),"""")"),"")</f>
        <v/>
      </c>
      <c r="D10" s="45" t="str">
        <f>IFERROR(__xludf.DUMMYFUNCTION("iferror(if(importrange(Planilhas!B10,""Formulário!B38"")=""Favor responder"",""Docente não respondeu!"",left(importrange(Planilhas!B10,""Formulário!B38""),find(""("",importrange(Planilhas!B10,""Formulário!B38""))-2)),"""")"),"")</f>
        <v/>
      </c>
      <c r="E10" s="45" t="str">
        <f>IFERROR(__xludf.DUMMYFUNCTION("iferror(if(importrange(Planilhas!B10,""Formulário!B39"")=""Favor responder"",""Docente não respondeu!"",left(importrange(Planilhas!B10,""Formulário!B39""),find(""("",importrange(Planilhas!B10,""Formulário!B39""))-2)),"""")"),"")</f>
        <v/>
      </c>
      <c r="F10" s="45" t="str">
        <f>IFERROR(__xludf.DUMMYFUNCTION("iferror(if(importrange(Planilhas!B10,""Formulário!B40"")=""Favor responder"",""Docente não respondeu!"",left(importrange(Planilhas!B10,""Formulário!B40""),find(""("",importrange(Planilhas!B10,""Formulário!B40""))-2)),"""")"),"")</f>
        <v/>
      </c>
      <c r="G10" s="46" t="str">
        <f>IFERROR(__xludf.DUMMYFUNCTION("importrange(Planilhas!B10,""Formulário!A3"")"),"#REF!")</f>
        <v>#REF!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30.0" customHeight="1">
      <c r="A11" s="45" t="str">
        <f>Planilhas!A11</f>
        <v>Carlos Vianna</v>
      </c>
      <c r="B11" s="45" t="str">
        <f>IFERROR(__xludf.DUMMYFUNCTION("iferror(if(importrange(Planilhas!B11,""Formulário!B36"")=""Favor responder"",""Docente não respondeu!"",left(importrange(Planilhas!B11,""Formulário!B36""),find(""("",importrange(Planilhas!B11,""Formulário!B36""))-2)),"""")"),"")</f>
        <v/>
      </c>
      <c r="C11" s="45" t="str">
        <f>IFERROR(__xludf.DUMMYFUNCTION("iferror(if(importrange(Planilhas!B11,""Formulário!B37"")=""Favor responder"",""Docente não respondeu!"",left(importrange(Planilhas!B11,""Formulário!B37""),find(""("",importrange(Planilhas!B11,""Formulário!B37""))-2)),"""")"),"")</f>
        <v/>
      </c>
      <c r="D11" s="45" t="str">
        <f>IFERROR(__xludf.DUMMYFUNCTION("iferror(if(importrange(Planilhas!B11,""Formulário!B38"")=""Favor responder"",""Docente não respondeu!"",left(importrange(Planilhas!B11,""Formulário!B38""),find(""("",importrange(Planilhas!B11,""Formulário!B38""))-2)),"""")"),"")</f>
        <v/>
      </c>
      <c r="E11" s="45" t="str">
        <f>IFERROR(__xludf.DUMMYFUNCTION("iferror(if(importrange(Planilhas!B11,""Formulário!B39"")=""Favor responder"",""Docente não respondeu!"",left(importrange(Planilhas!B11,""Formulário!B39""),find(""("",importrange(Planilhas!B11,""Formulário!B39""))-2)),"""")"),"")</f>
        <v/>
      </c>
      <c r="F11" s="45" t="str">
        <f>IFERROR(__xludf.DUMMYFUNCTION("iferror(if(importrange(Planilhas!B11,""Formulário!B40"")=""Favor responder"",""Docente não respondeu!"",left(importrange(Planilhas!B11,""Formulário!B40""),find(""("",importrange(Planilhas!B11,""Formulário!B40""))-2)),"""")"),"")</f>
        <v/>
      </c>
      <c r="G11" s="46" t="str">
        <f>IFERROR(__xludf.DUMMYFUNCTION("importrange(Planilhas!B11,""Formulário!A3"")"),"#REF!")</f>
        <v>#REF!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30.0" customHeight="1">
      <c r="A12" s="45" t="str">
        <f>Planilhas!A12</f>
        <v>Carrer</v>
      </c>
      <c r="B12" s="45" t="str">
        <f>IFERROR(__xludf.DUMMYFUNCTION("iferror(if(importrange(Planilhas!B12,""Formulário!B36"")=""Favor responder"",""Docente não respondeu!"",left(importrange(Planilhas!B12,""Formulário!B36""),find(""("",importrange(Planilhas!B12,""Formulário!B36""))-2)),"""")"),"")</f>
        <v/>
      </c>
      <c r="C12" s="45" t="str">
        <f>IFERROR(__xludf.DUMMYFUNCTION("iferror(if(importrange(Planilhas!B12,""Formulário!B37"")=""Favor responder"",""Docente não respondeu!"",left(importrange(Planilhas!B12,""Formulário!B37""),find(""("",importrange(Planilhas!B12,""Formulário!B37""))-2)),"""")"),"")</f>
        <v/>
      </c>
      <c r="D12" s="45" t="str">
        <f>IFERROR(__xludf.DUMMYFUNCTION("iferror(if(importrange(Planilhas!B12,""Formulário!B38"")=""Favor responder"",""Docente não respondeu!"",left(importrange(Planilhas!B12,""Formulário!B38""),find(""("",importrange(Planilhas!B12,""Formulário!B38""))-2)),"""")"),"")</f>
        <v/>
      </c>
      <c r="E12" s="45" t="str">
        <f>IFERROR(__xludf.DUMMYFUNCTION("iferror(if(importrange(Planilhas!B12,""Formulário!B39"")=""Favor responder"",""Docente não respondeu!"",left(importrange(Planilhas!B12,""Formulário!B39""),find(""("",importrange(Planilhas!B12,""Formulário!B39""))-2)),"""")"),"")</f>
        <v/>
      </c>
      <c r="F12" s="45" t="str">
        <f>IFERROR(__xludf.DUMMYFUNCTION("iferror(if(importrange(Planilhas!B12,""Formulário!B40"")=""Favor responder"",""Docente não respondeu!"",left(importrange(Planilhas!B12,""Formulário!B40""),find(""("",importrange(Planilhas!B12,""Formulário!B40""))-2)),"""")"),"")</f>
        <v/>
      </c>
      <c r="G12" s="46" t="str">
        <f>IFERROR(__xludf.DUMMYFUNCTION("importrange(Planilhas!B12,""Formulário!A3"")"),"#REF!")</f>
        <v>#REF!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30.0" customHeight="1">
      <c r="A13" s="45" t="str">
        <f>Planilhas!A13</f>
        <v>Cifuentes</v>
      </c>
      <c r="B13" s="45" t="str">
        <f>IFERROR(__xludf.DUMMYFUNCTION("iferror(if(importrange(Planilhas!B13,""Formulário!B36"")=""Favor responder"",""Docente não respondeu!"",left(importrange(Planilhas!B13,""Formulário!B36""),find(""("",importrange(Planilhas!B13,""Formulário!B36""))-2)),"""")"),"")</f>
        <v/>
      </c>
      <c r="C13" s="45" t="str">
        <f>IFERROR(__xludf.DUMMYFUNCTION("iferror(if(importrange(Planilhas!B13,""Formulário!B37"")=""Favor responder"",""Docente não respondeu!"",left(importrange(Planilhas!B13,""Formulário!B37""),find(""("",importrange(Planilhas!B13,""Formulário!B37""))-2)),"""")"),"")</f>
        <v/>
      </c>
      <c r="D13" s="45" t="str">
        <f>IFERROR(__xludf.DUMMYFUNCTION("iferror(if(importrange(Planilhas!B13,""Formulário!B38"")=""Favor responder"",""Docente não respondeu!"",left(importrange(Planilhas!B13,""Formulário!B38""),find(""("",importrange(Planilhas!B13,""Formulário!B38""))-2)),"""")"),"")</f>
        <v/>
      </c>
      <c r="E13" s="45" t="str">
        <f>IFERROR(__xludf.DUMMYFUNCTION("iferror(if(importrange(Planilhas!B13,""Formulário!B39"")=""Favor responder"",""Docente não respondeu!"",left(importrange(Planilhas!B13,""Formulário!B39""),find(""("",importrange(Planilhas!B13,""Formulário!B39""))-2)),"""")"),"")</f>
        <v/>
      </c>
      <c r="F13" s="45" t="str">
        <f>IFERROR(__xludf.DUMMYFUNCTION("iferror(if(importrange(Planilhas!B13,""Formulário!B40"")=""Favor responder"",""Docente não respondeu!"",left(importrange(Planilhas!B13,""Formulário!B40""),find(""("",importrange(Planilhas!B13,""Formulário!B40""))-2)),"""")"),"")</f>
        <v/>
      </c>
      <c r="G13" s="46" t="str">
        <f>IFERROR(__xludf.DUMMYFUNCTION("importrange(Planilhas!B13,""Formulário!A3"")"),"#REF!")</f>
        <v>#REF!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30.0" customHeight="1">
      <c r="A14" s="45" t="str">
        <f>Planilhas!A14</f>
        <v>Cleber</v>
      </c>
      <c r="B14" s="45" t="str">
        <f>IFERROR(__xludf.DUMMYFUNCTION("iferror(if(importrange(Planilhas!B14,""Formulário!B36"")=""Favor responder"",""Docente não respondeu!"",left(importrange(Planilhas!B14,""Formulário!B36""),find(""("",importrange(Planilhas!B14,""Formulário!B36""))-2)),"""")"),"")</f>
        <v/>
      </c>
      <c r="C14" s="45" t="str">
        <f>IFERROR(__xludf.DUMMYFUNCTION("iferror(if(importrange(Planilhas!B14,""Formulário!B37"")=""Favor responder"",""Docente não respondeu!"",left(importrange(Planilhas!B14,""Formulário!B37""),find(""("",importrange(Planilhas!B14,""Formulário!B37""))-2)),"""")"),"")</f>
        <v/>
      </c>
      <c r="D14" s="45" t="str">
        <f>IFERROR(__xludf.DUMMYFUNCTION("iferror(if(importrange(Planilhas!B14,""Formulário!B38"")=""Favor responder"",""Docente não respondeu!"",left(importrange(Planilhas!B14,""Formulário!B38""),find(""("",importrange(Planilhas!B14,""Formulário!B38""))-2)),"""")"),"")</f>
        <v/>
      </c>
      <c r="E14" s="45" t="str">
        <f>IFERROR(__xludf.DUMMYFUNCTION("iferror(if(importrange(Planilhas!B14,""Formulário!B39"")=""Favor responder"",""Docente não respondeu!"",left(importrange(Planilhas!B14,""Formulário!B39""),find(""("",importrange(Planilhas!B14,""Formulário!B39""))-2)),"""")"),"")</f>
        <v/>
      </c>
      <c r="F14" s="45" t="str">
        <f>IFERROR(__xludf.DUMMYFUNCTION("iferror(if(importrange(Planilhas!B14,""Formulário!B40"")=""Favor responder"",""Docente não respondeu!"",left(importrange(Planilhas!B14,""Formulário!B40""),find(""("",importrange(Planilhas!B14,""Formulário!B40""))-2)),"""")"),"")</f>
        <v/>
      </c>
      <c r="G14" s="46" t="str">
        <f>IFERROR(__xludf.DUMMYFUNCTION("importrange(Planilhas!B14,""Formulário!A3"")"),"#REF!")</f>
        <v>#REF!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30.0" customHeight="1">
      <c r="A15" s="45" t="str">
        <f>Planilhas!A15</f>
        <v>Diego</v>
      </c>
      <c r="B15" s="45" t="str">
        <f>IFERROR(__xludf.DUMMYFUNCTION("iferror(if(importrange(Planilhas!B15,""Formulário!B36"")=""Favor responder"",""Docente não respondeu!"",left(importrange(Planilhas!B15,""Formulário!B36""),find(""("",importrange(Planilhas!B15,""Formulário!B36""))-2)),"""")"),"")</f>
        <v/>
      </c>
      <c r="C15" s="45" t="str">
        <f>IFERROR(__xludf.DUMMYFUNCTION("iferror(if(importrange(Planilhas!B15,""Formulário!B37"")=""Favor responder"",""Docente não respondeu!"",left(importrange(Planilhas!B15,""Formulário!B37""),find(""("",importrange(Planilhas!B15,""Formulário!B37""))-2)),"""")"),"")</f>
        <v/>
      </c>
      <c r="D15" s="45" t="str">
        <f>IFERROR(__xludf.DUMMYFUNCTION("iferror(if(importrange(Planilhas!B15,""Formulário!B38"")=""Favor responder"",""Docente não respondeu!"",left(importrange(Planilhas!B15,""Formulário!B38""),find(""("",importrange(Planilhas!B15,""Formulário!B38""))-2)),"""")"),"")</f>
        <v/>
      </c>
      <c r="E15" s="45" t="str">
        <f>IFERROR(__xludf.DUMMYFUNCTION("iferror(if(importrange(Planilhas!B15,""Formulário!B39"")=""Favor responder"",""Docente não respondeu!"",left(importrange(Planilhas!B15,""Formulário!B39""),find(""("",importrange(Planilhas!B15,""Formulário!B39""))-2)),"""")"),"")</f>
        <v/>
      </c>
      <c r="F15" s="45" t="str">
        <f>IFERROR(__xludf.DUMMYFUNCTION("iferror(if(importrange(Planilhas!B15,""Formulário!B40"")=""Favor responder"",""Docente não respondeu!"",left(importrange(Planilhas!B15,""Formulário!B40""),find(""("",importrange(Planilhas!B15,""Formulário!B40""))-2)),"""")"),"")</f>
        <v/>
      </c>
      <c r="G15" s="46" t="str">
        <f>IFERROR(__xludf.DUMMYFUNCTION("importrange(Planilhas!B15,""Formulário!A3"")"),"#REF!")</f>
        <v>#REF!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30.0" customHeight="1">
      <c r="A16" s="45" t="str">
        <f>Planilhas!A16</f>
        <v>Durán</v>
      </c>
      <c r="B16" s="45" t="str">
        <f>IFERROR(__xludf.DUMMYFUNCTION("iferror(if(importrange(Planilhas!B16,""Formulário!B36"")=""Favor responder"",""Docente não respondeu!"",left(importrange(Planilhas!B16,""Formulário!B36""),find(""("",importrange(Planilhas!B16,""Formulário!B36""))-2)),"""")"),"")</f>
        <v/>
      </c>
      <c r="C16" s="45" t="str">
        <f>IFERROR(__xludf.DUMMYFUNCTION("iferror(if(importrange(Planilhas!B16,""Formulário!B37"")=""Favor responder"",""Docente não respondeu!"",left(importrange(Planilhas!B16,""Formulário!B37""),find(""("",importrange(Planilhas!B16,""Formulário!B37""))-2)),"""")"),"")</f>
        <v/>
      </c>
      <c r="D16" s="45" t="str">
        <f>IFERROR(__xludf.DUMMYFUNCTION("iferror(if(importrange(Planilhas!B16,""Formulário!B38"")=""Favor responder"",""Docente não respondeu!"",left(importrange(Planilhas!B16,""Formulário!B38""),find(""("",importrange(Planilhas!B16,""Formulário!B38""))-2)),"""")"),"")</f>
        <v/>
      </c>
      <c r="E16" s="45" t="str">
        <f>IFERROR(__xludf.DUMMYFUNCTION("iferror(if(importrange(Planilhas!B16,""Formulário!B39"")=""Favor responder"",""Docente não respondeu!"",left(importrange(Planilhas!B16,""Formulário!B39""),find(""("",importrange(Planilhas!B16,""Formulário!B39""))-2)),"""")"),"")</f>
        <v/>
      </c>
      <c r="F16" s="45" t="str">
        <f>IFERROR(__xludf.DUMMYFUNCTION("iferror(if(importrange(Planilhas!B16,""Formulário!B40"")=""Favor responder"",""Docente não respondeu!"",left(importrange(Planilhas!B16,""Formulário!B40""),find(""("",importrange(Planilhas!B16,""Formulário!B40""))-2)),"""")"),"")</f>
        <v/>
      </c>
      <c r="G16" s="46" t="str">
        <f>IFERROR(__xludf.DUMMYFUNCTION("importrange(Planilhas!B16,""Formulário!A3"")"),"#REF!")</f>
        <v>#REF!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30.0" customHeight="1">
      <c r="A17" s="45" t="str">
        <f>Planilhas!A17</f>
        <v>Edson</v>
      </c>
      <c r="B17" s="45" t="str">
        <f>IFERROR(__xludf.DUMMYFUNCTION("iferror(if(importrange(Planilhas!B17,""Formulário!B36"")=""Favor responder"",""Docente não respondeu!"",left(importrange(Planilhas!B17,""Formulário!B36""),find(""("",importrange(Planilhas!B17,""Formulário!B36""))-2)),"""")"),"")</f>
        <v/>
      </c>
      <c r="C17" s="45" t="str">
        <f>IFERROR(__xludf.DUMMYFUNCTION("iferror(if(importrange(Planilhas!B17,""Formulário!B37"")=""Favor responder"",""Docente não respondeu!"",left(importrange(Planilhas!B17,""Formulário!B37""),find(""("",importrange(Planilhas!B17,""Formulário!B37""))-2)),"""")"),"")</f>
        <v/>
      </c>
      <c r="D17" s="45" t="str">
        <f>IFERROR(__xludf.DUMMYFUNCTION("iferror(if(importrange(Planilhas!B17,""Formulário!B38"")=""Favor responder"",""Docente não respondeu!"",left(importrange(Planilhas!B17,""Formulário!B38""),find(""("",importrange(Planilhas!B17,""Formulário!B38""))-2)),"""")"),"")</f>
        <v/>
      </c>
      <c r="E17" s="45" t="str">
        <f>IFERROR(__xludf.DUMMYFUNCTION("iferror(if(importrange(Planilhas!B17,""Formulário!B39"")=""Favor responder"",""Docente não respondeu!"",left(importrange(Planilhas!B17,""Formulário!B39""),find(""("",importrange(Planilhas!B17,""Formulário!B39""))-2)),"""")"),"")</f>
        <v/>
      </c>
      <c r="F17" s="45" t="str">
        <f>IFERROR(__xludf.DUMMYFUNCTION("iferror(if(importrange(Planilhas!B17,""Formulário!B40"")=""Favor responder"",""Docente não respondeu!"",left(importrange(Planilhas!B17,""Formulário!B40""),find(""("",importrange(Planilhas!B17,""Formulário!B40""))-2)),"""")"),"")</f>
        <v/>
      </c>
      <c r="G17" s="46" t="str">
        <f>IFERROR(__xludf.DUMMYFUNCTION("importrange(Planilhas!B17,""Formulário!A3"")"),"#REF!")</f>
        <v>#REF!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30.0" customHeight="1">
      <c r="A18" s="45" t="str">
        <f>Planilhas!A18</f>
        <v>Eduardo</v>
      </c>
      <c r="B18" s="45" t="str">
        <f>IFERROR(__xludf.DUMMYFUNCTION("iferror(if(importrange(Planilhas!B18,""Formulário!B36"")=""Favor responder"",""Docente não respondeu!"",left(importrange(Planilhas!B18,""Formulário!B36""),find(""("",importrange(Planilhas!B18,""Formulário!B36""))-2)),"""")"),"")</f>
        <v/>
      </c>
      <c r="C18" s="45" t="str">
        <f>IFERROR(__xludf.DUMMYFUNCTION("iferror(if(importrange(Planilhas!B18,""Formulário!B37"")=""Favor responder"",""Docente não respondeu!"",left(importrange(Planilhas!B18,""Formulário!B37""),find(""("",importrange(Planilhas!B18,""Formulário!B37""))-2)),"""")"),"")</f>
        <v/>
      </c>
      <c r="D18" s="45" t="str">
        <f>IFERROR(__xludf.DUMMYFUNCTION("iferror(if(importrange(Planilhas!B18,""Formulário!B38"")=""Favor responder"",""Docente não respondeu!"",left(importrange(Planilhas!B18,""Formulário!B38""),find(""("",importrange(Planilhas!B18,""Formulário!B38""))-2)),"""")"),"")</f>
        <v/>
      </c>
      <c r="E18" s="45" t="str">
        <f>IFERROR(__xludf.DUMMYFUNCTION("iferror(if(importrange(Planilhas!B18,""Formulário!B39"")=""Favor responder"",""Docente não respondeu!"",left(importrange(Planilhas!B18,""Formulário!B39""),find(""("",importrange(Planilhas!B18,""Formulário!B39""))-2)),"""")"),"")</f>
        <v/>
      </c>
      <c r="F18" s="45" t="str">
        <f>IFERROR(__xludf.DUMMYFUNCTION("iferror(if(importrange(Planilhas!B18,""Formulário!B40"")=""Favor responder"",""Docente não respondeu!"",left(importrange(Planilhas!B18,""Formulário!B40""),find(""("",importrange(Planilhas!B18,""Formulário!B40""))-2)),"""")"),"")</f>
        <v/>
      </c>
      <c r="G18" s="46" t="str">
        <f>IFERROR(__xludf.DUMMYFUNCTION("importrange(Planilhas!B18,""Formulário!A3"")"),"#REF!")</f>
        <v>#REF!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30.0" customHeight="1">
      <c r="A19" s="45" t="str">
        <f>Planilhas!A19</f>
        <v>Elenilton</v>
      </c>
      <c r="B19" s="45" t="str">
        <f>IFERROR(__xludf.DUMMYFUNCTION("iferror(if(importrange(Planilhas!B19,""Formulário!B36"")=""Favor responder"",""Docente não respondeu!"",left(importrange(Planilhas!B19,""Formulário!B36""),find(""("",importrange(Planilhas!B19,""Formulário!B36""))-2)),"""")"),"")</f>
        <v/>
      </c>
      <c r="C19" s="45" t="str">
        <f>IFERROR(__xludf.DUMMYFUNCTION("iferror(if(importrange(Planilhas!B19,""Formulário!B37"")=""Favor responder"",""Docente não respondeu!"",left(importrange(Planilhas!B19,""Formulário!B37""),find(""("",importrange(Planilhas!B19,""Formulário!B37""))-2)),"""")"),"")</f>
        <v/>
      </c>
      <c r="D19" s="45" t="str">
        <f>IFERROR(__xludf.DUMMYFUNCTION("iferror(if(importrange(Planilhas!B19,""Formulário!B38"")=""Favor responder"",""Docente não respondeu!"",left(importrange(Planilhas!B19,""Formulário!B38""),find(""("",importrange(Planilhas!B19,""Formulário!B38""))-2)),"""")"),"")</f>
        <v/>
      </c>
      <c r="E19" s="45" t="str">
        <f>IFERROR(__xludf.DUMMYFUNCTION("iferror(if(importrange(Planilhas!B19,""Formulário!B39"")=""Favor responder"",""Docente não respondeu!"",left(importrange(Planilhas!B19,""Formulário!B39""),find(""("",importrange(Planilhas!B19,""Formulário!B39""))-2)),"""")"),"")</f>
        <v/>
      </c>
      <c r="F19" s="45" t="str">
        <f>IFERROR(__xludf.DUMMYFUNCTION("iferror(if(importrange(Planilhas!B19,""Formulário!B40"")=""Favor responder"",""Docente não respondeu!"",left(importrange(Planilhas!B19,""Formulário!B40""),find(""("",importrange(Planilhas!B19,""Formulário!B40""))-2)),"""")"),"")</f>
        <v/>
      </c>
      <c r="G19" s="46" t="str">
        <f>IFERROR(__xludf.DUMMYFUNCTION("importrange(Planilhas!B19,""Formulário!A3"")"),"#REF!")</f>
        <v>#REF!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30.0" customHeight="1">
      <c r="A20" s="45" t="str">
        <f>Planilhas!A20</f>
        <v>Elias</v>
      </c>
      <c r="B20" s="45" t="str">
        <f>IFERROR(__xludf.DUMMYFUNCTION("iferror(if(importrange(Planilhas!B21,""Formulário!B36"")=""Favor responder"",""Docente não respondeu!"",left(importrange(Planilhas!B21,""Formulário!B36""),find(""("",importrange(Planilhas!B21,""Formulário!B36""))-2)),"""")"),"")</f>
        <v/>
      </c>
      <c r="C20" s="45" t="str">
        <f>IFERROR(__xludf.DUMMYFUNCTION("iferror(if(importrange(Planilhas!B21,""Formulário!B37"")=""Favor responder"",""Docente não respondeu!"",left(importrange(Planilhas!B21,""Formulário!B37""),find(""("",importrange(Planilhas!B21,""Formulário!B37""))-2)),"""")"),"")</f>
        <v/>
      </c>
      <c r="D20" s="45" t="str">
        <f>IFERROR(__xludf.DUMMYFUNCTION("iferror(if(importrange(Planilhas!B21,""Formulário!B38"")=""Favor responder"",""Docente não respondeu!"",left(importrange(Planilhas!B21,""Formulário!B38""),find(""("",importrange(Planilhas!B21,""Formulário!B38""))-2)),"""")"),"")</f>
        <v/>
      </c>
      <c r="E20" s="45" t="str">
        <f>IFERROR(__xludf.DUMMYFUNCTION("iferror(if(importrange(Planilhas!B21,""Formulário!B39"")=""Favor responder"",""Docente não respondeu!"",left(importrange(Planilhas!B21,""Formulário!B39""),find(""("",importrange(Planilhas!B21,""Formulário!B39""))-2)),"""")"),"")</f>
        <v/>
      </c>
      <c r="F20" s="45" t="str">
        <f>IFERROR(__xludf.DUMMYFUNCTION("iferror(if(importrange(Planilhas!B21,""Formulário!B40"")=""Favor responder"",""Docente não respondeu!"",left(importrange(Planilhas!B21,""Formulário!B40""),find(""("",importrange(Planilhas!B21,""Formulário!B40""))-2)),"""")"),"")</f>
        <v/>
      </c>
      <c r="G20" s="46" t="str">
        <f>IFERROR(__xludf.DUMMYFUNCTION("importrange(Planilhas!B21,""Formulário!A3"")"),"#REF!")</f>
        <v>#REF!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30.0" customHeight="1">
      <c r="A21" s="45" t="str">
        <f>Planilhas!A21</f>
        <v>Elisângela</v>
      </c>
      <c r="B21" s="45" t="str">
        <f>IFERROR(__xludf.DUMMYFUNCTION("iferror(if(importrange(Planilhas!B21:B22,""Formulário!B36"")=""Favor responder"",""Docente não respondeu!"",left(importrange(Planilhas!B21:B22,""Formulário!B36""),find(""("",importrange(Planilhas!B21:B22,""Formulário!B36""))-2)),"""")"),"")</f>
        <v/>
      </c>
      <c r="C21" s="45" t="str">
        <f>IFERROR(__xludf.DUMMYFUNCTION("iferror(if(importrange(Planilhas!B21:B22,""Formulário!B37"")=""Favor responder"",""Docente não respondeu!"",left(importrange(Planilhas!B21:B22,""Formulário!B37""),find(""("",importrange(Planilhas!B21:B22,""Formulário!B37""))-2)),"""")"),"")</f>
        <v/>
      </c>
      <c r="D21" s="45" t="str">
        <f>IFERROR(__xludf.DUMMYFUNCTION("iferror(if(importrange(Planilhas!B21:B22,""Formulário!B38"")=""Favor responder"",""Docente não respondeu!"",left(importrange(Planilhas!B21:B22,""Formulário!B38""),find(""("",importrange(Planilhas!B21:B22,""Formulário!B38""))-2)),"""")"),"")</f>
        <v/>
      </c>
      <c r="E21" s="45" t="str">
        <f>IFERROR(__xludf.DUMMYFUNCTION("iferror(if(importrange(Planilhas!B21:B22,""Formulário!B39"")=""Favor responder"",""Docente não respondeu!"",left(importrange(Planilhas!B21:B22,""Formulário!B39""),find(""("",importrange(Planilhas!B21:B22,""Formulário!B39""))-2)),"""")"),"")</f>
        <v/>
      </c>
      <c r="F21" s="45" t="str">
        <f>IFERROR(__xludf.DUMMYFUNCTION("iferror(if(importrange(Planilhas!B21:B22,""Formulário!B40"")=""Favor responder"",""Docente não respondeu!"",left(importrange(Planilhas!B21:B22,""Formulário!B40""),find(""("",importrange(Planilhas!B21:B22,""Formulário!B40""))-2)),"""")"),"")</f>
        <v/>
      </c>
      <c r="G21" s="46" t="str">
        <f>IFERROR(__xludf.DUMMYFUNCTION("importrange(Planilhas!B22,""Formulário!A3"")"),"#REF!")</f>
        <v>#REF!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30.0" customHeight="1">
      <c r="A22" s="45" t="str">
        <f>Planilhas!A22</f>
        <v>Elizabeth</v>
      </c>
      <c r="B22" s="45" t="str">
        <f>IFERROR(__xludf.DUMMYFUNCTION("iferror(if(importrange(Planilhas!B22:B23,""Formulário!B36"")=""Favor responder"",""Docente não respondeu!"",left(importrange(Planilhas!B22:B23,""Formulário!B36""),find(""("",importrange(Planilhas!B22:B23,""Formulário!B36""))-2)),"""")"),"")</f>
        <v/>
      </c>
      <c r="C22" s="45" t="str">
        <f>IFERROR(__xludf.DUMMYFUNCTION("iferror(if(importrange(Planilhas!B22:B23,""Formulário!B37"")=""Favor responder"",""Docente não respondeu!"",left(importrange(Planilhas!B22:B23,""Formulário!B37""),find(""("",importrange(Planilhas!B22:B23,""Formulário!B37""))-2)),"""")"),"")</f>
        <v/>
      </c>
      <c r="D22" s="45" t="str">
        <f>IFERROR(__xludf.DUMMYFUNCTION("iferror(if(importrange(Planilhas!B22:B23,""Formulário!B38"")=""Favor responder"",""Docente não respondeu!"",left(importrange(Planilhas!B22:B23,""Formulário!B38""),find(""("",importrange(Planilhas!B22:B23,""Formulário!B38""))-2)),"""")"),"")</f>
        <v/>
      </c>
      <c r="E22" s="45" t="str">
        <f>IFERROR(__xludf.DUMMYFUNCTION("iferror(if(importrange(Planilhas!B22:B23,""Formulário!B39"")=""Favor responder"",""Docente não respondeu!"",left(importrange(Planilhas!B22:B23,""Formulário!B39""),find(""("",importrange(Planilhas!B22:B23,""Formulário!B39""))-2)),"""")"),"")</f>
        <v/>
      </c>
      <c r="F22" s="45" t="str">
        <f>IFERROR(__xludf.DUMMYFUNCTION("iferror(if(importrange(Planilhas!B22:B23,""Formulário!B40"")=""Favor responder"",""Docente não respondeu!"",left(importrange(Planilhas!B22:B23,""Formulário!B40""),find(""("",importrange(Planilhas!B22:B23,""Formulário!B40""))-2)),"""")"),"")</f>
        <v/>
      </c>
      <c r="G22" s="46" t="str">
        <f>IFERROR(__xludf.DUMMYFUNCTION("importrange(Planilhas!B23,""Formulário!A3"")"),"#REF!")</f>
        <v>#REF!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30.0" customHeight="1">
      <c r="A23" s="45" t="str">
        <f>Planilhas!A23</f>
        <v>Fernando</v>
      </c>
      <c r="B23" s="45" t="str">
        <f>IFERROR(__xludf.DUMMYFUNCTION("iferror(if(importrange(Planilhas!B23:B24,""Formulário!B36"")=""Favor responder"",""Docente não respondeu!"",left(importrange(Planilhas!B23:B24,""Formulário!B36""),find(""("",importrange(Planilhas!B23:B24,""Formulário!B36""))-2)),"""")"),"")</f>
        <v/>
      </c>
      <c r="C23" s="45" t="str">
        <f>IFERROR(__xludf.DUMMYFUNCTION("iferror(if(importrange(Planilhas!B23:B24,""Formulário!B37"")=""Favor responder"",""Docente não respondeu!"",left(importrange(Planilhas!B23:B24,""Formulário!B37""),find(""("",importrange(Planilhas!B23:B24,""Formulário!B37""))-2)),"""")"),"")</f>
        <v/>
      </c>
      <c r="D23" s="45" t="str">
        <f>IFERROR(__xludf.DUMMYFUNCTION("iferror(if(importrange(Planilhas!B23:B24,""Formulário!B38"")=""Favor responder"",""Docente não respondeu!"",left(importrange(Planilhas!B23:B24,""Formulário!B38""),find(""("",importrange(Planilhas!B23:B24,""Formulário!B38""))-2)),"""")"),"")</f>
        <v/>
      </c>
      <c r="E23" s="45" t="str">
        <f>IFERROR(__xludf.DUMMYFUNCTION("iferror(if(importrange(Planilhas!B23:B24,""Formulário!B39"")=""Favor responder"",""Docente não respondeu!"",left(importrange(Planilhas!B23:B24,""Formulário!B39""),find(""("",importrange(Planilhas!B23:B24,""Formulário!B39""))-2)),"""")"),"")</f>
        <v/>
      </c>
      <c r="F23" s="45" t="str">
        <f>IFERROR(__xludf.DUMMYFUNCTION("iferror(if(importrange(Planilhas!B23:B24,""Formulário!B40"")=""Favor responder"",""Docente não respondeu!"",left(importrange(Planilhas!B23:B24,""Formulário!B40""),find(""("",importrange(Planilhas!B23:B24,""Formulário!B40""))-2)),"""")"),"")</f>
        <v/>
      </c>
      <c r="G23" s="46" t="str">
        <f>IFERROR(__xludf.DUMMYFUNCTION("importrange(Planilhas!B24,""Formulário!A3"")"),"#REF!")</f>
        <v>#REF!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30.0" customHeight="1">
      <c r="A24" s="45" t="str">
        <f>Planilhas!A24</f>
        <v>Geovani</v>
      </c>
      <c r="B24" s="45" t="str">
        <f>IFERROR(__xludf.DUMMYFUNCTION("iferror(if(importrange(Planilhas!B24:B25,""Formulário!B36"")=""Favor responder"",""Docente não respondeu!"",left(importrange(Planilhas!B24:B25,""Formulário!B36""),find(""("",importrange(Planilhas!B24:B25,""Formulário!B36""))-2)),"""")"),"")</f>
        <v/>
      </c>
      <c r="C24" s="45" t="str">
        <f>IFERROR(__xludf.DUMMYFUNCTION("iferror(if(importrange(Planilhas!B24:B25,""Formulário!B37"")=""Favor responder"",""Docente não respondeu!"",left(importrange(Planilhas!B24:B25,""Formulário!B37""),find(""("",importrange(Planilhas!B24:B25,""Formulário!B37""))-2)),"""")"),"")</f>
        <v/>
      </c>
      <c r="D24" s="45" t="str">
        <f>IFERROR(__xludf.DUMMYFUNCTION("iferror(if(importrange(Planilhas!B24:B25,""Formulário!B38"")=""Favor responder"",""Docente não respondeu!"",left(importrange(Planilhas!B24:B25,""Formulário!B38""),find(""("",importrange(Planilhas!B24:B25,""Formulário!B38""))-2)),"""")"),"")</f>
        <v/>
      </c>
      <c r="E24" s="45" t="str">
        <f>IFERROR(__xludf.DUMMYFUNCTION("iferror(if(importrange(Planilhas!B24:B25,""Formulário!B39"")=""Favor responder"",""Docente não respondeu!"",left(importrange(Planilhas!B24:B25,""Formulário!B39""),find(""("",importrange(Planilhas!B24:B25,""Formulário!B39""))-2)),"""")"),"")</f>
        <v/>
      </c>
      <c r="F24" s="45" t="str">
        <f>IFERROR(__xludf.DUMMYFUNCTION("iferror(if(importrange(Planilhas!B24:B25,""Formulário!B40"")=""Favor responder"",""Docente não respondeu!"",left(importrange(Planilhas!B24:B25,""Formulário!B40""),find(""("",importrange(Planilhas!B24:B25,""Formulário!B40""))-2)),"""")"),"")</f>
        <v/>
      </c>
      <c r="G24" s="46" t="str">
        <f>IFERROR(__xludf.DUMMYFUNCTION("importrange(Planilhas!B25,""Formulário!A3"")"),"#REF!")</f>
        <v>#REF!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30.0" customHeight="1">
      <c r="A25" s="45" t="str">
        <f>Planilhas!A25</f>
        <v>Heily</v>
      </c>
      <c r="B25" s="45" t="str">
        <f>IFERROR(__xludf.DUMMYFUNCTION("iferror(if(importrange(Planilhas!B25:B26,""Formulário!B36"")=""Favor responder"",""Docente não respondeu!"",left(importrange(Planilhas!B25:B26,""Formulário!B36""),find(""("",importrange(Planilhas!B25:B26,""Formulário!B36""))-2)),"""")"),"")</f>
        <v/>
      </c>
      <c r="C25" s="45" t="str">
        <f>IFERROR(__xludf.DUMMYFUNCTION("iferror(if(importrange(Planilhas!B25:B26,""Formulário!B37"")=""Favor responder"",""Docente não respondeu!"",left(importrange(Planilhas!B25:B26,""Formulário!B37""),find(""("",importrange(Planilhas!B25:B26,""Formulário!B37""))-2)),"""")"),"")</f>
        <v/>
      </c>
      <c r="D25" s="45" t="str">
        <f>IFERROR(__xludf.DUMMYFUNCTION("iferror(if(importrange(Planilhas!B25:B26,""Formulário!B38"")=""Favor responder"",""Docente não respondeu!"",left(importrange(Planilhas!B25:B26,""Formulário!B38""),find(""("",importrange(Planilhas!B25:B26,""Formulário!B38""))-2)),"""")"),"")</f>
        <v/>
      </c>
      <c r="E25" s="45" t="str">
        <f>IFERROR(__xludf.DUMMYFUNCTION("iferror(if(importrange(Planilhas!B25:B26,""Formulário!B39"")=""Favor responder"",""Docente não respondeu!"",left(importrange(Planilhas!B25:B26,""Formulário!B39""),find(""("",importrange(Planilhas!B25:B26,""Formulário!B39""))-2)),"""")"),"")</f>
        <v/>
      </c>
      <c r="F25" s="45" t="str">
        <f>IFERROR(__xludf.DUMMYFUNCTION("iferror(if(importrange(Planilhas!B25:B26,""Formulário!B40"")=""Favor responder"",""Docente não respondeu!"",left(importrange(Planilhas!B25:B26,""Formulário!B40""),find(""("",importrange(Planilhas!B25:B26,""Formulário!B40""))-2)),"""")"),"")</f>
        <v/>
      </c>
      <c r="G25" s="46" t="str">
        <f>IFERROR(__xludf.DUMMYFUNCTION("importrange(Planilhas!B26,""Formulário!A3"")"),"#REF!")</f>
        <v>#REF!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30.0" customHeight="1">
      <c r="A26" s="45" t="str">
        <f>Planilhas!A26</f>
        <v>Higidio</v>
      </c>
      <c r="B26" s="45" t="str">
        <f>IFERROR(__xludf.DUMMYFUNCTION("iferror(if(importrange(Planilhas!B26:B27,""Formulário!B36"")=""Favor responder"",""Docente não respondeu!"",left(importrange(Planilhas!B26:B27,""Formulário!B36""),find(""("",importrange(Planilhas!B26:B27,""Formulário!B36""))-2)),"""")"),"")</f>
        <v/>
      </c>
      <c r="C26" s="45" t="str">
        <f>IFERROR(__xludf.DUMMYFUNCTION("iferror(if(importrange(Planilhas!B26:B27,""Formulário!B37"")=""Favor responder"",""Docente não respondeu!"",left(importrange(Planilhas!B26:B27,""Formulário!B37""),find(""("",importrange(Planilhas!B26:B27,""Formulário!B37""))-2)),"""")"),"")</f>
        <v/>
      </c>
      <c r="D26" s="45" t="str">
        <f>IFERROR(__xludf.DUMMYFUNCTION("iferror(if(importrange(Planilhas!B26:B27,""Formulário!B38"")=""Favor responder"",""Docente não respondeu!"",left(importrange(Planilhas!B26:B27,""Formulário!B38""),find(""("",importrange(Planilhas!B26:B27,""Formulário!B38""))-2)),"""")"),"")</f>
        <v/>
      </c>
      <c r="E26" s="45" t="str">
        <f>IFERROR(__xludf.DUMMYFUNCTION("iferror(if(importrange(Planilhas!B26:B27,""Formulário!B39"")=""Favor responder"",""Docente não respondeu!"",left(importrange(Planilhas!B26:B27,""Formulário!B39""),find(""("",importrange(Planilhas!B26:B27,""Formulário!B39""))-2)),"""")"),"")</f>
        <v/>
      </c>
      <c r="F26" s="45" t="str">
        <f>IFERROR(__xludf.DUMMYFUNCTION("iferror(if(importrange(Planilhas!B26:B27,""Formulário!B40"")=""Favor responder"",""Docente não respondeu!"",left(importrange(Planilhas!B26:B27,""Formulário!B40""),find(""("",importrange(Planilhas!B26:B27,""Formulário!B40""))-2)),"""")"),"")</f>
        <v/>
      </c>
      <c r="G26" s="46" t="str">
        <f>IFERROR(__xludf.DUMMYFUNCTION("importrange(Planilhas!B27,""Formulário!A3"")"),"#REF!")</f>
        <v>#REF!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30.0" customHeight="1">
      <c r="A27" s="45" t="str">
        <f>Planilhas!A27</f>
        <v>Hu</v>
      </c>
      <c r="B27" s="45" t="str">
        <f>IFERROR(__xludf.DUMMYFUNCTION("iferror(if(importrange(Planilhas!B27:B28,""Formulário!B36"")=""Favor responder"",""Docente não respondeu!"",left(importrange(Planilhas!B27:B28,""Formulário!B36""),find(""("",importrange(Planilhas!B27:B28,""Formulário!B36""))-2)),"""")"),"")</f>
        <v/>
      </c>
      <c r="C27" s="45" t="str">
        <f>IFERROR(__xludf.DUMMYFUNCTION("iferror(if(importrange(Planilhas!B27:B28,""Formulário!B37"")=""Favor responder"",""Docente não respondeu!"",left(importrange(Planilhas!B27:B28,""Formulário!B37""),find(""("",importrange(Planilhas!B27:B28,""Formulário!B37""))-2)),"""")"),"")</f>
        <v/>
      </c>
      <c r="D27" s="45" t="str">
        <f>IFERROR(__xludf.DUMMYFUNCTION("iferror(if(importrange(Planilhas!B27:B28,""Formulário!B38"")=""Favor responder"",""Docente não respondeu!"",left(importrange(Planilhas!B27:B28,""Formulário!B38""),find(""("",importrange(Planilhas!B27:B28,""Formulário!B38""))-2)),"""")"),"")</f>
        <v/>
      </c>
      <c r="E27" s="45" t="str">
        <f>IFERROR(__xludf.DUMMYFUNCTION("iferror(if(importrange(Planilhas!B27:B28,""Formulário!B39"")=""Favor responder"",""Docente não respondeu!"",left(importrange(Planilhas!B27:B28,""Formulário!B39""),find(""("",importrange(Planilhas!B27:B28,""Formulário!B39""))-2)),"""")"),"")</f>
        <v/>
      </c>
      <c r="F27" s="45" t="str">
        <f>IFERROR(__xludf.DUMMYFUNCTION("iferror(if(importrange(Planilhas!B27:B28,""Formulário!B40"")=""Favor responder"",""Docente não respondeu!"",left(importrange(Planilhas!B27:B28,""Formulário!B40""),find(""("",importrange(Planilhas!B27:B28,""Formulário!B40""))-2)),"""")"),"")</f>
        <v/>
      </c>
      <c r="G27" s="46" t="str">
        <f>IFERROR(__xludf.DUMMYFUNCTION("importrange(Planilhas!B28,""Formulário!A3"")"),"#REF!")</f>
        <v>#REF!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30.0" customHeight="1">
      <c r="A28" s="45" t="str">
        <f>Planilhas!A28</f>
        <v>José Alberto</v>
      </c>
      <c r="B28" s="45" t="str">
        <f>IFERROR(__xludf.DUMMYFUNCTION("iferror(if(importrange(Planilhas!B28:B29,""Formulário!B36"")=""Favor responder"",""Docente não respondeu!"",left(importrange(Planilhas!B28:B29,""Formulário!B36""),find(""("",importrange(Planilhas!B28:B29,""Formulário!B36""))-2)),"""")"),"")</f>
        <v/>
      </c>
      <c r="C28" s="45" t="str">
        <f>IFERROR(__xludf.DUMMYFUNCTION("iferror(if(importrange(Planilhas!B28:B29,""Formulário!B37"")=""Favor responder"",""Docente não respondeu!"",left(importrange(Planilhas!B28:B29,""Formulário!B37""),find(""("",importrange(Planilhas!B28:B29,""Formulário!B37""))-2)),"""")"),"")</f>
        <v/>
      </c>
      <c r="D28" s="45" t="str">
        <f>IFERROR(__xludf.DUMMYFUNCTION("iferror(if(importrange(Planilhas!B28:B29,""Formulário!B38"")=""Favor responder"",""Docente não respondeu!"",left(importrange(Planilhas!B28:B29,""Formulário!B38""),find(""("",importrange(Planilhas!B28:B29,""Formulário!B38""))-2)),"""")"),"")</f>
        <v/>
      </c>
      <c r="E28" s="45" t="str">
        <f>IFERROR(__xludf.DUMMYFUNCTION("iferror(if(importrange(Planilhas!B28:B29,""Formulário!B39"")=""Favor responder"",""Docente não respondeu!"",left(importrange(Planilhas!B28:B29,""Formulário!B39""),find(""("",importrange(Planilhas!B28:B29,""Formulário!B39""))-2)),"""")"),"")</f>
        <v/>
      </c>
      <c r="F28" s="45" t="str">
        <f>IFERROR(__xludf.DUMMYFUNCTION("iferror(if(importrange(Planilhas!B28:B29,""Formulário!B40"")=""Favor responder"",""Docente não respondeu!"",left(importrange(Planilhas!B28:B29,""Formulário!B40""),find(""("",importrange(Planilhas!B28:B29,""Formulário!B40""))-2)),"""")"),"")</f>
        <v/>
      </c>
      <c r="G28" s="46" t="str">
        <f>IFERROR(__xludf.DUMMYFUNCTION("importrange(Planilhas!B29,""Formulário!A3"")"),"#REF!")</f>
        <v>#REF!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30.0" customHeight="1">
      <c r="A29" s="45" t="str">
        <f>Planilhas!A29</f>
        <v>José Renato</v>
      </c>
      <c r="B29" s="45" t="str">
        <f>IFERROR(__xludf.DUMMYFUNCTION("iferror(if(importrange(Planilhas!B29:B30,""Formulário!B36"")=""Favor responder"",""Docente não respondeu!"",left(importrange(Planilhas!B29:B30,""Formulário!B36""),find(""("",importrange(Planilhas!B29:B30,""Formulário!B36""))-2)),"""")"),"")</f>
        <v/>
      </c>
      <c r="C29" s="45" t="str">
        <f>IFERROR(__xludf.DUMMYFUNCTION("iferror(if(importrange(Planilhas!B29:B30,""Formulário!B37"")=""Favor responder"",""Docente não respondeu!"",left(importrange(Planilhas!B29:B30,""Formulário!B37""),find(""("",importrange(Planilhas!B29:B30,""Formulário!B37""))-2)),"""")"),"")</f>
        <v/>
      </c>
      <c r="D29" s="45" t="str">
        <f>IFERROR(__xludf.DUMMYFUNCTION("iferror(if(importrange(Planilhas!B29:B30,""Formulário!B38"")=""Favor responder"",""Docente não respondeu!"",left(importrange(Planilhas!B29:B30,""Formulário!B38""),find(""("",importrange(Planilhas!B29:B30,""Formulário!B38""))-2)),"""")"),"")</f>
        <v/>
      </c>
      <c r="E29" s="45" t="str">
        <f>IFERROR(__xludf.DUMMYFUNCTION("iferror(if(importrange(Planilhas!B29:B30,""Formulário!B39"")=""Favor responder"",""Docente não respondeu!"",left(importrange(Planilhas!B29:B30,""Formulário!B39""),find(""("",importrange(Planilhas!B29:B30,""Formulário!B39""))-2)),"""")"),"")</f>
        <v/>
      </c>
      <c r="F29" s="45" t="str">
        <f>IFERROR(__xludf.DUMMYFUNCTION("iferror(if(importrange(Planilhas!B29:B30,""Formulário!B40"")=""Favor responder"",""Docente não respondeu!"",left(importrange(Planilhas!B29:B30,""Formulário!B40""),find(""("",importrange(Planilhas!B29:B30,""Formulário!B40""))-2)),"""")"),"")</f>
        <v/>
      </c>
      <c r="G29" s="46" t="str">
        <f>IFERROR(__xludf.DUMMYFUNCTION("importrange(Planilhas!B30,""Formulário!A3"")"),"#REF!")</f>
        <v>#REF!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30.0" customHeight="1">
      <c r="A30" s="45" t="str">
        <f>Planilhas!A30</f>
        <v>Juan</v>
      </c>
      <c r="B30" s="45" t="str">
        <f>IFERROR(__xludf.DUMMYFUNCTION("iferror(if(importrange(Planilhas!B30:B31,""Formulário!B36"")=""Favor responder"",""Docente não respondeu!"",left(importrange(Planilhas!B30:B31,""Formulário!B36""),find(""("",importrange(Planilhas!B30:B31,""Formulário!B36""))-2)),"""")"),"")</f>
        <v/>
      </c>
      <c r="C30" s="45" t="str">
        <f>IFERROR(__xludf.DUMMYFUNCTION("iferror(if(importrange(Planilhas!B30:B31,""Formulário!B37"")=""Favor responder"",""Docente não respondeu!"",left(importrange(Planilhas!B30:B31,""Formulário!B37""),find(""("",importrange(Planilhas!B30:B31,""Formulário!B37""))-2)),"""")"),"")</f>
        <v/>
      </c>
      <c r="D30" s="45" t="str">
        <f>IFERROR(__xludf.DUMMYFUNCTION("iferror(if(importrange(Planilhas!B30:B31,""Formulário!B38"")=""Favor responder"",""Docente não respondeu!"",left(importrange(Planilhas!B30:B31,""Formulário!B38""),find(""("",importrange(Planilhas!B30:B31,""Formulário!B38""))-2)),"""")"),"")</f>
        <v/>
      </c>
      <c r="E30" s="45" t="str">
        <f>IFERROR(__xludf.DUMMYFUNCTION("iferror(if(importrange(Planilhas!B30:B31,""Formulário!B39"")=""Favor responder"",""Docente não respondeu!"",left(importrange(Planilhas!B30:B31,""Formulário!B39""),find(""("",importrange(Planilhas!B30:B31,""Formulário!B39""))-2)),"""")"),"")</f>
        <v/>
      </c>
      <c r="F30" s="45" t="str">
        <f>IFERROR(__xludf.DUMMYFUNCTION("iferror(if(importrange(Planilhas!B30:B31,""Formulário!B40"")=""Favor responder"",""Docente não respondeu!"",left(importrange(Planilhas!B30:B31,""Formulário!B40""),find(""("",importrange(Planilhas!B30:B31,""Formulário!B40""))-2)),"""")"),"")</f>
        <v/>
      </c>
      <c r="G30" s="46" t="str">
        <f>IFERROR(__xludf.DUMMYFUNCTION("importrange(Planilhas!B31,""Formulário!A3"")"),"#REF!")</f>
        <v>#REF!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30.0" customHeight="1">
      <c r="A31" s="45" t="str">
        <f>Planilhas!A31</f>
        <v>Jurandir</v>
      </c>
      <c r="B31" s="45" t="str">
        <f>IFERROR(__xludf.DUMMYFUNCTION("iferror(if(importrange(Planilhas!B31:B32,""Formulário!B36"")=""Favor responder"",""Docente não respondeu!"",left(importrange(Planilhas!B31:B32,""Formulário!B36""),find(""("",importrange(Planilhas!B31:B32,""Formulário!B36""))-2)),"""")"),"")</f>
        <v/>
      </c>
      <c r="C31" s="45" t="str">
        <f>IFERROR(__xludf.DUMMYFUNCTION("iferror(if(importrange(Planilhas!B31:B32,""Formulário!B37"")=""Favor responder"",""Docente não respondeu!"",left(importrange(Planilhas!B31:B32,""Formulário!B37""),find(""("",importrange(Planilhas!B31:B32,""Formulário!B37""))-2)),"""")"),"")</f>
        <v/>
      </c>
      <c r="D31" s="45" t="str">
        <f>IFERROR(__xludf.DUMMYFUNCTION("iferror(if(importrange(Planilhas!B31:B32,""Formulário!B38"")=""Favor responder"",""Docente não respondeu!"",left(importrange(Planilhas!B31:B32,""Formulário!B38""),find(""("",importrange(Planilhas!B31:B32,""Formulário!B38""))-2)),"""")"),"")</f>
        <v/>
      </c>
      <c r="E31" s="45" t="str">
        <f>IFERROR(__xludf.DUMMYFUNCTION("iferror(if(importrange(Planilhas!B31:B32,""Formulário!B39"")=""Favor responder"",""Docente não respondeu!"",left(importrange(Planilhas!B31:B32,""Formulário!B39""),find(""("",importrange(Planilhas!B31:B32,""Formulário!B39""))-2)),"""")"),"")</f>
        <v/>
      </c>
      <c r="F31" s="45" t="str">
        <f>IFERROR(__xludf.DUMMYFUNCTION("iferror(if(importrange(Planilhas!B31:B32,""Formulário!B40"")=""Favor responder"",""Docente não respondeu!"",left(importrange(Planilhas!B31:B32,""Formulário!B40""),find(""("",importrange(Planilhas!B31:B32,""Formulário!B40""))-2)),"""")"),"")</f>
        <v/>
      </c>
      <c r="G31" s="46" t="str">
        <f>IFERROR(__xludf.DUMMYFUNCTION("importrange(Planilhas!B32,""Formulário!A3"")"),"")</f>
        <v/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30.0" customHeight="1">
      <c r="A32" s="45" t="str">
        <f>Planilhas!A32</f>
        <v>Kirilov</v>
      </c>
      <c r="B32" s="45" t="str">
        <f>IFERROR(__xludf.DUMMYFUNCTION("iferror(if(importrange(Planilhas!B32:B33,""Formulário!B36"")=""Favor responder"",""Docente não respondeu!"",left(importrange(Planilhas!B32:B33,""Formulário!B36""),find(""("",importrange(Planilhas!B32:B33,""Formulário!B36""))-2)),"""")"),"CM100 A")</f>
        <v>CM100 A</v>
      </c>
      <c r="C32" s="45" t="str">
        <f>IFERROR(__xludf.DUMMYFUNCTION("iferror(if(importrange(Planilhas!B32:B33,""Formulário!B37"")=""Favor responder"",""Docente não respondeu!"",left(importrange(Planilhas!B32:B33,""Formulário!B37""),find(""("",importrange(Planilhas!B32:B33,""Formulário!B37""))-2)),"""")"),"CM100 B")</f>
        <v>CM100 B</v>
      </c>
      <c r="D32" s="45" t="str">
        <f>IFERROR(__xludf.DUMMYFUNCTION("iferror(if(importrange(Planilhas!B32:B33,""Formulário!B38"")=""Favor responder"",""Docente não respondeu!"",left(importrange(Planilhas!B32:B33,""Formulário!B38""),find(""("",importrange(Planilhas!B32:B33,""Formulário!B38""))-2)),"""")"),"CM123 A")</f>
        <v>CM123 A</v>
      </c>
      <c r="E32" s="45" t="str">
        <f>IFERROR(__xludf.DUMMYFUNCTION("iferror(if(importrange(Planilhas!B32:B33,""Formulário!B39"")=""Favor responder"",""Docente não respondeu!"",left(importrange(Planilhas!B32:B33,""Formulário!B39""),find(""("",importrange(Planilhas!B32:B33,""Formulário!B39""))-2)),"""")"),"CM123 B")</f>
        <v>CM123 B</v>
      </c>
      <c r="F32" s="45" t="str">
        <f>IFERROR(__xludf.DUMMYFUNCTION("iferror(if(importrange(Planilhas!B32:B33,""Formulário!B40"")=""Favor responder"",""Docente não respondeu!"",left(importrange(Planilhas!B32:B33,""Formulário!B40""),find(""("",importrange(Planilhas!B32:B33,""Formulário!B40""))-2)),"""")"),"CM116 A")</f>
        <v>CM116 A</v>
      </c>
      <c r="G32" s="46" t="str">
        <f>IFERROR(__xludf.DUMMYFUNCTION("importrange(Planilhas!B33,""Formulário!A3"")"),"#REF!")</f>
        <v>#REF!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30.0" customHeight="1">
      <c r="A33" s="45" t="str">
        <f>Planilhas!A33</f>
        <v>Liliana</v>
      </c>
      <c r="B33" s="45" t="str">
        <f>IFERROR(__xludf.DUMMYFUNCTION("iferror(if(importrange(Planilhas!B33:B34,""Formulário!B36"")=""Favor responder"",""Docente não respondeu!"",left(importrange(Planilhas!B33:B34,""Formulário!B36""),find(""("",importrange(Planilhas!B33:B34,""Formulário!B36""))-2)),"""")"),"")</f>
        <v/>
      </c>
      <c r="C33" s="45" t="str">
        <f>IFERROR(__xludf.DUMMYFUNCTION("iferror(if(importrange(Planilhas!B33:B34,""Formulário!B37"")=""Favor responder"",""Docente não respondeu!"",left(importrange(Planilhas!B33:B34,""Formulário!B37""),find(""("",importrange(Planilhas!B33:B34,""Formulário!B37""))-2)),"""")"),"")</f>
        <v/>
      </c>
      <c r="D33" s="45" t="str">
        <f>IFERROR(__xludf.DUMMYFUNCTION("iferror(if(importrange(Planilhas!B33:B34,""Formulário!B38"")=""Favor responder"",""Docente não respondeu!"",left(importrange(Planilhas!B33:B34,""Formulário!B38""),find(""("",importrange(Planilhas!B33:B34,""Formulário!B38""))-2)),"""")"),"")</f>
        <v/>
      </c>
      <c r="E33" s="45" t="str">
        <f>IFERROR(__xludf.DUMMYFUNCTION("iferror(if(importrange(Planilhas!B33:B34,""Formulário!B39"")=""Favor responder"",""Docente não respondeu!"",left(importrange(Planilhas!B33:B34,""Formulário!B39""),find(""("",importrange(Planilhas!B33:B34,""Formulário!B39""))-2)),"""")"),"")</f>
        <v/>
      </c>
      <c r="F33" s="45" t="str">
        <f>IFERROR(__xludf.DUMMYFUNCTION("iferror(if(importrange(Planilhas!B33:B34,""Formulário!B40"")=""Favor responder"",""Docente não respondeu!"",left(importrange(Planilhas!B33:B34,""Formulário!B40""),find(""("",importrange(Planilhas!B33:B34,""Formulário!B40""))-2)),"""")"),"")</f>
        <v/>
      </c>
      <c r="G33" s="46" t="str">
        <f>IFERROR(__xludf.DUMMYFUNCTION("importrange(Planilhas!B34,""Formulário!A3"")"),"")</f>
        <v/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30.0" customHeight="1">
      <c r="A34" s="45" t="str">
        <f>Planilhas!A34</f>
        <v>Lucas</v>
      </c>
      <c r="B34" s="45" t="str">
        <f>IFERROR(__xludf.DUMMYFUNCTION("iferror(if(importrange(Planilhas!B34:B35,""Formulário!B36"")=""Favor responder"",""Docente não respondeu!"",left(importrange(Planilhas!B34:B35,""Formulário!B36""),find(""("",importrange(Planilhas!B34:B35,""Formulário!B36""))-2)),"""")"),"CM047 A")</f>
        <v>CM047 A</v>
      </c>
      <c r="C34" s="45" t="str">
        <f>IFERROR(__xludf.DUMMYFUNCTION("iferror(if(importrange(Planilhas!B34:B35,""Formulário!B37"")=""Favor responder"",""Docente não respondeu!"",left(importrange(Planilhas!B34:B35,""Formulário!B37""),find(""("",importrange(Planilhas!B34:B35,""Formulário!B37""))-2)),"""")"),"CM045 A, B ou C ou CMA112 A")</f>
        <v>CM045 A, B ou C ou CMA112 A</v>
      </c>
      <c r="D34" s="45" t="str">
        <f>IFERROR(__xludf.DUMMYFUNCTION("iferror(if(importrange(Planilhas!B34:B35,""Formulário!B38"")=""Favor responder"",""Docente não respondeu!"",left(importrange(Planilhas!B34:B35,""Formulário!B38""),find(""("",importrange(Planilhas!B34:B35,""Formulário!B38""))-2)),"""")"),"CM043 A")</f>
        <v>CM043 A</v>
      </c>
      <c r="E34" s="45" t="str">
        <f>IFERROR(__xludf.DUMMYFUNCTION("iferror(if(importrange(Planilhas!B34:B35,""Formulário!B39"")=""Favor responder"",""Docente não respondeu!"",left(importrange(Planilhas!B34:B35,""Formulário!B39""),find(""("",importrange(Planilhas!B34:B35,""Formulário!B39""))-2)),"""")"),"CM300 M1")</f>
        <v>CM300 M1</v>
      </c>
      <c r="F34" s="45" t="str">
        <f>IFERROR(__xludf.DUMMYFUNCTION("iferror(if(importrange(Planilhas!B34:B35,""Formulário!B40"")=""Favor responder"",""Docente não respondeu!"",left(importrange(Planilhas!B34:B35,""Formulário!B40""),find(""("",importrange(Planilhas!B34:B35,""Formulário!B40""))-2)),"""")"),"CM005 C, D ou E ou CMA212 A ou B")</f>
        <v>CM005 C, D ou E ou CMA212 A ou B</v>
      </c>
      <c r="G34" s="46" t="str">
        <f>IFERROR(__xludf.DUMMYFUNCTION("importrange(Planilhas!B35,""Formulário!A3"")"),"#REF!")</f>
        <v>#REF!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30.0" customHeight="1">
      <c r="A35" s="45" t="str">
        <f>Planilhas!A35</f>
        <v>Lucelina</v>
      </c>
      <c r="B35" s="45" t="str">
        <f>IFERROR(__xludf.DUMMYFUNCTION("iferror(if(importrange(Planilhas!B35:B36,""Formulário!B36"")=""Favor responder"",""Docente não respondeu!"",left(importrange(Planilhas!B35:B36,""Formulário!B36""),find(""("",importrange(Planilhas!B35:B36,""Formulário!B36""))-2)),"""")"),"")</f>
        <v/>
      </c>
      <c r="C35" s="45" t="str">
        <f>IFERROR(__xludf.DUMMYFUNCTION("iferror(if(importrange(Planilhas!B35:B36,""Formulário!B37"")=""Favor responder"",""Docente não respondeu!"",left(importrange(Planilhas!B35:B36,""Formulário!B37""),find(""("",importrange(Planilhas!B35:B36,""Formulário!B37""))-2)),"""")"),"")</f>
        <v/>
      </c>
      <c r="D35" s="45" t="str">
        <f>IFERROR(__xludf.DUMMYFUNCTION("iferror(if(importrange(Planilhas!B35:B36,""Formulário!B38"")=""Favor responder"",""Docente não respondeu!"",left(importrange(Planilhas!B35:B36,""Formulário!B38""),find(""("",importrange(Planilhas!B35:B36,""Formulário!B38""))-2)),"""")"),"")</f>
        <v/>
      </c>
      <c r="E35" s="45" t="str">
        <f>IFERROR(__xludf.DUMMYFUNCTION("iferror(if(importrange(Planilhas!B35:B36,""Formulário!B39"")=""Favor responder"",""Docente não respondeu!"",left(importrange(Planilhas!B35:B36,""Formulário!B39""),find(""("",importrange(Planilhas!B35:B36,""Formulário!B39""))-2)),"""")"),"")</f>
        <v/>
      </c>
      <c r="F35" s="45" t="str">
        <f>IFERROR(__xludf.DUMMYFUNCTION("iferror(if(importrange(Planilhas!B35:B36,""Formulário!B40"")=""Favor responder"",""Docente não respondeu!"",left(importrange(Planilhas!B35:B36,""Formulário!B40""),find(""("",importrange(Planilhas!B35:B36,""Formulário!B40""))-2)),"""")"),"")</f>
        <v/>
      </c>
      <c r="G35" s="46" t="str">
        <f>IFERROR(__xludf.DUMMYFUNCTION("importrange(Planilhas!B36,""Formulário!A3"")"),"#REF!")</f>
        <v>#REF!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30.0" customHeight="1">
      <c r="A36" s="45" t="str">
        <f>Planilhas!A36</f>
        <v>Luiz Antônio</v>
      </c>
      <c r="B36" s="45" t="str">
        <f>IFERROR(__xludf.DUMMYFUNCTION("iferror(if(importrange(Planilhas!B36:B37,""Formulário!B36"")=""Favor responder"",""Docente não respondeu!"",left(importrange(Planilhas!B36:B37,""Formulário!B36""),find(""("",importrange(Planilhas!B36:B37,""Formulário!B36""))-2)),"""")"),"")</f>
        <v/>
      </c>
      <c r="C36" s="45" t="str">
        <f>IFERROR(__xludf.DUMMYFUNCTION("iferror(if(importrange(Planilhas!B36:B37,""Formulário!B37"")=""Favor responder"",""Docente não respondeu!"",left(importrange(Planilhas!B36:B37,""Formulário!B37""),find(""("",importrange(Planilhas!B36:B37,""Formulário!B37""))-2)),"""")"),"")</f>
        <v/>
      </c>
      <c r="D36" s="45" t="str">
        <f>IFERROR(__xludf.DUMMYFUNCTION("iferror(if(importrange(Planilhas!B36:B37,""Formulário!B38"")=""Favor responder"",""Docente não respondeu!"",left(importrange(Planilhas!B36:B37,""Formulário!B38""),find(""("",importrange(Planilhas!B36:B37,""Formulário!B38""))-2)),"""")"),"")</f>
        <v/>
      </c>
      <c r="E36" s="45" t="str">
        <f>IFERROR(__xludf.DUMMYFUNCTION("iferror(if(importrange(Planilhas!B36:B37,""Formulário!B39"")=""Favor responder"",""Docente não respondeu!"",left(importrange(Planilhas!B36:B37,""Formulário!B39""),find(""("",importrange(Planilhas!B36:B37,""Formulário!B39""))-2)),"""")"),"")</f>
        <v/>
      </c>
      <c r="F36" s="45" t="str">
        <f>IFERROR(__xludf.DUMMYFUNCTION("iferror(if(importrange(Planilhas!B36:B37,""Formulário!B40"")=""Favor responder"",""Docente não respondeu!"",left(importrange(Planilhas!B36:B37,""Formulário!B40""),find(""("",importrange(Planilhas!B36:B37,""Formulário!B40""))-2)),"""")"),"")</f>
        <v/>
      </c>
      <c r="G36" s="46" t="str">
        <f>IFERROR(__xludf.DUMMYFUNCTION("importrange(Planilhas!B37,""Formulário!A3"")"),"")</f>
        <v/>
      </c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30.0" customHeight="1">
      <c r="A37" s="45" t="str">
        <f>Planilhas!A37</f>
        <v>Mael</v>
      </c>
      <c r="B37" s="45" t="str">
        <f>IFERROR(__xludf.DUMMYFUNCTION("iferror(if(importrange(Planilhas!B37:B38,""Formulário!B36"")=""Favor responder"",""Docente não respondeu!"",left(importrange(Planilhas!B37:B38,""Formulário!B36""),find(""("",importrange(Planilhas!B37:B38,""Formulário!B36""))-2)),"""")"),"CM300 A")</f>
        <v>CM300 A</v>
      </c>
      <c r="C37" s="45" t="str">
        <f>IFERROR(__xludf.DUMMYFUNCTION("iferror(if(importrange(Planilhas!B37:B38,""Formulário!B37"")=""Favor responder"",""Docente não respondeu!"",left(importrange(Planilhas!B37:B38,""Formulário!B37""),find(""("",importrange(Planilhas!B37:B38,""Formulário!B37""))-2)),"""")"),"CM300 B")</f>
        <v>CM300 B</v>
      </c>
      <c r="D37" s="45" t="str">
        <f>IFERROR(__xludf.DUMMYFUNCTION("iferror(if(importrange(Planilhas!B37:B38,""Formulário!B38"")=""Favor responder"",""Docente não respondeu!"",left(importrange(Planilhas!B37:B38,""Formulário!B38""),find(""("",importrange(Planilhas!B37:B38,""Formulário!B38""))-2)),"""")"),"CM047 A")</f>
        <v>CM047 A</v>
      </c>
      <c r="E37" s="45" t="str">
        <f>IFERROR(__xludf.DUMMYFUNCTION("iferror(if(importrange(Planilhas!B37:B38,""Formulário!B39"")=""Favor responder"",""Docente não respondeu!"",left(importrange(Planilhas!B37:B38,""Formulário!B39""),find(""("",importrange(Planilhas!B37:B38,""Formulário!B39""))-2)),"""")"),"CM201 B")</f>
        <v>CM201 B</v>
      </c>
      <c r="F37" s="45" t="str">
        <f>IFERROR(__xludf.DUMMYFUNCTION("iferror(if(importrange(Planilhas!B37:B38,""Formulário!B40"")=""Favor responder"",""Docente não respondeu!"",left(importrange(Planilhas!B37:B38,""Formulário!B40""),find(""("",importrange(Planilhas!B37:B38,""Formulário!B40""))-2)),"""")"),"CM041 C")</f>
        <v>CM041 C</v>
      </c>
      <c r="G37" s="46" t="str">
        <f>IFERROR(__xludf.DUMMYFUNCTION("importrange(Planilhas!B38,""Formulário!A3"")"),"#REF!")</f>
        <v>#REF!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30.0" customHeight="1">
      <c r="A38" s="45" t="str">
        <f>Planilhas!A38</f>
        <v>Marcelo</v>
      </c>
      <c r="B38" s="45" t="str">
        <f>IFERROR(__xludf.DUMMYFUNCTION("iferror(if(importrange(Planilhas!B38:B39,""Formulário!B36"")=""Favor responder"",""Docente não respondeu!"",left(importrange(Planilhas!B38:B39,""Formulário!B36""),find(""("",importrange(Planilhas!B38:B39,""Formulário!B36""))-2)),"""")"),"")</f>
        <v/>
      </c>
      <c r="C38" s="45" t="str">
        <f>IFERROR(__xludf.DUMMYFUNCTION("iferror(if(importrange(Planilhas!B38:B39,""Formulário!B37"")=""Favor responder"",""Docente não respondeu!"",left(importrange(Planilhas!B38:B39,""Formulário!B37""),find(""("",importrange(Planilhas!B38:B39,""Formulário!B37""))-2)),"""")"),"")</f>
        <v/>
      </c>
      <c r="D38" s="45" t="str">
        <f>IFERROR(__xludf.DUMMYFUNCTION("iferror(if(importrange(Planilhas!B38:B39,""Formulário!B38"")=""Favor responder"",""Docente não respondeu!"",left(importrange(Planilhas!B38:B39,""Formulário!B38""),find(""("",importrange(Planilhas!B38:B39,""Formulário!B38""))-2)),"""")"),"")</f>
        <v/>
      </c>
      <c r="E38" s="45" t="str">
        <f>IFERROR(__xludf.DUMMYFUNCTION("iferror(if(importrange(Planilhas!B38:B39,""Formulário!B39"")=""Favor responder"",""Docente não respondeu!"",left(importrange(Planilhas!B38:B39,""Formulário!B39""),find(""("",importrange(Planilhas!B38:B39,""Formulário!B39""))-2)),"""")"),"")</f>
        <v/>
      </c>
      <c r="F38" s="45" t="str">
        <f>IFERROR(__xludf.DUMMYFUNCTION("iferror(if(importrange(Planilhas!B38:B39,""Formulário!B40"")=""Favor responder"",""Docente não respondeu!"",left(importrange(Planilhas!B38:B39,""Formulário!B40""),find(""("",importrange(Planilhas!B38:B39,""Formulário!B40""))-2)),"""")"),"")</f>
        <v/>
      </c>
      <c r="G38" s="46" t="str">
        <f>IFERROR(__xludf.DUMMYFUNCTION("importrange(Planilhas!B39,""Formulário!A3"")"),"#REF!")</f>
        <v>#REF!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30.0" customHeight="1">
      <c r="A39" s="45" t="str">
        <f>Planilhas!A39</f>
        <v>Matheus</v>
      </c>
      <c r="B39" s="45" t="str">
        <f>IFERROR(__xludf.DUMMYFUNCTION("iferror(if(importrange(Planilhas!B39:B40,""Formulário!B36"")=""Favor responder"",""Docente não respondeu!"",left(importrange(Planilhas!B39:B40,""Formulário!B36""),find(""("",importrange(Planilhas!B39:B40,""Formulário!B36""))-2)),"""")"),"")</f>
        <v/>
      </c>
      <c r="C39" s="45" t="str">
        <f>IFERROR(__xludf.DUMMYFUNCTION("iferror(if(importrange(Planilhas!B39:B40,""Formulário!B37"")=""Favor responder"",""Docente não respondeu!"",left(importrange(Planilhas!B39:B40,""Formulário!B37""),find(""("",importrange(Planilhas!B39:B40,""Formulário!B37""))-2)),"""")"),"")</f>
        <v/>
      </c>
      <c r="D39" s="45" t="str">
        <f>IFERROR(__xludf.DUMMYFUNCTION("iferror(if(importrange(Planilhas!B39:B40,""Formulário!B38"")=""Favor responder"",""Docente não respondeu!"",left(importrange(Planilhas!B39:B40,""Formulário!B38""),find(""("",importrange(Planilhas!B39:B40,""Formulário!B38""))-2)),"""")"),"")</f>
        <v/>
      </c>
      <c r="E39" s="45" t="str">
        <f>IFERROR(__xludf.DUMMYFUNCTION("iferror(if(importrange(Planilhas!B39:B40,""Formulário!B39"")=""Favor responder"",""Docente não respondeu!"",left(importrange(Planilhas!B39:B40,""Formulário!B39""),find(""("",importrange(Planilhas!B39:B40,""Formulário!B39""))-2)),"""")"),"")</f>
        <v/>
      </c>
      <c r="F39" s="45" t="str">
        <f>IFERROR(__xludf.DUMMYFUNCTION("iferror(if(importrange(Planilhas!B39:B40,""Formulário!B40"")=""Favor responder"",""Docente não respondeu!"",left(importrange(Planilhas!B39:B40,""Formulário!B40""),find(""("",importrange(Planilhas!B39:B40,""Formulário!B40""))-2)),"""")"),"")</f>
        <v/>
      </c>
      <c r="G39" s="46" t="str">
        <f>IFERROR(__xludf.DUMMYFUNCTION("importrange(Planilhas!B40,""Formulário!A3"")"),"#REF!")</f>
        <v>#REF!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30.0" customHeight="1">
      <c r="A40" s="45" t="str">
        <f>Planilhas!A40</f>
        <v>Matioli</v>
      </c>
      <c r="B40" s="45" t="str">
        <f>IFERROR(__xludf.DUMMYFUNCTION("iferror(if(importrange(Planilhas!B40:B41,""Formulário!B36"")=""Favor responder"",""Docente não respondeu!"",left(importrange(Planilhas!B40:B41,""Formulário!B36""),find(""("",importrange(Planilhas!B40:B41,""Formulário!B36""))-2)),"""")"),"")</f>
        <v/>
      </c>
      <c r="C40" s="45" t="str">
        <f>IFERROR(__xludf.DUMMYFUNCTION("iferror(if(importrange(Planilhas!B40:B41,""Formulário!B37"")=""Favor responder"",""Docente não respondeu!"",left(importrange(Planilhas!B40:B41,""Formulário!B37""),find(""("",importrange(Planilhas!B40:B41,""Formulário!B37""))-2)),"""")"),"")</f>
        <v/>
      </c>
      <c r="D40" s="45" t="str">
        <f>IFERROR(__xludf.DUMMYFUNCTION("iferror(if(importrange(Planilhas!B40:B41,""Formulário!B38"")=""Favor responder"",""Docente não respondeu!"",left(importrange(Planilhas!B40:B41,""Formulário!B38""),find(""("",importrange(Planilhas!B40:B41,""Formulário!B38""))-2)),"""")"),"")</f>
        <v/>
      </c>
      <c r="E40" s="45" t="str">
        <f>IFERROR(__xludf.DUMMYFUNCTION("iferror(if(importrange(Planilhas!B40:B41,""Formulário!B39"")=""Favor responder"",""Docente não respondeu!"",left(importrange(Planilhas!B40:B41,""Formulário!B39""),find(""("",importrange(Planilhas!B40:B41,""Formulário!B39""))-2)),"""")"),"")</f>
        <v/>
      </c>
      <c r="F40" s="45" t="str">
        <f>IFERROR(__xludf.DUMMYFUNCTION("iferror(if(importrange(Planilhas!B40:B41,""Formulário!B40"")=""Favor responder"",""Docente não respondeu!"",left(importrange(Planilhas!B40:B41,""Formulário!B40""),find(""("",importrange(Planilhas!B40:B41,""Formulário!B40""))-2)),"""")"),"")</f>
        <v/>
      </c>
      <c r="G40" s="46" t="str">
        <f>IFERROR(__xludf.DUMMYFUNCTION("importrange(Planilhas!B41,""Formulário!A3"")"),"#REF!")</f>
        <v>#REF!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30.0" customHeight="1">
      <c r="A41" s="45" t="str">
        <f>Planilhas!A41</f>
        <v>Olivier</v>
      </c>
      <c r="B41" s="45" t="str">
        <f>IFERROR(__xludf.DUMMYFUNCTION("iferror(if(importrange(Planilhas!B41:B42,""Formulário!B36"")=""Favor responder"",""Docente não respondeu!"",left(importrange(Planilhas!B41:B42,""Formulário!B36""),find(""("",importrange(Planilhas!B41:B42,""Formulário!B36""))-2)),"""")"),"")</f>
        <v/>
      </c>
      <c r="C41" s="45" t="str">
        <f>IFERROR(__xludf.DUMMYFUNCTION("iferror(if(importrange(Planilhas!B41:B42,""Formulário!B37"")=""Favor responder"",""Docente não respondeu!"",left(importrange(Planilhas!B41:B42,""Formulário!B37""),find(""("",importrange(Planilhas!B41:B42,""Formulário!B37""))-2)),"""")"),"")</f>
        <v/>
      </c>
      <c r="D41" s="45" t="str">
        <f>IFERROR(__xludf.DUMMYFUNCTION("iferror(if(importrange(Planilhas!B41:B42,""Formulário!B38"")=""Favor responder"",""Docente não respondeu!"",left(importrange(Planilhas!B41:B42,""Formulário!B38""),find(""("",importrange(Planilhas!B41:B42,""Formulário!B38""))-2)),"""")"),"")</f>
        <v/>
      </c>
      <c r="E41" s="45" t="str">
        <f>IFERROR(__xludf.DUMMYFUNCTION("iferror(if(importrange(Planilhas!B41:B42,""Formulário!B39"")=""Favor responder"",""Docente não respondeu!"",left(importrange(Planilhas!B41:B42,""Formulário!B39""),find(""("",importrange(Planilhas!B41:B42,""Formulário!B39""))-2)),"""")"),"")</f>
        <v/>
      </c>
      <c r="F41" s="45" t="str">
        <f>IFERROR(__xludf.DUMMYFUNCTION("iferror(if(importrange(Planilhas!B41:B42,""Formulário!B40"")=""Favor responder"",""Docente não respondeu!"",left(importrange(Planilhas!B41:B42,""Formulário!B40""),find(""("",importrange(Planilhas!B41:B42,""Formulário!B40""))-2)),"""")"),"")</f>
        <v/>
      </c>
      <c r="G41" s="46" t="str">
        <f>IFERROR(__xludf.DUMMYFUNCTION("importrange(Planilhas!B42,""Formulário!A3"")"),"#N/A")</f>
        <v>#N/A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30.0" customHeight="1">
      <c r="A42" s="45" t="str">
        <f>Planilhas!A42</f>
        <v>Paula</v>
      </c>
      <c r="B42" s="45" t="str">
        <f>IFERROR(__xludf.DUMMYFUNCTION("iferror(if(importrange(Planilhas!B42:B43,""Formulário!B36"")=""Favor responder"",""Docente não respondeu!"",left(importrange(Planilhas!B42:B43,""Formulário!B36""),find(""("",importrange(Planilhas!B42:B43,""Formulário!B36""))-2)),"""")"),"")</f>
        <v/>
      </c>
      <c r="C42" s="45" t="str">
        <f>IFERROR(__xludf.DUMMYFUNCTION("iferror(if(importrange(Planilhas!B42:B43,""Formulário!B37"")=""Favor responder"",""Docente não respondeu!"",left(importrange(Planilhas!B42:B43,""Formulário!B37""),find(""("",importrange(Planilhas!B42:B43,""Formulário!B37""))-2)),"""")"),"")</f>
        <v/>
      </c>
      <c r="D42" s="45" t="str">
        <f>IFERROR(__xludf.DUMMYFUNCTION("iferror(if(importrange(Planilhas!B42:B43,""Formulário!B38"")=""Favor responder"",""Docente não respondeu!"",left(importrange(Planilhas!B42:B43,""Formulário!B38""),find(""("",importrange(Planilhas!B42:B43,""Formulário!B38""))-2)),"""")"),"")</f>
        <v/>
      </c>
      <c r="E42" s="45" t="str">
        <f>IFERROR(__xludf.DUMMYFUNCTION("iferror(if(importrange(Planilhas!B42:B43,""Formulário!B39"")=""Favor responder"",""Docente não respondeu!"",left(importrange(Planilhas!B42:B43,""Formulário!B39""),find(""("",importrange(Planilhas!B42:B43,""Formulário!B39""))-2)),"""")"),"")</f>
        <v/>
      </c>
      <c r="F42" s="45" t="str">
        <f>IFERROR(__xludf.DUMMYFUNCTION("iferror(if(importrange(Planilhas!B42:B43,""Formulário!B40"")=""Favor responder"",""Docente não respondeu!"",left(importrange(Planilhas!B42:B43,""Formulário!B40""),find(""("",importrange(Planilhas!B42:B43,""Formulário!B40""))-2)),"""")"),"")</f>
        <v/>
      </c>
      <c r="G42" s="46" t="str">
        <f>IFERROR(__xludf.DUMMYFUNCTION("importrange(Planilhas!B43,""Formulário!A3"")"),"#REF!")</f>
        <v>#REF!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30.0" customHeight="1">
      <c r="A43" s="45" t="str">
        <f>Planilhas!A43</f>
        <v>Pedro</v>
      </c>
      <c r="B43" s="45" t="str">
        <f>IFERROR(__xludf.DUMMYFUNCTION("iferror(if(importrange(Planilhas!B43:B44,""Formulário!B36"")=""Favor responder"",""Docente não respondeu!"",left(importrange(Planilhas!B43:B44,""Formulário!B36""),find(""("",importrange(Planilhas!B43:B44,""Formulário!B36""))-2)),"""")"),"")</f>
        <v/>
      </c>
      <c r="C43" s="45" t="str">
        <f>IFERROR(__xludf.DUMMYFUNCTION("iferror(if(importrange(Planilhas!B43:B44,""Formulário!B37"")=""Favor responder"",""Docente não respondeu!"",left(importrange(Planilhas!B43:B44,""Formulário!B37""),find(""("",importrange(Planilhas!B43:B44,""Formulário!B37""))-2)),"""")"),"")</f>
        <v/>
      </c>
      <c r="D43" s="45" t="str">
        <f>IFERROR(__xludf.DUMMYFUNCTION("iferror(if(importrange(Planilhas!B43:B44,""Formulário!B38"")=""Favor responder"",""Docente não respondeu!"",left(importrange(Planilhas!B43:B44,""Formulário!B38""),find(""("",importrange(Planilhas!B43:B44,""Formulário!B38""))-2)),"""")"),"")</f>
        <v/>
      </c>
      <c r="E43" s="45" t="str">
        <f>IFERROR(__xludf.DUMMYFUNCTION("iferror(if(importrange(Planilhas!B43:B44,""Formulário!B39"")=""Favor responder"",""Docente não respondeu!"",left(importrange(Planilhas!B43:B44,""Formulário!B39""),find(""("",importrange(Planilhas!B43:B44,""Formulário!B39""))-2)),"""")"),"")</f>
        <v/>
      </c>
      <c r="F43" s="45" t="str">
        <f>IFERROR(__xludf.DUMMYFUNCTION("iferror(if(importrange(Planilhas!B43:B44,""Formulário!B40"")=""Favor responder"",""Docente não respondeu!"",left(importrange(Planilhas!B43:B44,""Formulário!B40""),find(""("",importrange(Planilhas!B43:B44,""Formulário!B40""))-2)),"""")"),"")</f>
        <v/>
      </c>
      <c r="G43" s="46" t="str">
        <f>IFERROR(__xludf.DUMMYFUNCTION("importrange(Planilhas!B44,""Formulário!A3"")"),"#REF!")</f>
        <v>#REF!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30.0" customHeight="1">
      <c r="A44" s="45" t="str">
        <f>Planilhas!A44</f>
        <v>Raul</v>
      </c>
      <c r="B44" s="45" t="str">
        <f>IFERROR(__xludf.DUMMYFUNCTION("iferror(if(importrange(Planilhas!B44:B45,""Formulário!B36"")=""Favor responder"",""Docente não respondeu!"",left(importrange(Planilhas!B44:B45,""Formulário!B36""),find(""("",importrange(Planilhas!B44:B45,""Formulário!B36""))-2)),"""")"),"")</f>
        <v/>
      </c>
      <c r="C44" s="45" t="str">
        <f>IFERROR(__xludf.DUMMYFUNCTION("iferror(if(importrange(Planilhas!B44:B45,""Formulário!B37"")=""Favor responder"",""Docente não respondeu!"",left(importrange(Planilhas!B44:B45,""Formulário!B37""),find(""("",importrange(Planilhas!B44:B45,""Formulário!B37""))-2)),"""")"),"")</f>
        <v/>
      </c>
      <c r="D44" s="45" t="str">
        <f>IFERROR(__xludf.DUMMYFUNCTION("iferror(if(importrange(Planilhas!B44:B45,""Formulário!B38"")=""Favor responder"",""Docente não respondeu!"",left(importrange(Planilhas!B44:B45,""Formulário!B38""),find(""("",importrange(Planilhas!B44:B45,""Formulário!B38""))-2)),"""")"),"")</f>
        <v/>
      </c>
      <c r="E44" s="45" t="str">
        <f>IFERROR(__xludf.DUMMYFUNCTION("iferror(if(importrange(Planilhas!B44:B45,""Formulário!B39"")=""Favor responder"",""Docente não respondeu!"",left(importrange(Planilhas!B44:B45,""Formulário!B39""),find(""("",importrange(Planilhas!B44:B45,""Formulário!B39""))-2)),"""")"),"")</f>
        <v/>
      </c>
      <c r="F44" s="45" t="str">
        <f>IFERROR(__xludf.DUMMYFUNCTION("iferror(if(importrange(Planilhas!B44:B45,""Formulário!B40"")=""Favor responder"",""Docente não respondeu!"",left(importrange(Planilhas!B44:B45,""Formulário!B40""),find(""("",importrange(Planilhas!B44:B45,""Formulário!B40""))-2)),"""")"),"")</f>
        <v/>
      </c>
      <c r="G44" s="46" t="str">
        <f>IFERROR(__xludf.DUMMYFUNCTION("importrange(Planilhas!B45,""Formulário!A3"")"),"#REF!")</f>
        <v>#REF!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30.0" customHeight="1">
      <c r="A45" s="45" t="str">
        <f>Planilhas!A45</f>
        <v>Roberto</v>
      </c>
      <c r="B45" s="45" t="str">
        <f>IFERROR(__xludf.DUMMYFUNCTION("iferror(if(importrange(Planilhas!B45:B46,""Formulário!B36"")=""Favor responder"",""Docente não respondeu!"",left(importrange(Planilhas!B45:B46,""Formulário!B36""),find(""("",importrange(Planilhas!B45:B46,""Formulário!B36""))-2)),"""")"),"")</f>
        <v/>
      </c>
      <c r="C45" s="45" t="str">
        <f>IFERROR(__xludf.DUMMYFUNCTION("iferror(if(importrange(Planilhas!B45:B46,""Formulário!B37"")=""Favor responder"",""Docente não respondeu!"",left(importrange(Planilhas!B45:B46,""Formulário!B37""),find(""("",importrange(Planilhas!B45:B46,""Formulário!B37""))-2)),"""")"),"")</f>
        <v/>
      </c>
      <c r="D45" s="45" t="str">
        <f>IFERROR(__xludf.DUMMYFUNCTION("iferror(if(importrange(Planilhas!B45:B46,""Formulário!B38"")=""Favor responder"",""Docente não respondeu!"",left(importrange(Planilhas!B45:B46,""Formulário!B38""),find(""("",importrange(Planilhas!B45:B46,""Formulário!B38""))-2)),"""")"),"")</f>
        <v/>
      </c>
      <c r="E45" s="45" t="str">
        <f>IFERROR(__xludf.DUMMYFUNCTION("iferror(if(importrange(Planilhas!B45:B46,""Formulário!B39"")=""Favor responder"",""Docente não respondeu!"",left(importrange(Planilhas!B45:B46,""Formulário!B39""),find(""("",importrange(Planilhas!B45:B46,""Formulário!B39""))-2)),"""")"),"")</f>
        <v/>
      </c>
      <c r="F45" s="45" t="str">
        <f>IFERROR(__xludf.DUMMYFUNCTION("iferror(if(importrange(Planilhas!B45:B46,""Formulário!B40"")=""Favor responder"",""Docente não respondeu!"",left(importrange(Planilhas!B45:B46,""Formulário!B40""),find(""("",importrange(Planilhas!B45:B46,""Formulário!B40""))-2)),"""")"),"")</f>
        <v/>
      </c>
      <c r="G45" s="46" t="str">
        <f>IFERROR(__xludf.DUMMYFUNCTION("importrange(Planilhas!B46,""Formulário!A3"")"),"#REF!")</f>
        <v>#REF!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30.0" customHeight="1">
      <c r="A46" s="45" t="str">
        <f>Planilhas!A46</f>
        <v>Rodrigo</v>
      </c>
      <c r="B46" s="45" t="str">
        <f>IFERROR(__xludf.DUMMYFUNCTION("iferror(if(importrange(Planilhas!B46:B47,""Formulário!B36"")=""Favor responder"",""Docente não respondeu!"",left(importrange(Planilhas!B46:B47,""Formulário!B36""),find(""("",importrange(Planilhas!B46:B47,""Formulário!B36""))-2)),"""")"),"")</f>
        <v/>
      </c>
      <c r="C46" s="45" t="str">
        <f>IFERROR(__xludf.DUMMYFUNCTION("iferror(if(importrange(Planilhas!B46:B47,""Formulário!B37"")=""Favor responder"",""Docente não respondeu!"",left(importrange(Planilhas!B46:B47,""Formulário!B37""),find(""("",importrange(Planilhas!B46:B47,""Formulário!B37""))-2)),"""")"),"")</f>
        <v/>
      </c>
      <c r="D46" s="45" t="str">
        <f>IFERROR(__xludf.DUMMYFUNCTION("iferror(if(importrange(Planilhas!B46:B47,""Formulário!B38"")=""Favor responder"",""Docente não respondeu!"",left(importrange(Planilhas!B46:B47,""Formulário!B38""),find(""("",importrange(Planilhas!B46:B47,""Formulário!B38""))-2)),"""")"),"")</f>
        <v/>
      </c>
      <c r="E46" s="45" t="str">
        <f>IFERROR(__xludf.DUMMYFUNCTION("iferror(if(importrange(Planilhas!B46:B47,""Formulário!B39"")=""Favor responder"",""Docente não respondeu!"",left(importrange(Planilhas!B46:B47,""Formulário!B39""),find(""("",importrange(Planilhas!B46:B47,""Formulário!B39""))-2)),"""")"),"")</f>
        <v/>
      </c>
      <c r="F46" s="45" t="str">
        <f>IFERROR(__xludf.DUMMYFUNCTION("iferror(if(importrange(Planilhas!B46:B47,""Formulário!B40"")=""Favor responder"",""Docente não respondeu!"",left(importrange(Planilhas!B46:B47,""Formulário!B40""),find(""("",importrange(Planilhas!B46:B47,""Formulário!B40""))-2)),"""")"),"")</f>
        <v/>
      </c>
      <c r="G46" s="46" t="str">
        <f>IFERROR(__xludf.DUMMYFUNCTION("importrange(Planilhas!B47,""Formulário!A3"")"),"#REF!")</f>
        <v>#REF!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30.0" customHeight="1">
      <c r="A47" s="45" t="str">
        <f>Planilhas!A47</f>
        <v>Rossetto</v>
      </c>
      <c r="B47" s="45" t="str">
        <f>IFERROR(__xludf.DUMMYFUNCTION("iferror(if(importrange(Planilhas!B47:B48,""Formulário!B36"")=""Favor responder"",""Docente não respondeu!"",left(importrange(Planilhas!B47:B48,""Formulário!B36""),find(""("",importrange(Planilhas!B47:B48,""Formulário!B36""))-2)),"""")"),"")</f>
        <v/>
      </c>
      <c r="C47" s="45" t="str">
        <f>IFERROR(__xludf.DUMMYFUNCTION("iferror(if(importrange(Planilhas!B47:B48,""Formulário!B37"")=""Favor responder"",""Docente não respondeu!"",left(importrange(Planilhas!B47:B48,""Formulário!B37""),find(""("",importrange(Planilhas!B47:B48,""Formulário!B37""))-2)),"""")"),"")</f>
        <v/>
      </c>
      <c r="D47" s="45" t="str">
        <f>IFERROR(__xludf.DUMMYFUNCTION("iferror(if(importrange(Planilhas!B47:B48,""Formulário!B38"")=""Favor responder"",""Docente não respondeu!"",left(importrange(Planilhas!B47:B48,""Formulário!B38""),find(""("",importrange(Planilhas!B47:B48,""Formulário!B38""))-2)),"""")"),"")</f>
        <v/>
      </c>
      <c r="E47" s="45" t="str">
        <f>IFERROR(__xludf.DUMMYFUNCTION("iferror(if(importrange(Planilhas!B47:B48,""Formulário!B39"")=""Favor responder"",""Docente não respondeu!"",left(importrange(Planilhas!B47:B48,""Formulário!B39""),find(""("",importrange(Planilhas!B47:B48,""Formulário!B39""))-2)),"""")"),"")</f>
        <v/>
      </c>
      <c r="F47" s="45" t="str">
        <f>IFERROR(__xludf.DUMMYFUNCTION("iferror(if(importrange(Planilhas!B47:B48,""Formulário!B40"")=""Favor responder"",""Docente não respondeu!"",left(importrange(Planilhas!B47:B48,""Formulário!B40""),find(""("",importrange(Planilhas!B47:B48,""Formulário!B40""))-2)),"""")"),"")</f>
        <v/>
      </c>
      <c r="G47" s="46" t="str">
        <f>IFERROR(__xludf.DUMMYFUNCTION("importrange(Planilhas!B48,""Formulário!A3"")"),"#REF!")</f>
        <v>#REF!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30.0" customHeight="1">
      <c r="A48" s="45" t="str">
        <f>Planilhas!A48</f>
        <v>Saulo</v>
      </c>
      <c r="B48" s="45" t="str">
        <f>IFERROR(__xludf.DUMMYFUNCTION("iferror(if(importrange(Planilhas!B48:B49,""Formulário!B36"")=""Favor responder"",""Docente não respondeu!"",left(importrange(Planilhas!B48:B49,""Formulário!B36""),find(""("",importrange(Planilhas!B48:B49,""Formulário!B36""))-2)),"""")"),"")</f>
        <v/>
      </c>
      <c r="C48" s="45" t="str">
        <f>IFERROR(__xludf.DUMMYFUNCTION("iferror(if(importrange(Planilhas!B48:B49,""Formulário!B37"")=""Favor responder"",""Docente não respondeu!"",left(importrange(Planilhas!B48:B49,""Formulário!B37""),find(""("",importrange(Planilhas!B48:B49,""Formulário!B37""))-2)),"""")"),"")</f>
        <v/>
      </c>
      <c r="D48" s="45" t="str">
        <f>IFERROR(__xludf.DUMMYFUNCTION("iferror(if(importrange(Planilhas!B48:B49,""Formulário!B38"")=""Favor responder"",""Docente não respondeu!"",left(importrange(Planilhas!B48:B49,""Formulário!B38""),find(""("",importrange(Planilhas!B48:B49,""Formulário!B38""))-2)),"""")"),"")</f>
        <v/>
      </c>
      <c r="E48" s="45" t="str">
        <f>IFERROR(__xludf.DUMMYFUNCTION("iferror(if(importrange(Planilhas!B48:B49,""Formulário!B39"")=""Favor responder"",""Docente não respondeu!"",left(importrange(Planilhas!B48:B49,""Formulário!B39""),find(""("",importrange(Planilhas!B48:B49,""Formulário!B39""))-2)),"""")"),"")</f>
        <v/>
      </c>
      <c r="F48" s="45" t="str">
        <f>IFERROR(__xludf.DUMMYFUNCTION("iferror(if(importrange(Planilhas!B48:B49,""Formulário!B40"")=""Favor responder"",""Docente não respondeu!"",left(importrange(Planilhas!B48:B49,""Formulário!B40""),find(""("",importrange(Planilhas!B48:B49,""Formulário!B40""))-2)),"""")"),"")</f>
        <v/>
      </c>
      <c r="G48" s="46" t="str">
        <f>IFERROR(__xludf.DUMMYFUNCTION("importrange(Planilhas!B49,""Formulário!A3"")"),"#REF!")</f>
        <v>#REF!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30.0" customHeight="1">
      <c r="A49" s="45" t="str">
        <f>Planilhas!A49</f>
        <v>Tanise</v>
      </c>
      <c r="B49" s="45" t="str">
        <f>IFERROR(__xludf.DUMMYFUNCTION("iferror(if(importrange(Planilhas!B49:B50,""Formulário!B36"")=""Favor responder"",""Docente não respondeu!"",left(importrange(Planilhas!B49:B50,""Formulário!B36""),find(""("",importrange(Planilhas!B49:B50,""Formulário!B36""))-2)),"""")"),"")</f>
        <v/>
      </c>
      <c r="C49" s="45" t="str">
        <f>IFERROR(__xludf.DUMMYFUNCTION("iferror(if(importrange(Planilhas!B49:B50,""Formulário!B37"")=""Favor responder"",""Docente não respondeu!"",left(importrange(Planilhas!B49:B50,""Formulário!B37""),find(""("",importrange(Planilhas!B49:B50,""Formulário!B37""))-2)),"""")"),"")</f>
        <v/>
      </c>
      <c r="D49" s="45" t="str">
        <f>IFERROR(__xludf.DUMMYFUNCTION("iferror(if(importrange(Planilhas!B49:B50,""Formulário!B38"")=""Favor responder"",""Docente não respondeu!"",left(importrange(Planilhas!B49:B50,""Formulário!B38""),find(""("",importrange(Planilhas!B49:B50,""Formulário!B38""))-2)),"""")"),"")</f>
        <v/>
      </c>
      <c r="E49" s="45" t="str">
        <f>IFERROR(__xludf.DUMMYFUNCTION("iferror(if(importrange(Planilhas!B49:B50,""Formulário!B39"")=""Favor responder"",""Docente não respondeu!"",left(importrange(Planilhas!B49:B50,""Formulário!B39""),find(""("",importrange(Planilhas!B49:B50,""Formulário!B39""))-2)),"""")"),"")</f>
        <v/>
      </c>
      <c r="F49" s="45" t="str">
        <f>IFERROR(__xludf.DUMMYFUNCTION("iferror(if(importrange(Planilhas!B49:B50,""Formulário!B40"")=""Favor responder"",""Docente não respondeu!"",left(importrange(Planilhas!B49:B50,""Formulário!B40""),find(""("",importrange(Planilhas!B49:B50,""Formulário!B40""))-2)),"""")"),"")</f>
        <v/>
      </c>
      <c r="G49" s="46" t="str">
        <f>IFERROR(__xludf.DUMMYFUNCTION("importrange(Planilhas!B50,""Formulário!A3"")"),"#REF!")</f>
        <v>#REF!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30.0" customHeight="1">
      <c r="A50" s="45" t="str">
        <f>Planilhas!A50</f>
        <v>Trovon</v>
      </c>
      <c r="B50" s="45" t="str">
        <f>IFERROR(__xludf.DUMMYFUNCTION("iferror(if(importrange(Planilhas!B50:B51,""Formulário!B36"")=""Favor responder"",""Docente não respondeu!"",left(importrange(Planilhas!B50:B51,""Formulário!B36""),find(""("",importrange(Planilhas!B50:B51,""Formulário!B36""))-2)),"""")"),"")</f>
        <v/>
      </c>
      <c r="C50" s="45" t="str">
        <f>IFERROR(__xludf.DUMMYFUNCTION("iferror(if(importrange(Planilhas!B50:B51,""Formulário!B37"")=""Favor responder"",""Docente não respondeu!"",left(importrange(Planilhas!B50:B51,""Formulário!B37""),find(""("",importrange(Planilhas!B50:B51,""Formulário!B37""))-2)),"""")"),"")</f>
        <v/>
      </c>
      <c r="D50" s="45" t="str">
        <f>IFERROR(__xludf.DUMMYFUNCTION("iferror(if(importrange(Planilhas!B50:B51,""Formulário!B38"")=""Favor responder"",""Docente não respondeu!"",left(importrange(Planilhas!B50:B51,""Formulário!B38""),find(""("",importrange(Planilhas!B50:B51,""Formulário!B38""))-2)),"""")"),"")</f>
        <v/>
      </c>
      <c r="E50" s="45" t="str">
        <f>IFERROR(__xludf.DUMMYFUNCTION("iferror(if(importrange(Planilhas!B50:B51,""Formulário!B39"")=""Favor responder"",""Docente não respondeu!"",left(importrange(Planilhas!B50:B51,""Formulário!B39""),find(""("",importrange(Planilhas!B50:B51,""Formulário!B39""))-2)),"""")"),"")</f>
        <v/>
      </c>
      <c r="F50" s="45" t="str">
        <f>IFERROR(__xludf.DUMMYFUNCTION("iferror(if(importrange(Planilhas!B50:B51,""Formulário!B40"")=""Favor responder"",""Docente não respondeu!"",left(importrange(Planilhas!B50:B51,""Formulário!B40""),find(""("",importrange(Planilhas!B50:B51,""Formulário!B40""))-2)),"""")"),"")</f>
        <v/>
      </c>
      <c r="G50" s="46" t="str">
        <f>IFERROR(__xludf.DUMMYFUNCTION("importrange(Planilhas!B51,""Formulário!A3"")"),"#REF!")</f>
        <v>#REF!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30.0" customHeight="1">
      <c r="A51" s="45" t="str">
        <f>Planilhas!A51</f>
        <v>Ximena</v>
      </c>
      <c r="B51" s="45" t="str">
        <f>IFERROR(__xludf.DUMMYFUNCTION("iferror(if(importrange(Planilhas!B51:B52,""Formulário!B36"")=""Favor responder"",""Docente não respondeu!"",left(importrange(Planilhas!B51:B52,""Formulário!B36""),find(""("",importrange(Planilhas!B51:B52,""Formulário!B36""))-2)),"""")"),"")</f>
        <v/>
      </c>
      <c r="C51" s="45" t="str">
        <f>IFERROR(__xludf.DUMMYFUNCTION("iferror(if(importrange(Planilhas!B51:B52,""Formulário!B37"")=""Favor responder"",""Docente não respondeu!"",left(importrange(Planilhas!B51:B52,""Formulário!B37""),find(""("",importrange(Planilhas!B51:B52,""Formulário!B37""))-2)),"""")"),"")</f>
        <v/>
      </c>
      <c r="D51" s="45" t="str">
        <f>IFERROR(__xludf.DUMMYFUNCTION("iferror(if(importrange(Planilhas!B51:B52,""Formulário!B38"")=""Favor responder"",""Docente não respondeu!"",left(importrange(Planilhas!B51:B52,""Formulário!B38""),find(""("",importrange(Planilhas!B51:B52,""Formulário!B38""))-2)),"""")"),"")</f>
        <v/>
      </c>
      <c r="E51" s="45" t="str">
        <f>IFERROR(__xludf.DUMMYFUNCTION("iferror(if(importrange(Planilhas!B51:B52,""Formulário!B39"")=""Favor responder"",""Docente não respondeu!"",left(importrange(Planilhas!B51:B52,""Formulário!B39""),find(""("",importrange(Planilhas!B51:B52,""Formulário!B39""))-2)),"""")"),"")</f>
        <v/>
      </c>
      <c r="F51" s="45" t="str">
        <f>IFERROR(__xludf.DUMMYFUNCTION("iferror(if(importrange(Planilhas!B51:B52,""Formulário!B40"")=""Favor responder"",""Docente não respondeu!"",left(importrange(Planilhas!B51:B52,""Formulário!B40""),find(""("",importrange(Planilhas!B51:B52,""Formulário!B40""))-2)),"""")"),"")</f>
        <v/>
      </c>
      <c r="G51" s="46" t="str">
        <f>IFERROR(__xludf.DUMMYFUNCTION("importrange(Planilhas!B52,""Formulário!A3"")"),"#REF!")</f>
        <v>#REF!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30.0" customHeight="1">
      <c r="A52" s="45" t="str">
        <f>Planilhas!A52</f>
        <v>Yuan</v>
      </c>
      <c r="B52" s="45" t="str">
        <f>IFERROR(__xludf.DUMMYFUNCTION("iferror(if(importrange(Planilhas!B52:B53,""Formulário!B36"")=""Favor responder"",""Docente não respondeu!"",left(importrange(Planilhas!B52:B53,""Formulário!B36""),find(""("",importrange(Planilhas!B52:B53,""Formulário!B36""))-2)),"""")"),"")</f>
        <v/>
      </c>
      <c r="C52" s="45" t="str">
        <f>IFERROR(__xludf.DUMMYFUNCTION("iferror(if(importrange(Planilhas!B52:B53,""Formulário!B37"")=""Favor responder"",""Docente não respondeu!"",left(importrange(Planilhas!B52:B53,""Formulário!B37""),find(""("",importrange(Planilhas!B52:B53,""Formulário!B37""))-2)),"""")"),"")</f>
        <v/>
      </c>
      <c r="D52" s="45" t="str">
        <f>IFERROR(__xludf.DUMMYFUNCTION("iferror(if(importrange(Planilhas!B52:B53,""Formulário!B38"")=""Favor responder"",""Docente não respondeu!"",left(importrange(Planilhas!B52:B53,""Formulário!B38""),find(""("",importrange(Planilhas!B52:B53,""Formulário!B38""))-2)),"""")"),"")</f>
        <v/>
      </c>
      <c r="E52" s="45" t="str">
        <f>IFERROR(__xludf.DUMMYFUNCTION("iferror(if(importrange(Planilhas!B52:B53,""Formulário!B39"")=""Favor responder"",""Docente não respondeu!"",left(importrange(Planilhas!B52:B53,""Formulário!B39""),find(""("",importrange(Planilhas!B52:B53,""Formulário!B39""))-2)),"""")"),"")</f>
        <v/>
      </c>
      <c r="F52" s="45" t="str">
        <f>IFERROR(__xludf.DUMMYFUNCTION("iferror(if(importrange(Planilhas!B52:B53,""Formulário!B40"")=""Favor responder"",""Docente não respondeu!"",left(importrange(Planilhas!B52:B53,""Formulário!B40""),find(""("",importrange(Planilhas!B52:B53,""Formulário!B40""))-2)),"""")"),"")</f>
        <v/>
      </c>
      <c r="G52" s="46" t="str">
        <f>IFERROR(__xludf.DUMMYFUNCTION("importrange(Planilhas!B53,""Formulário!A3"")"),"")</f>
        <v/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30.0" customHeight="1">
      <c r="A53" s="45" t="str">
        <f>Planilhas!A53</f>
        <v>Zeca</v>
      </c>
      <c r="B53" s="45" t="str">
        <f>IFERROR(__xludf.DUMMYFUNCTION("iferror(if(importrange(Planilhas!B53:B54,""Formulário!B36"")=""Favor responder"",""Docente não respondeu!"",left(importrange(Planilhas!B53:B54,""Formulário!B36""),find(""("",importrange(Planilhas!B53:B54,""Formulário!B36""))-2)),"""")"),"CM139 A")</f>
        <v>CM139 A</v>
      </c>
      <c r="C53" s="45" t="str">
        <f>IFERROR(__xludf.DUMMYFUNCTION("iferror(if(importrange(Planilhas!B53:B54,""Formulário!B37"")=""Favor responder"",""Docente não respondeu!"",left(importrange(Planilhas!B53:B54,""Formulário!B37""),find(""("",importrange(Planilhas!B53:B54,""Formulário!B37""))-2)),"""")"),"Docente não respondeu!")</f>
        <v>Docente não respondeu!</v>
      </c>
      <c r="D53" s="45" t="str">
        <f>IFERROR(__xludf.DUMMYFUNCTION("iferror(if(importrange(Planilhas!B53:B54,""Formulário!B38"")=""Favor responder"",""Docente não respondeu!"",left(importrange(Planilhas!B53:B54,""Formulário!B38""),find(""("",importrange(Planilhas!B53:B54,""Formulário!B38""))-2)),"""")"),"Docente não respondeu!")</f>
        <v>Docente não respondeu!</v>
      </c>
      <c r="E53" s="45" t="str">
        <f>IFERROR(__xludf.DUMMYFUNCTION("iferror(if(importrange(Planilhas!B53:B54,""Formulário!B39"")=""Favor responder"",""Docente não respondeu!"",left(importrange(Planilhas!B53:B54,""Formulário!B39""),find(""("",importrange(Planilhas!B53:B54,""Formulário!B39""))-2)),"""")"),"Docente não respondeu!")</f>
        <v>Docente não respondeu!</v>
      </c>
      <c r="F53" s="45" t="str">
        <f>IFERROR(__xludf.DUMMYFUNCTION("iferror(if(importrange(Planilhas!B53:B54,""Formulário!B40"")=""Favor responder"",""Docente não respondeu!"",left(importrange(Planilhas!B53:B54,""Formulário!B40""),find(""("",importrange(Planilhas!B53:B54,""Formulário!B40""))-2)),"""")"),"Docente não respondeu!")</f>
        <v>Docente não respondeu!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30.0" customHeight="1">
      <c r="A54" s="45" t="str">
        <f>Planilhas!A54</f>
        <v/>
      </c>
      <c r="B54" s="45" t="str">
        <f>IFERROR(__xludf.DUMMYFUNCTION("iferror(if(importrange(Planilhas!B54,""Formulário!B36"")=""Favor responder"",""Docente não respondeu!"",left(importrange(Planilhas!B54,""Formulário!B36""),find(""("",importrange(Planilhas!B54,""Formulário!B36""))-2)),"""")"),"")</f>
        <v/>
      </c>
      <c r="C54" s="45" t="str">
        <f>IFERROR(__xludf.DUMMYFUNCTION("iferror(if(importrange(Planilhas!B54,""Formulário!B37"")=""Favor responder"",""Docente não respondeu!"",left(importrange(Planilhas!B54,""Formulário!B37""),find(""("",importrange(Planilhas!B54,""Formulário!B37""))-2)),"""")"),"")</f>
        <v/>
      </c>
      <c r="D54" s="45" t="str">
        <f>IFERROR(__xludf.DUMMYFUNCTION("iferror(if(importrange(Planilhas!B54,""Formulário!B38"")=""Favor responder"",""Docente não respondeu!"",left(importrange(Planilhas!B54,""Formulário!B38""),find(""("",importrange(Planilhas!B54,""Formulário!B38""))-2)),"""")"),"")</f>
        <v/>
      </c>
      <c r="E54" s="45" t="str">
        <f>IFERROR(__xludf.DUMMYFUNCTION("iferror(if(importrange(Planilhas!B54,""Formulário!B39"")=""Favor responder"",""Docente não respondeu!"",left(importrange(Planilhas!B54,""Formulário!B39""),find(""("",importrange(Planilhas!B54,""Formulário!B39""))-2)),"""")"),"")</f>
        <v/>
      </c>
      <c r="F54" s="45" t="str">
        <f>IFERROR(__xludf.DUMMYFUNCTION("iferror(if(importrange(Planilhas!B54,""Formulário!B40"")=""Favor responder"",""Docente não respondeu!"",left(importrange(Planilhas!B54,""Formulário!B40""),find(""("",importrange(Planilhas!B54,""Formulário!B40""))-2)),"""")"),"")</f>
        <v/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30.0" customHeight="1">
      <c r="A55" s="45" t="str">
        <f>Planilhas!A55</f>
        <v/>
      </c>
      <c r="B55" s="45" t="str">
        <f>IFERROR(__xludf.DUMMYFUNCTION("iferror(if(importrange(Planilhas!B55,""Formulário!B36"")=""Favor responder"",""Docente não respondeu!"",left(importrange(Planilhas!B55,""Formulário!B36""),find(""("",importrange(Planilhas!B55,""Formulário!B36""))-2)),"""")"),"")</f>
        <v/>
      </c>
      <c r="C55" s="45" t="str">
        <f>IFERROR(__xludf.DUMMYFUNCTION("iferror(if(importrange(Planilhas!B55,""Formulário!B37"")=""Favor responder"",""Docente não respondeu!"",left(importrange(Planilhas!B55,""Formulário!B37""),find(""("",importrange(Planilhas!B55,""Formulário!B37""))-2)),"""")"),"")</f>
        <v/>
      </c>
      <c r="D55" s="45" t="str">
        <f>IFERROR(__xludf.DUMMYFUNCTION("iferror(if(importrange(Planilhas!B55,""Formulário!B38"")=""Favor responder"",""Docente não respondeu!"",left(importrange(Planilhas!B55,""Formulário!B38""),find(""("",importrange(Planilhas!B55,""Formulário!B38""))-2)),"""")"),"")</f>
        <v/>
      </c>
      <c r="E55" s="45" t="str">
        <f>IFERROR(__xludf.DUMMYFUNCTION("iferror(if(importrange(Planilhas!B55,""Formulário!B39"")=""Favor responder"",""Docente não respondeu!"",left(importrange(Planilhas!B55,""Formulário!B39""),find(""("",importrange(Planilhas!B55,""Formulário!B39""))-2)),"""")"),"")</f>
        <v/>
      </c>
      <c r="F55" s="45" t="str">
        <f>IFERROR(__xludf.DUMMYFUNCTION("iferror(if(importrange(Planilhas!B55,""Formulário!B40"")=""Favor responder"",""Docente não respondeu!"",left(importrange(Planilhas!B55,""Formulário!B40""),find(""("",importrange(Planilhas!B55,""Formulário!B40""))-2)),"""")"),"")</f>
        <v/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30.0" customHeight="1">
      <c r="A56" s="45" t="str">
        <f>Planilhas!A56</f>
        <v/>
      </c>
      <c r="B56" s="45" t="str">
        <f>IFERROR(__xludf.DUMMYFUNCTION("iferror(if(importrange(Planilhas!B56,""Formulário!B36"")=""Favor responder"",""Docente não respondeu!"",left(importrange(Planilhas!B56,""Formulário!B36""),find(""("",importrange(Planilhas!B56,""Formulário!B36""))-2)),"""")"),"")</f>
        <v/>
      </c>
      <c r="C56" s="45" t="str">
        <f>IFERROR(__xludf.DUMMYFUNCTION("iferror(if(importrange(Planilhas!B56,""Formulário!B37"")=""Favor responder"",""Docente não respondeu!"",left(importrange(Planilhas!B56,""Formulário!B37""),find(""("",importrange(Planilhas!B56,""Formulário!B37""))-2)),"""")"),"")</f>
        <v/>
      </c>
      <c r="D56" s="45" t="str">
        <f>IFERROR(__xludf.DUMMYFUNCTION("iferror(if(importrange(Planilhas!B56,""Formulário!B38"")=""Favor responder"",""Docente não respondeu!"",left(importrange(Planilhas!B56,""Formulário!B38""),find(""("",importrange(Planilhas!B56,""Formulário!B38""))-2)),"""")"),"")</f>
        <v/>
      </c>
      <c r="E56" s="45" t="str">
        <f>IFERROR(__xludf.DUMMYFUNCTION("iferror(if(importrange(Planilhas!B56,""Formulário!B39"")=""Favor responder"",""Docente não respondeu!"",left(importrange(Planilhas!B56,""Formulário!B39""),find(""("",importrange(Planilhas!B56,""Formulário!B39""))-2)),"""")"),"")</f>
        <v/>
      </c>
      <c r="F56" s="45" t="str">
        <f>IFERROR(__xludf.DUMMYFUNCTION("iferror(if(importrange(Planilhas!B56,""Formulário!B40"")=""Favor responder"",""Docente não respondeu!"",left(importrange(Planilhas!B56,""Formulário!B40""),find(""("",importrange(Planilhas!B56,""Formulário!B40""))-2)),"""")"),"")</f>
        <v/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30.0" customHeight="1">
      <c r="A57" s="45" t="str">
        <f>Planilhas!A57</f>
        <v/>
      </c>
      <c r="B57" s="45" t="str">
        <f>IFERROR(__xludf.DUMMYFUNCTION("iferror(if(importrange(Planilhas!B57,""Formulário!B36"")=""Favor responder"",""Docente não respondeu!"",left(importrange(Planilhas!B57,""Formulário!B36""),find(""("",importrange(Planilhas!B57,""Formulário!B36""))-2)),"""")"),"")</f>
        <v/>
      </c>
      <c r="C57" s="45" t="str">
        <f>IFERROR(__xludf.DUMMYFUNCTION("iferror(if(importrange(Planilhas!B57,""Formulário!B37"")=""Favor responder"",""Docente não respondeu!"",left(importrange(Planilhas!B57,""Formulário!B37""),find(""("",importrange(Planilhas!B57,""Formulário!B37""))-2)),"""")"),"")</f>
        <v/>
      </c>
      <c r="D57" s="45" t="str">
        <f>IFERROR(__xludf.DUMMYFUNCTION("iferror(if(importrange(Planilhas!B57,""Formulário!B38"")=""Favor responder"",""Docente não respondeu!"",left(importrange(Planilhas!B57,""Formulário!B38""),find(""("",importrange(Planilhas!B57,""Formulário!B38""))-2)),"""")"),"")</f>
        <v/>
      </c>
      <c r="E57" s="45" t="str">
        <f>IFERROR(__xludf.DUMMYFUNCTION("iferror(if(importrange(Planilhas!B57,""Formulário!B39"")=""Favor responder"",""Docente não respondeu!"",left(importrange(Planilhas!B57,""Formulário!B39""),find(""("",importrange(Planilhas!B57,""Formulário!B39""))-2)),"""")"),"")</f>
        <v/>
      </c>
      <c r="F57" s="45" t="str">
        <f>IFERROR(__xludf.DUMMYFUNCTION("iferror(if(importrange(Planilhas!B57,""Formulário!B40"")=""Favor responder"",""Docente não respondeu!"",left(importrange(Planilhas!B57,""Formulário!B40""),find(""("",importrange(Planilhas!B57,""Formulário!B40""))-2)),"""")"),"")</f>
        <v/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30.0" customHeight="1">
      <c r="A58" s="45" t="str">
        <f>Planilhas!A58</f>
        <v/>
      </c>
      <c r="B58" s="45" t="str">
        <f>IFERROR(__xludf.DUMMYFUNCTION("iferror(if(importrange(Planilhas!B58,""Formulário!B36"")=""Favor responder"",""Docente não respondeu!"",left(importrange(Planilhas!B58,""Formulário!B36""),find(""("",importrange(Planilhas!B58,""Formulário!B36""))-2)),"""")"),"")</f>
        <v/>
      </c>
      <c r="C58" s="45" t="str">
        <f>IFERROR(__xludf.DUMMYFUNCTION("iferror(if(importrange(Planilhas!B58,""Formulário!B37"")=""Favor responder"",""Docente não respondeu!"",left(importrange(Planilhas!B58,""Formulário!B37""),find(""("",importrange(Planilhas!B58,""Formulário!B37""))-2)),"""")"),"")</f>
        <v/>
      </c>
      <c r="D58" s="45" t="str">
        <f>IFERROR(__xludf.DUMMYFUNCTION("iferror(if(importrange(Planilhas!B58,""Formulário!B38"")=""Favor responder"",""Docente não respondeu!"",left(importrange(Planilhas!B58,""Formulário!B38""),find(""("",importrange(Planilhas!B58,""Formulário!B38""))-2)),"""")"),"")</f>
        <v/>
      </c>
      <c r="E58" s="45" t="str">
        <f>IFERROR(__xludf.DUMMYFUNCTION("iferror(if(importrange(Planilhas!B58,""Formulário!B39"")=""Favor responder"",""Docente não respondeu!"",left(importrange(Planilhas!B58,""Formulário!B39""),find(""("",importrange(Planilhas!B58,""Formulário!B39""))-2)),"""")"),"")</f>
        <v/>
      </c>
      <c r="F58" s="45" t="str">
        <f>IFERROR(__xludf.DUMMYFUNCTION("iferror(if(importrange(Planilhas!B58,""Formulário!B40"")=""Favor responder"",""Docente não respondeu!"",left(importrange(Planilhas!B58,""Formulário!B40""),find(""("",importrange(Planilhas!B58,""Formulário!B40""))-2)),"""")"),"")</f>
        <v/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30.0" customHeight="1">
      <c r="A59" s="45" t="str">
        <f>Planilhas!A59</f>
        <v/>
      </c>
      <c r="B59" s="45" t="str">
        <f>IFERROR(__xludf.DUMMYFUNCTION("iferror(if(importrange(Planilhas!B59,""Formulário!B36"")=""Favor responder"",""Docente não respondeu!"",left(importrange(Planilhas!B59,""Formulário!B36""),find(""("",importrange(Planilhas!B59,""Formulário!B36""))-2)),"""")"),"")</f>
        <v/>
      </c>
      <c r="C59" s="45" t="str">
        <f>IFERROR(__xludf.DUMMYFUNCTION("iferror(if(importrange(Planilhas!B59,""Formulário!B37"")=""Favor responder"",""Docente não respondeu!"",left(importrange(Planilhas!B59,""Formulário!B37""),find(""("",importrange(Planilhas!B59,""Formulário!B37""))-2)),"""")"),"")</f>
        <v/>
      </c>
      <c r="D59" s="45" t="str">
        <f>IFERROR(__xludf.DUMMYFUNCTION("iferror(if(importrange(Planilhas!B59,""Formulário!B38"")=""Favor responder"",""Docente não respondeu!"",left(importrange(Planilhas!B59,""Formulário!B38""),find(""("",importrange(Planilhas!B59,""Formulário!B38""))-2)),"""")"),"")</f>
        <v/>
      </c>
      <c r="E59" s="45" t="str">
        <f>IFERROR(__xludf.DUMMYFUNCTION("iferror(if(importrange(Planilhas!B59,""Formulário!B39"")=""Favor responder"",""Docente não respondeu!"",left(importrange(Planilhas!B59,""Formulário!B39""),find(""("",importrange(Planilhas!B59,""Formulário!B39""))-2)),"""")"),"")</f>
        <v/>
      </c>
      <c r="F59" s="45" t="str">
        <f>IFERROR(__xludf.DUMMYFUNCTION("iferror(if(importrange(Planilhas!B59,""Formulário!B40"")=""Favor responder"",""Docente não respondeu!"",left(importrange(Planilhas!B59,""Formulário!B40""),find(""("",importrange(Planilhas!B59,""Formulário!B40""))-2)),"""")"),"")</f>
        <v/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30.0" customHeight="1">
      <c r="A60" s="45" t="str">
        <f>Planilhas!A60</f>
        <v/>
      </c>
      <c r="B60" s="45" t="str">
        <f>IFERROR(__xludf.DUMMYFUNCTION("iferror(if(importrange(Planilhas!B60,""Formulário!B36"")=""Favor responder"",""Docente não respondeu!"",left(importrange(Planilhas!B60,""Formulário!B36""),find(""("",importrange(Planilhas!B60,""Formulário!B36""))-2)),"""")"),"")</f>
        <v/>
      </c>
      <c r="C60" s="45" t="str">
        <f>IFERROR(__xludf.DUMMYFUNCTION("iferror(if(importrange(Planilhas!B60,""Formulário!B37"")=""Favor responder"",""Docente não respondeu!"",left(importrange(Planilhas!B60,""Formulário!B37""),find(""("",importrange(Planilhas!B60,""Formulário!B37""))-2)),"""")"),"")</f>
        <v/>
      </c>
      <c r="D60" s="45" t="str">
        <f>IFERROR(__xludf.DUMMYFUNCTION("iferror(if(importrange(Planilhas!B60,""Formulário!B38"")=""Favor responder"",""Docente não respondeu!"",left(importrange(Planilhas!B60,""Formulário!B38""),find(""("",importrange(Planilhas!B60,""Formulário!B38""))-2)),"""")"),"")</f>
        <v/>
      </c>
      <c r="E60" s="45" t="str">
        <f>IFERROR(__xludf.DUMMYFUNCTION("iferror(if(importrange(Planilhas!B60,""Formulário!B39"")=""Favor responder"",""Docente não respondeu!"",left(importrange(Planilhas!B60,""Formulário!B39""),find(""("",importrange(Planilhas!B60,""Formulário!B39""))-2)),"""")"),"")</f>
        <v/>
      </c>
      <c r="F60" s="45" t="str">
        <f>IFERROR(__xludf.DUMMYFUNCTION("iferror(if(importrange(Planilhas!B60,""Formulário!B40"")=""Favor responder"",""Docente não respondeu!"",left(importrange(Planilhas!B60,""Formulário!B40""),find(""("",importrange(Planilhas!B60,""Formulário!B40""))-2)),"""")"),"")</f>
        <v/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30.0" customHeight="1">
      <c r="A61" s="45" t="str">
        <f>Planilhas!A61</f>
        <v/>
      </c>
      <c r="B61" s="45" t="str">
        <f>IFERROR(__xludf.DUMMYFUNCTION("iferror(if(importrange(Planilhas!B61,""Formulário!B36"")=""Favor responder"",""Docente não respondeu!"",left(importrange(Planilhas!B61,""Formulário!B36""),find(""("",importrange(Planilhas!B61,""Formulário!B36""))-2)),"""")"),"")</f>
        <v/>
      </c>
      <c r="C61" s="45" t="str">
        <f>IFERROR(__xludf.DUMMYFUNCTION("iferror(if(importrange(Planilhas!B61,""Formulário!B37"")=""Favor responder"",""Docente não respondeu!"",left(importrange(Planilhas!B61,""Formulário!B37""),find(""("",importrange(Planilhas!B61,""Formulário!B37""))-2)),"""")"),"")</f>
        <v/>
      </c>
      <c r="D61" s="45" t="str">
        <f>IFERROR(__xludf.DUMMYFUNCTION("iferror(if(importrange(Planilhas!B61,""Formulário!B38"")=""Favor responder"",""Docente não respondeu!"",left(importrange(Planilhas!B61,""Formulário!B38""),find(""("",importrange(Planilhas!B61,""Formulário!B38""))-2)),"""")"),"")</f>
        <v/>
      </c>
      <c r="E61" s="45" t="str">
        <f>IFERROR(__xludf.DUMMYFUNCTION("iferror(if(importrange(Planilhas!B61,""Formulário!B39"")=""Favor responder"",""Docente não respondeu!"",left(importrange(Planilhas!B61,""Formulário!B39""),find(""("",importrange(Planilhas!B61,""Formulário!B39""))-2)),"""")"),"")</f>
        <v/>
      </c>
      <c r="F61" s="45" t="str">
        <f>IFERROR(__xludf.DUMMYFUNCTION("iferror(if(importrange(Planilhas!B61,""Formulário!B40"")=""Favor responder"",""Docente não respondeu!"",left(importrange(Planilhas!B61,""Formulário!B40""),find(""("",importrange(Planilhas!B61,""Formulário!B40""))-2)),"""")"),"")</f>
        <v/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30.0" customHeight="1">
      <c r="A62" s="45" t="str">
        <f>Planilhas!A62</f>
        <v/>
      </c>
      <c r="B62" s="45" t="str">
        <f>IFERROR(__xludf.DUMMYFUNCTION("iferror(if(importrange(Planilhas!B62,""Formulário!B36"")=""Favor responder"",""Docente não respondeu!"",left(importrange(Planilhas!B62,""Formulário!B36""),find(""("",importrange(Planilhas!B62,""Formulário!B36""))-2)),"""")"),"")</f>
        <v/>
      </c>
      <c r="C62" s="45" t="str">
        <f>IFERROR(__xludf.DUMMYFUNCTION("iferror(if(importrange(Planilhas!B62,""Formulário!B37"")=""Favor responder"",""Docente não respondeu!"",left(importrange(Planilhas!B62,""Formulário!B37""),find(""("",importrange(Planilhas!B62,""Formulário!B37""))-2)),"""")"),"")</f>
        <v/>
      </c>
      <c r="D62" s="45" t="str">
        <f>IFERROR(__xludf.DUMMYFUNCTION("iferror(if(importrange(Planilhas!B62,""Formulário!B38"")=""Favor responder"",""Docente não respondeu!"",left(importrange(Planilhas!B62,""Formulário!B38""),find(""("",importrange(Planilhas!B62,""Formulário!B38""))-2)),"""")"),"")</f>
        <v/>
      </c>
      <c r="E62" s="45" t="str">
        <f>IFERROR(__xludf.DUMMYFUNCTION("iferror(if(importrange(Planilhas!B62,""Formulário!B39"")=""Favor responder"",""Docente não respondeu!"",left(importrange(Planilhas!B62,""Formulário!B39""),find(""("",importrange(Planilhas!B62,""Formulário!B39""))-2)),"""")"),"")</f>
        <v/>
      </c>
      <c r="F62" s="45" t="str">
        <f>IFERROR(__xludf.DUMMYFUNCTION("iferror(if(importrange(Planilhas!B62,""Formulário!B40"")=""Favor responder"",""Docente não respondeu!"",left(importrange(Planilhas!B62,""Formulário!B40""),find(""("",importrange(Planilhas!B62,""Formulário!B40""))-2)),"""")"),"")</f>
        <v/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30.0" customHeight="1">
      <c r="A63" s="45" t="str">
        <f>Planilhas!A63</f>
        <v/>
      </c>
      <c r="B63" s="45" t="str">
        <f>IFERROR(__xludf.DUMMYFUNCTION("iferror(if(importrange(Planilhas!B63,""Formulário!B36"")=""Favor responder"",""Docente não respondeu!"",left(importrange(Planilhas!B63,""Formulário!B36""),find(""("",importrange(Planilhas!B63,""Formulário!B36""))-2)),"""")"),"")</f>
        <v/>
      </c>
      <c r="C63" s="45" t="str">
        <f>IFERROR(__xludf.DUMMYFUNCTION("iferror(if(importrange(Planilhas!B63,""Formulário!B37"")=""Favor responder"",""Docente não respondeu!"",left(importrange(Planilhas!B63,""Formulário!B37""),find(""("",importrange(Planilhas!B63,""Formulário!B37""))-2)),"""")"),"")</f>
        <v/>
      </c>
      <c r="D63" s="45" t="str">
        <f>IFERROR(__xludf.DUMMYFUNCTION("iferror(if(importrange(Planilhas!B63,""Formulário!B38"")=""Favor responder"",""Docente não respondeu!"",left(importrange(Planilhas!B63,""Formulário!B38""),find(""("",importrange(Planilhas!B63,""Formulário!B38""))-2)),"""")"),"")</f>
        <v/>
      </c>
      <c r="E63" s="45" t="str">
        <f>IFERROR(__xludf.DUMMYFUNCTION("iferror(if(importrange(Planilhas!B63,""Formulário!B39"")=""Favor responder"",""Docente não respondeu!"",left(importrange(Planilhas!B63,""Formulário!B39""),find(""("",importrange(Planilhas!B63,""Formulário!B39""))-2)),"""")"),"")</f>
        <v/>
      </c>
      <c r="F63" s="45" t="str">
        <f>IFERROR(__xludf.DUMMYFUNCTION("iferror(if(importrange(Planilhas!B63,""Formulário!B40"")=""Favor responder"",""Docente não respondeu!"",left(importrange(Planilhas!B63,""Formulário!B40""),find(""("",importrange(Planilhas!B63,""Formulário!B40""))-2)),"""")"),"")</f>
        <v/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30.0" customHeight="1">
      <c r="A64" s="45" t="str">
        <f>Planilhas!A64</f>
        <v/>
      </c>
      <c r="B64" s="45" t="str">
        <f>IFERROR(__xludf.DUMMYFUNCTION("iferror(if(importrange(Planilhas!B64,""Formulário!B36"")=""Favor responder"",""Docente não respondeu!"",left(importrange(Planilhas!B64,""Formulário!B36""),find(""("",importrange(Planilhas!B64,""Formulário!B36""))-2)),"""")"),"")</f>
        <v/>
      </c>
      <c r="C64" s="45" t="str">
        <f>IFERROR(__xludf.DUMMYFUNCTION("iferror(if(importrange(Planilhas!B64,""Formulário!B37"")=""Favor responder"",""Docente não respondeu!"",left(importrange(Planilhas!B64,""Formulário!B37""),find(""("",importrange(Planilhas!B64,""Formulário!B37""))-2)),"""")"),"")</f>
        <v/>
      </c>
      <c r="D64" s="45" t="str">
        <f>IFERROR(__xludf.DUMMYFUNCTION("iferror(if(importrange(Planilhas!B64,""Formulário!B38"")=""Favor responder"",""Docente não respondeu!"",left(importrange(Planilhas!B64,""Formulário!B38""),find(""("",importrange(Planilhas!B64,""Formulário!B38""))-2)),"""")"),"")</f>
        <v/>
      </c>
      <c r="E64" s="45" t="str">
        <f>IFERROR(__xludf.DUMMYFUNCTION("iferror(if(importrange(Planilhas!B64,""Formulário!B39"")=""Favor responder"",""Docente não respondeu!"",left(importrange(Planilhas!B64,""Formulário!B39""),find(""("",importrange(Planilhas!B64,""Formulário!B39""))-2)),"""")"),"")</f>
        <v/>
      </c>
      <c r="F64" s="45" t="str">
        <f>IFERROR(__xludf.DUMMYFUNCTION("iferror(if(importrange(Planilhas!B64,""Formulário!B40"")=""Favor responder"",""Docente não respondeu!"",left(importrange(Planilhas!B64,""Formulário!B40""),find(""("",importrange(Planilhas!B64,""Formulário!B40""))-2)),"""")"),"")</f>
        <v/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30.0" customHeight="1">
      <c r="A65" s="45" t="str">
        <f>Planilhas!A65</f>
        <v/>
      </c>
      <c r="B65" s="45" t="str">
        <f>IFERROR(__xludf.DUMMYFUNCTION("iferror(if(importrange(Planilhas!B65,""Formulário!B36"")=""Favor responder"",""Docente não respondeu!"",left(importrange(Planilhas!B65,""Formulário!B36""),find(""("",importrange(Planilhas!B65,""Formulário!B36""))-2)),"""")"),"")</f>
        <v/>
      </c>
      <c r="C65" s="45" t="str">
        <f>IFERROR(__xludf.DUMMYFUNCTION("iferror(if(importrange(Planilhas!B65,""Formulário!B37"")=""Favor responder"",""Docente não respondeu!"",left(importrange(Planilhas!B65,""Formulário!B37""),find(""("",importrange(Planilhas!B65,""Formulário!B37""))-2)),"""")"),"")</f>
        <v/>
      </c>
      <c r="D65" s="45" t="str">
        <f>IFERROR(__xludf.DUMMYFUNCTION("iferror(if(importrange(Planilhas!B65,""Formulário!B38"")=""Favor responder"",""Docente não respondeu!"",left(importrange(Planilhas!B65,""Formulário!B38""),find(""("",importrange(Planilhas!B65,""Formulário!B38""))-2)),"""")"),"")</f>
        <v/>
      </c>
      <c r="E65" s="45" t="str">
        <f>IFERROR(__xludf.DUMMYFUNCTION("iferror(if(importrange(Planilhas!B65,""Formulário!B39"")=""Favor responder"",""Docente não respondeu!"",left(importrange(Planilhas!B65,""Formulário!B39""),find(""("",importrange(Planilhas!B65,""Formulário!B39""))-2)),"""")"),"")</f>
        <v/>
      </c>
      <c r="F65" s="45" t="str">
        <f>IFERROR(__xludf.DUMMYFUNCTION("iferror(if(importrange(Planilhas!B65,""Formulário!B40"")=""Favor responder"",""Docente não respondeu!"",left(importrange(Planilhas!B65,""Formulário!B40""),find(""("",importrange(Planilhas!B65,""Formulário!B40""))-2)),"""")"),"")</f>
        <v/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30.0" customHeight="1">
      <c r="A66" s="45" t="str">
        <f>Planilhas!A66</f>
        <v/>
      </c>
      <c r="B66" s="45" t="str">
        <f>IFERROR(__xludf.DUMMYFUNCTION("iferror(if(importrange(Planilhas!B66,""Formulário!B36"")=""Favor responder"",""Docente não respondeu!"",left(importrange(Planilhas!B66,""Formulário!B36""),find(""("",importrange(Planilhas!B66,""Formulário!B36""))-2)),"""")"),"")</f>
        <v/>
      </c>
      <c r="C66" s="45" t="str">
        <f>IFERROR(__xludf.DUMMYFUNCTION("iferror(if(importrange(Planilhas!B66,""Formulário!B37"")=""Favor responder"",""Docente não respondeu!"",left(importrange(Planilhas!B66,""Formulário!B37""),find(""("",importrange(Planilhas!B66,""Formulário!B37""))-2)),"""")"),"")</f>
        <v/>
      </c>
      <c r="D66" s="45" t="str">
        <f>IFERROR(__xludf.DUMMYFUNCTION("iferror(if(importrange(Planilhas!B66,""Formulário!B38"")=""Favor responder"",""Docente não respondeu!"",left(importrange(Planilhas!B66,""Formulário!B38""),find(""("",importrange(Planilhas!B66,""Formulário!B38""))-2)),"""")"),"")</f>
        <v/>
      </c>
      <c r="E66" s="45" t="str">
        <f>IFERROR(__xludf.DUMMYFUNCTION("iferror(if(importrange(Planilhas!B66,""Formulário!B39"")=""Favor responder"",""Docente não respondeu!"",left(importrange(Planilhas!B66,""Formulário!B39""),find(""("",importrange(Planilhas!B66,""Formulário!B39""))-2)),"""")"),"")</f>
        <v/>
      </c>
      <c r="F66" s="45" t="str">
        <f>IFERROR(__xludf.DUMMYFUNCTION("iferror(if(importrange(Planilhas!B66,""Formulário!B40"")=""Favor responder"",""Docente não respondeu!"",left(importrange(Planilhas!B66,""Formulário!B40""),find(""("",importrange(Planilhas!B66,""Formulário!B40""))-2)),"""")"),"")</f>
        <v/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30.0" customHeight="1">
      <c r="A67" s="45" t="str">
        <f>Planilhas!A67</f>
        <v/>
      </c>
      <c r="B67" s="45" t="str">
        <f>IFERROR(__xludf.DUMMYFUNCTION("iferror(if(importrange(Planilhas!B67,""Formulário!B36"")=""Favor responder"",""Docente não respondeu!"",left(importrange(Planilhas!B67,""Formulário!B36""),find(""("",importrange(Planilhas!B67,""Formulário!B36""))-2)),"""")"),"")</f>
        <v/>
      </c>
      <c r="C67" s="45" t="str">
        <f>IFERROR(__xludf.DUMMYFUNCTION("iferror(if(importrange(Planilhas!B67,""Formulário!B37"")=""Favor responder"",""Docente não respondeu!"",left(importrange(Planilhas!B67,""Formulário!B37""),find(""("",importrange(Planilhas!B67,""Formulário!B37""))-2)),"""")"),"")</f>
        <v/>
      </c>
      <c r="D67" s="45" t="str">
        <f>IFERROR(__xludf.DUMMYFUNCTION("iferror(if(importrange(Planilhas!B67,""Formulário!B38"")=""Favor responder"",""Docente não respondeu!"",left(importrange(Planilhas!B67,""Formulário!B38""),find(""("",importrange(Planilhas!B67,""Formulário!B38""))-2)),"""")"),"")</f>
        <v/>
      </c>
      <c r="E67" s="45" t="str">
        <f>IFERROR(__xludf.DUMMYFUNCTION("iferror(if(importrange(Planilhas!B67,""Formulário!B39"")=""Favor responder"",""Docente não respondeu!"",left(importrange(Planilhas!B67,""Formulário!B39""),find(""("",importrange(Planilhas!B67,""Formulário!B39""))-2)),"""")"),"")</f>
        <v/>
      </c>
      <c r="F67" s="45" t="str">
        <f>IFERROR(__xludf.DUMMYFUNCTION("iferror(if(importrange(Planilhas!B67,""Formulário!B40"")=""Favor responder"",""Docente não respondeu!"",left(importrange(Planilhas!B67,""Formulário!B40""),find(""("",importrange(Planilhas!B67,""Formulário!B40""))-2)),"""")"),"")</f>
        <v/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30.0" customHeight="1">
      <c r="A68" s="45" t="str">
        <f>Planilhas!A68</f>
        <v/>
      </c>
      <c r="B68" s="45" t="str">
        <f>IFERROR(__xludf.DUMMYFUNCTION("iferror(if(importrange(Planilhas!B68,""Formulário!B36"")=""Favor responder"",""Docente não respondeu!"",left(importrange(Planilhas!B68,""Formulário!B36""),find(""("",importrange(Planilhas!B68,""Formulário!B36""))-2)),"""")"),"")</f>
        <v/>
      </c>
      <c r="C68" s="45" t="str">
        <f>IFERROR(__xludf.DUMMYFUNCTION("iferror(if(importrange(Planilhas!B68,""Formulário!B37"")=""Favor responder"",""Docente não respondeu!"",left(importrange(Planilhas!B68,""Formulário!B37""),find(""("",importrange(Planilhas!B68,""Formulário!B37""))-2)),"""")"),"")</f>
        <v/>
      </c>
      <c r="D68" s="45" t="str">
        <f>IFERROR(__xludf.DUMMYFUNCTION("iferror(if(importrange(Planilhas!B68,""Formulário!B38"")=""Favor responder"",""Docente não respondeu!"",left(importrange(Planilhas!B68,""Formulário!B38""),find(""("",importrange(Planilhas!B68,""Formulário!B38""))-2)),"""")"),"")</f>
        <v/>
      </c>
      <c r="E68" s="45" t="str">
        <f>IFERROR(__xludf.DUMMYFUNCTION("iferror(if(importrange(Planilhas!B68,""Formulário!B39"")=""Favor responder"",""Docente não respondeu!"",left(importrange(Planilhas!B68,""Formulário!B39""),find(""("",importrange(Planilhas!B68,""Formulário!B39""))-2)),"""")"),"")</f>
        <v/>
      </c>
      <c r="F68" s="45" t="str">
        <f>IFERROR(__xludf.DUMMYFUNCTION("iferror(if(importrange(Planilhas!B68,""Formulário!B40"")=""Favor responder"",""Docente não respondeu!"",left(importrange(Planilhas!B68,""Formulário!B40""),find(""("",importrange(Planilhas!B68,""Formulário!B40""))-2)),"""")"),"")</f>
        <v/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30.0" customHeight="1">
      <c r="A69" s="45" t="str">
        <f>Planilhas!A69</f>
        <v/>
      </c>
      <c r="B69" s="45" t="str">
        <f>IFERROR(__xludf.DUMMYFUNCTION("iferror(if(importrange(Planilhas!B69,""Formulário!B36"")=""Favor responder"",""Docente não respondeu!"",left(importrange(Planilhas!B69,""Formulário!B36""),find(""("",importrange(Planilhas!B69,""Formulário!B36""))-2)),"""")"),"")</f>
        <v/>
      </c>
      <c r="C69" s="45" t="str">
        <f>IFERROR(__xludf.DUMMYFUNCTION("iferror(if(importrange(Planilhas!B69,""Formulário!B37"")=""Favor responder"",""Docente não respondeu!"",left(importrange(Planilhas!B69,""Formulário!B37""),find(""("",importrange(Planilhas!B69,""Formulário!B37""))-2)),"""")"),"")</f>
        <v/>
      </c>
      <c r="D69" s="45" t="str">
        <f>IFERROR(__xludf.DUMMYFUNCTION("iferror(if(importrange(Planilhas!B69,""Formulário!B38"")=""Favor responder"",""Docente não respondeu!"",left(importrange(Planilhas!B69,""Formulário!B38""),find(""("",importrange(Planilhas!B69,""Formulário!B38""))-2)),"""")"),"")</f>
        <v/>
      </c>
      <c r="E69" s="45" t="str">
        <f>IFERROR(__xludf.DUMMYFUNCTION("iferror(if(importrange(Planilhas!B69,""Formulário!B39"")=""Favor responder"",""Docente não respondeu!"",left(importrange(Planilhas!B69,""Formulário!B39""),find(""("",importrange(Planilhas!B69,""Formulário!B39""))-2)),"""")"),"")</f>
        <v/>
      </c>
      <c r="F69" s="45" t="str">
        <f>IFERROR(__xludf.DUMMYFUNCTION("iferror(if(importrange(Planilhas!B69,""Formulário!B40"")=""Favor responder"",""Docente não respondeu!"",left(importrange(Planilhas!B69,""Formulário!B40""),find(""("",importrange(Planilhas!B69,""Formulário!B40""))-2)),"""")"),"")</f>
        <v/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</sheetData>
  <conditionalFormatting sqref="B2:F69">
    <cfRule type="cellIs" dxfId="0" priority="1" operator="equal">
      <formula>"Docente não respondeu!"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6" width="16.29"/>
  </cols>
  <sheetData>
    <row r="1" ht="15.0" customHeight="1">
      <c r="A1" s="49" t="str">
        <f>concatenate("Encargos Didáticos - ",Planilhas!G2)</f>
        <v>Encargos Didáticos - 2º semestre de 2017</v>
      </c>
      <c r="B1" s="50"/>
      <c r="C1" s="50"/>
      <c r="D1" s="50"/>
      <c r="E1" s="50"/>
      <c r="F1" s="51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0" customHeight="1">
      <c r="A2" s="53" t="s">
        <v>687</v>
      </c>
      <c r="B2" s="54" t="s">
        <v>220</v>
      </c>
      <c r="D2" s="54"/>
      <c r="E2" s="55"/>
      <c r="F2" s="56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0" customHeight="1">
      <c r="A3" s="53" t="s">
        <v>688</v>
      </c>
      <c r="B3" s="55" t="str">
        <f>IFERROR(__xludf.DUMMYFUNCTION("importrange(vlookup(B2,Planilhas!$A$2:$B$64,2,false),""Formulário!$D$4"")"),"Favor responder")</f>
        <v>Favor responder</v>
      </c>
      <c r="E3" s="55"/>
      <c r="F3" s="56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0" customHeight="1">
      <c r="A4" s="53" t="s">
        <v>689</v>
      </c>
      <c r="B4" s="57"/>
      <c r="C4" s="55"/>
      <c r="D4" s="55"/>
      <c r="E4" s="55"/>
      <c r="F4" s="56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0" customHeight="1">
      <c r="A5" s="58" t="str">
        <f>IFERROR(__xludf.DUMMYFUNCTION("importrange(vlookup(B2,Planilhas!$A$2:$B$64,2,false),""Formulário!A7:F23"")"),"Horário")</f>
        <v>Horário</v>
      </c>
      <c r="B5" s="59" t="s">
        <v>690</v>
      </c>
      <c r="C5" s="59" t="s">
        <v>691</v>
      </c>
      <c r="D5" s="59" t="s">
        <v>692</v>
      </c>
      <c r="E5" s="59" t="s">
        <v>693</v>
      </c>
      <c r="F5" s="59" t="s">
        <v>694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5.0" customHeight="1">
      <c r="A6" s="59" t="s">
        <v>695</v>
      </c>
      <c r="B6" s="59"/>
      <c r="C6" s="59"/>
      <c r="D6" s="59"/>
      <c r="E6" s="59"/>
      <c r="F6" s="59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0" customHeight="1">
      <c r="A7" s="59" t="s">
        <v>696</v>
      </c>
      <c r="B7" s="59"/>
      <c r="C7" s="59"/>
      <c r="D7" s="59"/>
      <c r="E7" s="59"/>
      <c r="F7" s="59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0" customHeight="1">
      <c r="A8" s="59" t="s">
        <v>697</v>
      </c>
      <c r="B8" s="59"/>
      <c r="C8" s="59"/>
      <c r="D8" s="59"/>
      <c r="E8" s="59"/>
      <c r="F8" s="59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0" customHeight="1">
      <c r="A9" s="59" t="s">
        <v>698</v>
      </c>
      <c r="B9" s="59"/>
      <c r="C9" s="59"/>
      <c r="D9" s="59"/>
      <c r="E9" s="59"/>
      <c r="F9" s="59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0" customHeight="1">
      <c r="A10" s="59" t="s">
        <v>699</v>
      </c>
      <c r="B10" s="59"/>
      <c r="C10" s="59"/>
      <c r="D10" s="59"/>
      <c r="E10" s="59"/>
      <c r="F10" s="59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0" customHeight="1">
      <c r="A11" s="59" t="s">
        <v>700</v>
      </c>
      <c r="B11" s="59"/>
      <c r="C11" s="59"/>
      <c r="D11" s="59"/>
      <c r="E11" s="59"/>
      <c r="F11" s="5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0" customHeight="1">
      <c r="A12" s="59" t="s">
        <v>701</v>
      </c>
      <c r="B12" s="59"/>
      <c r="C12" s="59"/>
      <c r="D12" s="59"/>
      <c r="E12" s="59"/>
      <c r="F12" s="5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0" customHeight="1">
      <c r="A13" s="59" t="s">
        <v>702</v>
      </c>
      <c r="B13" s="59"/>
      <c r="C13" s="59"/>
      <c r="D13" s="59"/>
      <c r="E13" s="59"/>
      <c r="F13" s="59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0" customHeight="1">
      <c r="A14" s="59" t="s">
        <v>703</v>
      </c>
      <c r="B14" s="59"/>
      <c r="C14" s="59"/>
      <c r="D14" s="59"/>
      <c r="E14" s="59"/>
      <c r="F14" s="59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0" customHeight="1">
      <c r="A15" s="59" t="s">
        <v>704</v>
      </c>
      <c r="B15" s="59"/>
      <c r="C15" s="59"/>
      <c r="D15" s="59"/>
      <c r="E15" s="59"/>
      <c r="F15" s="59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0" customHeight="1">
      <c r="A16" s="59" t="s">
        <v>705</v>
      </c>
      <c r="B16" s="59"/>
      <c r="C16" s="59"/>
      <c r="D16" s="59"/>
      <c r="E16" s="59"/>
      <c r="F16" s="59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0" customHeight="1">
      <c r="A17" s="59" t="s">
        <v>707</v>
      </c>
      <c r="B17" s="59"/>
      <c r="C17" s="59"/>
      <c r="D17" s="59"/>
      <c r="E17" s="59"/>
      <c r="F17" s="59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0" customHeight="1">
      <c r="A18" s="59" t="s">
        <v>708</v>
      </c>
      <c r="B18" s="59"/>
      <c r="C18" s="59"/>
      <c r="D18" s="59"/>
      <c r="E18" s="59"/>
      <c r="F18" s="59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0" customHeight="1">
      <c r="A19" s="59" t="s">
        <v>709</v>
      </c>
      <c r="B19" s="59"/>
      <c r="C19" s="59"/>
      <c r="D19" s="59"/>
      <c r="E19" s="59"/>
      <c r="F19" s="59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0" customHeight="1">
      <c r="A20" s="59" t="s">
        <v>710</v>
      </c>
      <c r="B20" s="59"/>
      <c r="C20" s="59"/>
      <c r="D20" s="59"/>
      <c r="E20" s="59"/>
      <c r="F20" s="59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0" customHeight="1">
      <c r="A21" s="59" t="s">
        <v>711</v>
      </c>
      <c r="B21" s="59"/>
      <c r="C21" s="59"/>
      <c r="D21" s="59"/>
      <c r="E21" s="59"/>
      <c r="F21" s="59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0" customHeight="1">
      <c r="A22" s="53" t="s">
        <v>712</v>
      </c>
      <c r="B22" s="55"/>
      <c r="C22" s="55"/>
      <c r="D22" s="55"/>
      <c r="E22" s="55"/>
      <c r="F22" s="56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0" customHeight="1">
      <c r="A23" s="61" t="str">
        <f>IFERROR(__xludf.DUMMYFUNCTION("importrange(vlookup(B2,Planilhas!$A$2:$B$64,2,false),""Formulário!A26"")"),"")</f>
        <v/>
      </c>
      <c r="F23" s="6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0" customHeight="1">
      <c r="A24" s="63"/>
      <c r="F24" s="6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0" customHeight="1">
      <c r="A25" s="63"/>
      <c r="F25" s="6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0" customHeight="1">
      <c r="A26" s="63"/>
      <c r="F26" s="6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0" customHeight="1">
      <c r="A27" s="63"/>
      <c r="F27" s="6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0" customHeight="1">
      <c r="A28" s="53" t="s">
        <v>713</v>
      </c>
      <c r="B28" s="57" t="str">
        <f>IFERROR(__xludf.DUMMYFUNCTION("importrange(vlookup(B2,Planilhas!$A$2:$B$64,2,false),""Formulário!C31:33"")"),"Favor responder")</f>
        <v>Favor responder</v>
      </c>
      <c r="F28" s="56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 t="s">
        <v>714</v>
      </c>
    </row>
    <row r="29" ht="15.0" customHeight="1">
      <c r="A29" s="64"/>
      <c r="B29" s="55" t="s">
        <v>715</v>
      </c>
      <c r="F29" s="56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 t="s">
        <v>716</v>
      </c>
    </row>
    <row r="30" ht="15.0" customHeight="1">
      <c r="A30" s="64"/>
      <c r="B30" s="55" t="s">
        <v>715</v>
      </c>
      <c r="F30" s="56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 t="s">
        <v>717</v>
      </c>
    </row>
    <row r="31" ht="15.0" customHeight="1">
      <c r="A31" s="53" t="s">
        <v>718</v>
      </c>
      <c r="C31" s="55"/>
      <c r="D31" s="55"/>
      <c r="E31" s="55"/>
      <c r="F31" s="56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0" customHeight="1">
      <c r="A32" s="64" t="str">
        <f>IFERROR(__xludf.DUMMYFUNCTION("importrange(vlookup(B2,Planilhas!$A$2:$B$64,2,false),""Formulário!A36:B40"")"),"1a opção:")</f>
        <v>1a opção:</v>
      </c>
      <c r="B32" s="55" t="s">
        <v>719</v>
      </c>
      <c r="F32" s="6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0" customHeight="1">
      <c r="A33" s="64" t="s">
        <v>720</v>
      </c>
      <c r="B33" s="55" t="s">
        <v>715</v>
      </c>
      <c r="F33" s="6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0" customHeight="1">
      <c r="A34" s="64" t="s">
        <v>721</v>
      </c>
      <c r="B34" s="55" t="s">
        <v>715</v>
      </c>
      <c r="F34" s="6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0" customHeight="1">
      <c r="A35" s="64" t="s">
        <v>722</v>
      </c>
      <c r="B35" s="55" t="s">
        <v>715</v>
      </c>
      <c r="F35" s="6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0" customHeight="1">
      <c r="A36" s="64" t="s">
        <v>723</v>
      </c>
      <c r="B36" s="55" t="s">
        <v>715</v>
      </c>
      <c r="F36" s="6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0" customHeight="1">
      <c r="A37" s="65"/>
      <c r="B37" s="66"/>
      <c r="C37" s="66"/>
      <c r="D37" s="55"/>
      <c r="E37" s="55"/>
      <c r="F37" s="56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0" customHeight="1">
      <c r="A38" s="53" t="s">
        <v>724</v>
      </c>
      <c r="B38" s="55" t="str">
        <f>IFERROR(__xludf.DUMMYFUNCTION("importrange(vlookup(B2,Planilhas!$A$2:$B$64,2,false),""Formulário!C42"")"),"Não")</f>
        <v>Não</v>
      </c>
      <c r="D38" s="55"/>
      <c r="E38" s="55"/>
      <c r="F38" s="56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0" customHeight="1">
      <c r="A39" s="53" t="s">
        <v>725</v>
      </c>
      <c r="B39" s="55"/>
      <c r="C39" s="55"/>
      <c r="D39" s="55"/>
      <c r="E39" s="55"/>
      <c r="F39" s="56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0" customHeight="1">
      <c r="A40" s="61" t="str">
        <f>IFERROR(__xludf.DUMMYFUNCTION("importrange(vlookup(B2,Planilhas!$A$2:$B$64,2,false),""Formulário!A49"")"),"Gostaria de relatar assédio moral sofrido por parte do Prof. Lucas Pedroso. Solicito providências no sentido de que isto não ocorra mais.")</f>
        <v>Gostaria de relatar assédio moral sofrido por parte do Prof. Lucas Pedroso. Solicito providências no sentido de que isto não ocorra mais.</v>
      </c>
      <c r="F40" s="6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0" customHeight="1">
      <c r="A41" s="63"/>
      <c r="F41" s="6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0" customHeight="1">
      <c r="A42" s="63"/>
      <c r="F42" s="6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0" customHeight="1">
      <c r="A43" s="63"/>
      <c r="F43" s="6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0" customHeight="1">
      <c r="A44" s="63"/>
      <c r="F44" s="6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0" customHeight="1">
      <c r="A45" s="67"/>
      <c r="B45" s="68"/>
      <c r="C45" s="68"/>
      <c r="D45" s="68"/>
      <c r="E45" s="68"/>
      <c r="F45" s="69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0" customHeight="1">
      <c r="A46" s="70"/>
      <c r="B46" s="70"/>
      <c r="C46" s="70"/>
      <c r="D46" s="70"/>
      <c r="E46" s="70"/>
      <c r="F46" s="70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0" customHeight="1">
      <c r="A47" s="71"/>
      <c r="B47" s="71"/>
      <c r="C47" s="71"/>
      <c r="D47" s="71"/>
      <c r="E47" s="71"/>
      <c r="F47" s="71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0" customHeight="1">
      <c r="A48" s="71"/>
      <c r="B48" s="71"/>
      <c r="C48" s="71"/>
      <c r="D48" s="71"/>
      <c r="E48" s="71"/>
      <c r="F48" s="71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0" customHeight="1">
      <c r="A49" s="71"/>
      <c r="B49" s="71"/>
      <c r="C49" s="71"/>
      <c r="D49" s="71"/>
      <c r="E49" s="71"/>
      <c r="F49" s="71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0" customHeight="1">
      <c r="A50" s="71"/>
      <c r="B50" s="71"/>
      <c r="C50" s="71"/>
      <c r="D50" s="71"/>
      <c r="E50" s="71"/>
      <c r="F50" s="71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0" customHeight="1">
      <c r="A51" s="71"/>
      <c r="B51" s="71"/>
      <c r="C51" s="71"/>
      <c r="D51" s="71"/>
      <c r="E51" s="71"/>
      <c r="F51" s="7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0" customHeight="1">
      <c r="A52" s="71"/>
      <c r="B52" s="71"/>
      <c r="C52" s="71"/>
      <c r="D52" s="71"/>
      <c r="E52" s="71"/>
      <c r="F52" s="7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0" customHeight="1">
      <c r="A53" s="71"/>
      <c r="B53" s="71"/>
      <c r="C53" s="71"/>
      <c r="D53" s="71"/>
      <c r="E53" s="71"/>
      <c r="F53" s="71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0" customHeight="1">
      <c r="A54" s="71"/>
      <c r="B54" s="71"/>
      <c r="C54" s="71"/>
      <c r="D54" s="71"/>
      <c r="E54" s="71"/>
      <c r="F54" s="71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0" customHeight="1">
      <c r="A55" s="71"/>
      <c r="B55" s="71"/>
      <c r="C55" s="71"/>
      <c r="D55" s="71"/>
      <c r="E55" s="71"/>
      <c r="F55" s="71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0" customHeight="1">
      <c r="A56" s="71"/>
      <c r="B56" s="71"/>
      <c r="C56" s="71"/>
      <c r="D56" s="71"/>
      <c r="E56" s="71"/>
      <c r="F56" s="7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0" customHeight="1">
      <c r="A57" s="71"/>
      <c r="B57" s="71"/>
      <c r="C57" s="71"/>
      <c r="D57" s="71"/>
      <c r="E57" s="71"/>
      <c r="F57" s="7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0" customHeight="1">
      <c r="A58" s="71"/>
      <c r="B58" s="71"/>
      <c r="C58" s="71"/>
      <c r="D58" s="71"/>
      <c r="E58" s="71"/>
      <c r="F58" s="7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0" customHeight="1">
      <c r="A59" s="71"/>
      <c r="B59" s="71"/>
      <c r="C59" s="71"/>
      <c r="D59" s="71"/>
      <c r="E59" s="71"/>
      <c r="F59" s="7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0" customHeight="1">
      <c r="A60" s="71"/>
      <c r="B60" s="71"/>
      <c r="C60" s="71"/>
      <c r="D60" s="71"/>
      <c r="E60" s="71"/>
      <c r="F60" s="7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0" customHeight="1">
      <c r="A61" s="71"/>
      <c r="B61" s="71"/>
      <c r="C61" s="71"/>
      <c r="D61" s="71"/>
      <c r="E61" s="71"/>
      <c r="F61" s="7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0" customHeight="1">
      <c r="A62" s="71"/>
      <c r="B62" s="71"/>
      <c r="C62" s="71"/>
      <c r="D62" s="71"/>
      <c r="E62" s="71"/>
      <c r="F62" s="7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0" customHeight="1">
      <c r="A63" s="71"/>
      <c r="B63" s="71"/>
      <c r="C63" s="71"/>
      <c r="D63" s="71"/>
      <c r="E63" s="71"/>
      <c r="F63" s="7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0" customHeight="1">
      <c r="A64" s="71"/>
      <c r="B64" s="71"/>
      <c r="C64" s="71"/>
      <c r="D64" s="71"/>
      <c r="E64" s="71"/>
      <c r="F64" s="71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0" customHeight="1">
      <c r="A65" s="71"/>
      <c r="B65" s="71"/>
      <c r="C65" s="71"/>
      <c r="D65" s="71"/>
      <c r="E65" s="71"/>
      <c r="F65" s="7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0" customHeight="1">
      <c r="A66" s="71"/>
      <c r="B66" s="71"/>
      <c r="C66" s="71"/>
      <c r="D66" s="71"/>
      <c r="E66" s="71"/>
      <c r="F66" s="7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0" customHeight="1">
      <c r="A67" s="71"/>
      <c r="B67" s="71"/>
      <c r="C67" s="71"/>
      <c r="D67" s="71"/>
      <c r="E67" s="71"/>
      <c r="F67" s="7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0" customHeight="1">
      <c r="A68" s="71"/>
      <c r="B68" s="71"/>
      <c r="C68" s="71"/>
      <c r="D68" s="71"/>
      <c r="E68" s="71"/>
      <c r="F68" s="7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0" customHeight="1">
      <c r="A69" s="71"/>
      <c r="B69" s="71"/>
      <c r="C69" s="71"/>
      <c r="D69" s="71"/>
      <c r="E69" s="71"/>
      <c r="F69" s="7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0" customHeight="1">
      <c r="A70" s="71"/>
      <c r="B70" s="71"/>
      <c r="C70" s="71"/>
      <c r="D70" s="71"/>
      <c r="E70" s="71"/>
      <c r="F70" s="7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0" customHeight="1">
      <c r="A71" s="71"/>
      <c r="B71" s="71"/>
      <c r="C71" s="71"/>
      <c r="D71" s="71"/>
      <c r="E71" s="71"/>
      <c r="F71" s="71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0" customHeight="1">
      <c r="A72" s="71"/>
      <c r="B72" s="71"/>
      <c r="C72" s="71"/>
      <c r="D72" s="71"/>
      <c r="E72" s="71"/>
      <c r="F72" s="71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0" customHeight="1">
      <c r="A73" s="71"/>
      <c r="B73" s="71"/>
      <c r="C73" s="71"/>
      <c r="D73" s="71"/>
      <c r="E73" s="71"/>
      <c r="F73" s="71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0" customHeight="1">
      <c r="A74" s="71"/>
      <c r="B74" s="71"/>
      <c r="C74" s="71"/>
      <c r="D74" s="71"/>
      <c r="E74" s="71"/>
      <c r="F74" s="71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0" customHeight="1">
      <c r="A75" s="71"/>
      <c r="B75" s="71"/>
      <c r="C75" s="71"/>
      <c r="D75" s="71"/>
      <c r="E75" s="71"/>
      <c r="F75" s="71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0" customHeight="1">
      <c r="A76" s="71"/>
      <c r="B76" s="71"/>
      <c r="C76" s="71"/>
      <c r="D76" s="71"/>
      <c r="E76" s="71"/>
      <c r="F76" s="71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0" customHeight="1">
      <c r="A77" s="71"/>
      <c r="B77" s="71"/>
      <c r="C77" s="71"/>
      <c r="D77" s="71"/>
      <c r="E77" s="71"/>
      <c r="F77" s="71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0" customHeight="1">
      <c r="A78" s="71"/>
      <c r="B78" s="71"/>
      <c r="C78" s="71"/>
      <c r="D78" s="71"/>
      <c r="E78" s="71"/>
      <c r="F78" s="71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0" customHeight="1">
      <c r="A79" s="71"/>
      <c r="B79" s="71"/>
      <c r="C79" s="71"/>
      <c r="D79" s="71"/>
      <c r="E79" s="71"/>
      <c r="F79" s="71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0" customHeight="1">
      <c r="A80" s="71"/>
      <c r="B80" s="71"/>
      <c r="C80" s="71"/>
      <c r="D80" s="71"/>
      <c r="E80" s="71"/>
      <c r="F80" s="71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0" customHeight="1">
      <c r="A81" s="71"/>
      <c r="B81" s="71"/>
      <c r="C81" s="71"/>
      <c r="D81" s="71"/>
      <c r="E81" s="71"/>
      <c r="F81" s="71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0" customHeight="1">
      <c r="A82" s="71"/>
      <c r="B82" s="71"/>
      <c r="C82" s="71"/>
      <c r="D82" s="71"/>
      <c r="E82" s="71"/>
      <c r="F82" s="71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0" customHeight="1">
      <c r="A83" s="71"/>
      <c r="B83" s="71"/>
      <c r="C83" s="71"/>
      <c r="D83" s="71"/>
      <c r="E83" s="71"/>
      <c r="F83" s="71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0" customHeight="1">
      <c r="A84" s="71"/>
      <c r="B84" s="71"/>
      <c r="C84" s="71"/>
      <c r="D84" s="71"/>
      <c r="E84" s="71"/>
      <c r="F84" s="71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0" customHeight="1">
      <c r="A85" s="71"/>
      <c r="B85" s="71"/>
      <c r="C85" s="71"/>
      <c r="D85" s="71"/>
      <c r="E85" s="71"/>
      <c r="F85" s="71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0" customHeight="1">
      <c r="A86" s="71"/>
      <c r="B86" s="71"/>
      <c r="C86" s="71"/>
      <c r="D86" s="71"/>
      <c r="E86" s="71"/>
      <c r="F86" s="71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0" customHeight="1">
      <c r="A87" s="71"/>
      <c r="B87" s="71"/>
      <c r="C87" s="71"/>
      <c r="D87" s="71"/>
      <c r="E87" s="71"/>
      <c r="F87" s="71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0" customHeight="1">
      <c r="A88" s="71"/>
      <c r="B88" s="71"/>
      <c r="C88" s="71"/>
      <c r="D88" s="71"/>
      <c r="E88" s="71"/>
      <c r="F88" s="71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0" customHeight="1">
      <c r="A89" s="71"/>
      <c r="B89" s="71"/>
      <c r="C89" s="71"/>
      <c r="D89" s="71"/>
      <c r="E89" s="71"/>
      <c r="F89" s="71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0" customHeight="1">
      <c r="A90" s="71"/>
      <c r="B90" s="71"/>
      <c r="C90" s="71"/>
      <c r="D90" s="71"/>
      <c r="E90" s="71"/>
      <c r="F90" s="71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0" customHeight="1">
      <c r="A91" s="71"/>
      <c r="B91" s="71"/>
      <c r="C91" s="71"/>
      <c r="D91" s="71"/>
      <c r="E91" s="71"/>
      <c r="F91" s="71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0" customHeight="1">
      <c r="A92" s="71"/>
      <c r="B92" s="71"/>
      <c r="C92" s="71"/>
      <c r="D92" s="71"/>
      <c r="E92" s="71"/>
      <c r="F92" s="71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0" customHeight="1">
      <c r="A93" s="71"/>
      <c r="B93" s="71"/>
      <c r="C93" s="71"/>
      <c r="D93" s="71"/>
      <c r="E93" s="71"/>
      <c r="F93" s="71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0" customHeight="1">
      <c r="A94" s="71"/>
      <c r="B94" s="71"/>
      <c r="C94" s="71"/>
      <c r="D94" s="71"/>
      <c r="E94" s="71"/>
      <c r="F94" s="71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0" customHeight="1">
      <c r="A95" s="71"/>
      <c r="B95" s="71"/>
      <c r="C95" s="71"/>
      <c r="D95" s="71"/>
      <c r="E95" s="71"/>
      <c r="F95" s="71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0" customHeight="1">
      <c r="A96" s="71"/>
      <c r="B96" s="71"/>
      <c r="C96" s="71"/>
      <c r="D96" s="71"/>
      <c r="E96" s="71"/>
      <c r="F96" s="71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0" customHeight="1">
      <c r="A97" s="71"/>
      <c r="B97" s="71"/>
      <c r="C97" s="71"/>
      <c r="D97" s="71"/>
      <c r="E97" s="71"/>
      <c r="F97" s="71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0" customHeight="1">
      <c r="A98" s="71"/>
      <c r="B98" s="71"/>
      <c r="C98" s="71"/>
      <c r="D98" s="71"/>
      <c r="E98" s="71"/>
      <c r="F98" s="71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0" customHeight="1">
      <c r="A99" s="71"/>
      <c r="B99" s="71"/>
      <c r="C99" s="71"/>
      <c r="D99" s="71"/>
      <c r="E99" s="71"/>
      <c r="F99" s="71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0" customHeight="1">
      <c r="A100" s="71"/>
      <c r="B100" s="71"/>
      <c r="C100" s="71"/>
      <c r="D100" s="71"/>
      <c r="E100" s="71"/>
      <c r="F100" s="71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0" customHeight="1">
      <c r="A101" s="71"/>
      <c r="B101" s="71"/>
      <c r="C101" s="71"/>
      <c r="D101" s="71"/>
      <c r="E101" s="71"/>
      <c r="F101" s="71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0" customHeight="1">
      <c r="A102" s="71"/>
      <c r="B102" s="71"/>
      <c r="C102" s="71"/>
      <c r="D102" s="71"/>
      <c r="E102" s="71"/>
      <c r="F102" s="71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0" customHeight="1">
      <c r="A103" s="71"/>
      <c r="B103" s="71"/>
      <c r="C103" s="71"/>
      <c r="D103" s="71"/>
      <c r="E103" s="71"/>
      <c r="F103" s="71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0" customHeight="1">
      <c r="A104" s="71"/>
      <c r="B104" s="71"/>
      <c r="C104" s="71"/>
      <c r="D104" s="71"/>
      <c r="E104" s="71"/>
      <c r="F104" s="71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0" customHeight="1">
      <c r="A105" s="71"/>
      <c r="B105" s="71"/>
      <c r="C105" s="71"/>
      <c r="D105" s="71"/>
      <c r="E105" s="71"/>
      <c r="F105" s="71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0" customHeight="1">
      <c r="A106" s="71"/>
      <c r="B106" s="71"/>
      <c r="C106" s="71"/>
      <c r="D106" s="71"/>
      <c r="E106" s="71"/>
      <c r="F106" s="71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0" customHeight="1">
      <c r="A107" s="71"/>
      <c r="B107" s="71"/>
      <c r="C107" s="71"/>
      <c r="D107" s="71"/>
      <c r="E107" s="71"/>
      <c r="F107" s="71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0" customHeight="1">
      <c r="A108" s="71"/>
      <c r="B108" s="71"/>
      <c r="C108" s="71"/>
      <c r="D108" s="71"/>
      <c r="E108" s="71"/>
      <c r="F108" s="71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0" customHeight="1">
      <c r="A109" s="71"/>
      <c r="B109" s="71"/>
      <c r="C109" s="71"/>
      <c r="D109" s="71"/>
      <c r="E109" s="71"/>
      <c r="F109" s="71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0" customHeight="1">
      <c r="A110" s="71"/>
      <c r="B110" s="71"/>
      <c r="C110" s="71"/>
      <c r="D110" s="71"/>
      <c r="E110" s="71"/>
      <c r="F110" s="71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0" customHeight="1">
      <c r="A111" s="71"/>
      <c r="B111" s="71"/>
      <c r="C111" s="71"/>
      <c r="D111" s="71"/>
      <c r="E111" s="71"/>
      <c r="F111" s="71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0" customHeight="1">
      <c r="A112" s="71"/>
      <c r="B112" s="71"/>
      <c r="C112" s="71"/>
      <c r="D112" s="71"/>
      <c r="E112" s="71"/>
      <c r="F112" s="71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0" customHeight="1">
      <c r="A113" s="71"/>
      <c r="B113" s="71"/>
      <c r="C113" s="71"/>
      <c r="D113" s="71"/>
      <c r="E113" s="71"/>
      <c r="F113" s="71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0" customHeight="1">
      <c r="A114" s="71"/>
      <c r="B114" s="71"/>
      <c r="C114" s="71"/>
      <c r="D114" s="71"/>
      <c r="E114" s="71"/>
      <c r="F114" s="71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0" customHeight="1">
      <c r="A115" s="71"/>
      <c r="B115" s="71"/>
      <c r="C115" s="71"/>
      <c r="D115" s="71"/>
      <c r="E115" s="71"/>
      <c r="F115" s="71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0" customHeight="1">
      <c r="A116" s="71"/>
      <c r="B116" s="71"/>
      <c r="C116" s="71"/>
      <c r="D116" s="71"/>
      <c r="E116" s="71"/>
      <c r="F116" s="71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0" customHeight="1">
      <c r="A117" s="71"/>
      <c r="B117" s="71"/>
      <c r="C117" s="71"/>
      <c r="D117" s="71"/>
      <c r="E117" s="71"/>
      <c r="F117" s="71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0" customHeight="1">
      <c r="A118" s="71"/>
      <c r="B118" s="71"/>
      <c r="C118" s="71"/>
      <c r="D118" s="71"/>
      <c r="E118" s="71"/>
      <c r="F118" s="71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0" customHeight="1">
      <c r="A119" s="71"/>
      <c r="B119" s="71"/>
      <c r="C119" s="71"/>
      <c r="D119" s="71"/>
      <c r="E119" s="71"/>
      <c r="F119" s="71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0" customHeight="1">
      <c r="A120" s="71"/>
      <c r="B120" s="71"/>
      <c r="C120" s="71"/>
      <c r="D120" s="71"/>
      <c r="E120" s="71"/>
      <c r="F120" s="71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0" customHeight="1">
      <c r="A121" s="71"/>
      <c r="B121" s="71"/>
      <c r="C121" s="71"/>
      <c r="D121" s="71"/>
      <c r="E121" s="71"/>
      <c r="F121" s="71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0" customHeight="1">
      <c r="A122" s="71"/>
      <c r="B122" s="71"/>
      <c r="C122" s="71"/>
      <c r="D122" s="71"/>
      <c r="E122" s="71"/>
      <c r="F122" s="71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0" customHeight="1">
      <c r="A123" s="71"/>
      <c r="B123" s="71"/>
      <c r="C123" s="71"/>
      <c r="D123" s="71"/>
      <c r="E123" s="71"/>
      <c r="F123" s="71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0" customHeight="1">
      <c r="A124" s="71"/>
      <c r="B124" s="71"/>
      <c r="C124" s="71"/>
      <c r="D124" s="71"/>
      <c r="E124" s="71"/>
      <c r="F124" s="71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0" customHeight="1">
      <c r="A125" s="71"/>
      <c r="B125" s="71"/>
      <c r="C125" s="71"/>
      <c r="D125" s="71"/>
      <c r="E125" s="71"/>
      <c r="F125" s="71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0" customHeight="1">
      <c r="A126" s="71"/>
      <c r="B126" s="71"/>
      <c r="C126" s="71"/>
      <c r="D126" s="71"/>
      <c r="E126" s="71"/>
      <c r="F126" s="71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0" customHeight="1">
      <c r="A127" s="71"/>
      <c r="B127" s="71"/>
      <c r="C127" s="71"/>
      <c r="D127" s="71"/>
      <c r="E127" s="71"/>
      <c r="F127" s="71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0" customHeight="1">
      <c r="A128" s="71"/>
      <c r="B128" s="71"/>
      <c r="C128" s="71"/>
      <c r="D128" s="71"/>
      <c r="E128" s="71"/>
      <c r="F128" s="71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0" customHeight="1">
      <c r="A129" s="71"/>
      <c r="B129" s="71"/>
      <c r="C129" s="71"/>
      <c r="D129" s="71"/>
      <c r="E129" s="71"/>
      <c r="F129" s="71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0" customHeight="1">
      <c r="A130" s="71"/>
      <c r="B130" s="71"/>
      <c r="C130" s="71"/>
      <c r="D130" s="71"/>
      <c r="E130" s="71"/>
      <c r="F130" s="71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0" customHeight="1">
      <c r="A131" s="71"/>
      <c r="B131" s="71"/>
      <c r="C131" s="71"/>
      <c r="D131" s="71"/>
      <c r="E131" s="71"/>
      <c r="F131" s="71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0" customHeight="1">
      <c r="A132" s="71"/>
      <c r="B132" s="71"/>
      <c r="C132" s="71"/>
      <c r="D132" s="71"/>
      <c r="E132" s="71"/>
      <c r="F132" s="71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0" customHeight="1">
      <c r="A133" s="71"/>
      <c r="B133" s="71"/>
      <c r="C133" s="71"/>
      <c r="D133" s="71"/>
      <c r="E133" s="71"/>
      <c r="F133" s="71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0" customHeight="1">
      <c r="A134" s="71"/>
      <c r="B134" s="71"/>
      <c r="C134" s="71"/>
      <c r="D134" s="71"/>
      <c r="E134" s="71"/>
      <c r="F134" s="71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0" customHeight="1">
      <c r="A135" s="71"/>
      <c r="B135" s="71"/>
      <c r="C135" s="71"/>
      <c r="D135" s="71"/>
      <c r="E135" s="71"/>
      <c r="F135" s="71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0" customHeight="1">
      <c r="A136" s="71"/>
      <c r="B136" s="71"/>
      <c r="C136" s="71"/>
      <c r="D136" s="71"/>
      <c r="E136" s="71"/>
      <c r="F136" s="71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0" customHeight="1">
      <c r="A137" s="71"/>
      <c r="B137" s="71"/>
      <c r="C137" s="71"/>
      <c r="D137" s="71"/>
      <c r="E137" s="71"/>
      <c r="F137" s="71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0" customHeight="1">
      <c r="A138" s="71"/>
      <c r="B138" s="71"/>
      <c r="C138" s="71"/>
      <c r="D138" s="71"/>
      <c r="E138" s="71"/>
      <c r="F138" s="71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0" customHeight="1">
      <c r="A139" s="71"/>
      <c r="B139" s="71"/>
      <c r="C139" s="71"/>
      <c r="D139" s="71"/>
      <c r="E139" s="71"/>
      <c r="F139" s="71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0" customHeight="1">
      <c r="A140" s="73"/>
      <c r="B140" s="74"/>
      <c r="C140" s="74"/>
      <c r="D140" s="74"/>
      <c r="E140" s="74"/>
      <c r="F140" s="74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0" customHeight="1">
      <c r="A141" s="55"/>
      <c r="B141" s="55"/>
      <c r="C141" s="55"/>
      <c r="D141" s="55"/>
      <c r="E141" s="55"/>
      <c r="F141" s="55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0" customHeight="1">
      <c r="A142" s="55"/>
      <c r="B142" s="55"/>
      <c r="C142" s="55"/>
      <c r="D142" s="55"/>
      <c r="E142" s="55"/>
      <c r="F142" s="55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0" customHeight="1">
      <c r="A143" s="55"/>
      <c r="B143" s="55"/>
      <c r="C143" s="55"/>
      <c r="D143" s="55"/>
      <c r="E143" s="55"/>
      <c r="F143" s="55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0" customHeight="1">
      <c r="A144" s="55"/>
      <c r="B144" s="55"/>
      <c r="C144" s="55"/>
      <c r="D144" s="55"/>
      <c r="E144" s="55"/>
      <c r="F144" s="55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0" customHeight="1">
      <c r="A145" s="55"/>
      <c r="B145" s="55"/>
      <c r="C145" s="55"/>
      <c r="D145" s="55"/>
      <c r="E145" s="55"/>
      <c r="F145" s="55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0" customHeight="1">
      <c r="A146" s="55"/>
      <c r="B146" s="55"/>
      <c r="C146" s="55"/>
      <c r="D146" s="55"/>
      <c r="E146" s="55"/>
      <c r="F146" s="55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0" customHeight="1">
      <c r="A147" s="55"/>
      <c r="B147" s="55"/>
      <c r="C147" s="55"/>
      <c r="D147" s="55"/>
      <c r="E147" s="55"/>
      <c r="F147" s="55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0" customHeight="1">
      <c r="A148" s="55"/>
      <c r="B148" s="55"/>
      <c r="C148" s="55"/>
      <c r="D148" s="55"/>
      <c r="E148" s="55"/>
      <c r="F148" s="55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0" customHeight="1">
      <c r="A149" s="55"/>
      <c r="B149" s="55"/>
      <c r="C149" s="55"/>
      <c r="D149" s="55"/>
      <c r="E149" s="55"/>
      <c r="F149" s="55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0" customHeight="1">
      <c r="A150" s="55"/>
      <c r="B150" s="55"/>
      <c r="C150" s="55"/>
      <c r="D150" s="55"/>
      <c r="E150" s="55"/>
      <c r="F150" s="55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0" customHeight="1">
      <c r="A151" s="55"/>
      <c r="B151" s="55"/>
      <c r="C151" s="55"/>
      <c r="D151" s="55"/>
      <c r="E151" s="55"/>
      <c r="F151" s="55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0" customHeight="1">
      <c r="A152" s="55"/>
      <c r="B152" s="55"/>
      <c r="C152" s="55"/>
      <c r="D152" s="55"/>
      <c r="E152" s="55"/>
      <c r="F152" s="55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0" customHeight="1">
      <c r="A153" s="55"/>
      <c r="B153" s="55"/>
      <c r="C153" s="55"/>
      <c r="D153" s="55"/>
      <c r="E153" s="55"/>
      <c r="F153" s="55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0" customHeight="1">
      <c r="A154" s="55"/>
      <c r="B154" s="55"/>
      <c r="C154" s="55"/>
      <c r="D154" s="55"/>
      <c r="E154" s="55"/>
      <c r="F154" s="55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0" customHeight="1">
      <c r="A155" s="55"/>
      <c r="B155" s="55"/>
      <c r="C155" s="55"/>
      <c r="D155" s="55"/>
      <c r="E155" s="55"/>
      <c r="F155" s="55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0" customHeight="1">
      <c r="A156" s="55"/>
      <c r="B156" s="55"/>
      <c r="C156" s="55"/>
      <c r="D156" s="55"/>
      <c r="E156" s="55"/>
      <c r="F156" s="55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0" customHeight="1">
      <c r="A157" s="75"/>
      <c r="B157" s="55"/>
      <c r="C157" s="55"/>
      <c r="D157" s="55"/>
      <c r="E157" s="55"/>
      <c r="F157" s="55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0" customHeight="1">
      <c r="A158" s="55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0" customHeight="1"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0" customHeight="1"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0" customHeight="1"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0" customHeight="1"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0" customHeight="1">
      <c r="A163" s="75"/>
      <c r="B163" s="57"/>
      <c r="F163" s="55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0" customHeight="1">
      <c r="A164" s="55"/>
      <c r="B164" s="55"/>
      <c r="F164" s="55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0" customHeight="1">
      <c r="A165" s="55"/>
      <c r="B165" s="55"/>
      <c r="F165" s="55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0" customHeight="1">
      <c r="A166" s="55"/>
      <c r="B166" s="55"/>
      <c r="C166" s="55"/>
      <c r="D166" s="55"/>
      <c r="E166" s="55"/>
      <c r="F166" s="55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0" customHeight="1">
      <c r="A167" s="75"/>
      <c r="C167" s="55"/>
      <c r="D167" s="55"/>
      <c r="F167" s="55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0" customHeight="1">
      <c r="A168" s="66"/>
      <c r="B168" s="66"/>
      <c r="C168" s="55"/>
      <c r="D168" s="55"/>
      <c r="F168" s="55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0" customHeight="1">
      <c r="A169" s="66"/>
      <c r="B169" s="66"/>
      <c r="C169" s="55"/>
      <c r="D169" s="55"/>
      <c r="F169" s="55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0" customHeight="1">
      <c r="A170" s="66"/>
      <c r="B170" s="66"/>
      <c r="C170" s="55"/>
      <c r="D170" s="55"/>
      <c r="F170" s="55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0" customHeight="1">
      <c r="A171" s="66"/>
      <c r="B171" s="66"/>
      <c r="C171" s="55"/>
      <c r="D171" s="55"/>
      <c r="F171" s="55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0" customHeight="1">
      <c r="A172" s="66"/>
      <c r="B172" s="66"/>
      <c r="C172" s="66"/>
      <c r="D172" s="55"/>
      <c r="E172" s="55"/>
      <c r="F172" s="55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0" customHeight="1">
      <c r="A173" s="75"/>
      <c r="B173" s="55"/>
      <c r="D173" s="55"/>
      <c r="E173" s="55"/>
      <c r="F173" s="55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0" customHeight="1">
      <c r="A174" s="75"/>
      <c r="B174" s="55"/>
      <c r="C174" s="55"/>
      <c r="D174" s="55"/>
      <c r="E174" s="55"/>
      <c r="F174" s="55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0" customHeight="1">
      <c r="A175" s="55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0" customHeight="1"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0" customHeight="1"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0" customHeight="1"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0" customHeight="1"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0" customHeight="1"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0" customHeight="1">
      <c r="A181" s="71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0" customHeight="1">
      <c r="A182" s="75"/>
      <c r="B182" s="55"/>
      <c r="E182" s="55"/>
      <c r="F182" s="55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0" customHeight="1">
      <c r="A183" s="75"/>
      <c r="B183" s="55"/>
      <c r="E183" s="55"/>
      <c r="F183" s="55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0" customHeight="1">
      <c r="A184" s="75"/>
      <c r="B184" s="57"/>
      <c r="C184" s="55"/>
      <c r="D184" s="55"/>
      <c r="E184" s="55"/>
      <c r="F184" s="55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0" customHeight="1">
      <c r="A185" s="73"/>
      <c r="B185" s="74"/>
      <c r="C185" s="74"/>
      <c r="D185" s="74"/>
      <c r="E185" s="74"/>
      <c r="F185" s="74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0" customHeight="1">
      <c r="A186" s="55"/>
      <c r="B186" s="55"/>
      <c r="C186" s="55"/>
      <c r="D186" s="55"/>
      <c r="E186" s="55"/>
      <c r="F186" s="55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0" customHeight="1">
      <c r="A187" s="55"/>
      <c r="B187" s="55"/>
      <c r="C187" s="55"/>
      <c r="D187" s="55"/>
      <c r="E187" s="55"/>
      <c r="F187" s="55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0" customHeight="1">
      <c r="A188" s="55"/>
      <c r="B188" s="55"/>
      <c r="C188" s="55"/>
      <c r="D188" s="55"/>
      <c r="E188" s="55"/>
      <c r="F188" s="55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0" customHeight="1">
      <c r="A189" s="55"/>
      <c r="B189" s="55"/>
      <c r="C189" s="55"/>
      <c r="D189" s="55"/>
      <c r="E189" s="55"/>
      <c r="F189" s="55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0" customHeight="1">
      <c r="A190" s="55"/>
      <c r="B190" s="55"/>
      <c r="C190" s="55"/>
      <c r="D190" s="55"/>
      <c r="E190" s="55"/>
      <c r="F190" s="55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0" customHeight="1">
      <c r="A191" s="55"/>
      <c r="B191" s="55"/>
      <c r="C191" s="55"/>
      <c r="D191" s="55"/>
      <c r="E191" s="55"/>
      <c r="F191" s="55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0" customHeight="1">
      <c r="A192" s="55"/>
      <c r="B192" s="55"/>
      <c r="C192" s="55"/>
      <c r="D192" s="55"/>
      <c r="E192" s="55"/>
      <c r="F192" s="55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0" customHeight="1">
      <c r="A193" s="55"/>
      <c r="B193" s="55"/>
      <c r="C193" s="55"/>
      <c r="D193" s="55"/>
      <c r="E193" s="55"/>
      <c r="F193" s="55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0" customHeight="1">
      <c r="A194" s="55"/>
      <c r="B194" s="55"/>
      <c r="C194" s="55"/>
      <c r="D194" s="55"/>
      <c r="E194" s="55"/>
      <c r="F194" s="55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0" customHeight="1">
      <c r="A195" s="55"/>
      <c r="B195" s="55"/>
      <c r="C195" s="55"/>
      <c r="D195" s="55"/>
      <c r="E195" s="55"/>
      <c r="F195" s="55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0" customHeight="1">
      <c r="A196" s="55"/>
      <c r="B196" s="55"/>
      <c r="C196" s="55"/>
      <c r="D196" s="55"/>
      <c r="E196" s="55"/>
      <c r="F196" s="55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0" customHeight="1">
      <c r="A197" s="55"/>
      <c r="B197" s="55"/>
      <c r="C197" s="55"/>
      <c r="D197" s="55"/>
      <c r="E197" s="55"/>
      <c r="F197" s="55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0" customHeight="1">
      <c r="A198" s="55"/>
      <c r="B198" s="55"/>
      <c r="C198" s="55"/>
      <c r="D198" s="55"/>
      <c r="E198" s="55"/>
      <c r="F198" s="55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0" customHeight="1">
      <c r="A199" s="55"/>
      <c r="B199" s="55"/>
      <c r="C199" s="55"/>
      <c r="D199" s="55"/>
      <c r="E199" s="55"/>
      <c r="F199" s="55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0" customHeight="1">
      <c r="A200" s="55"/>
      <c r="B200" s="55"/>
      <c r="C200" s="55"/>
      <c r="D200" s="55"/>
      <c r="E200" s="55"/>
      <c r="F200" s="55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0" customHeight="1">
      <c r="A201" s="55"/>
      <c r="B201" s="55"/>
      <c r="C201" s="55"/>
      <c r="D201" s="55"/>
      <c r="E201" s="55"/>
      <c r="F201" s="55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0" customHeight="1">
      <c r="A202" s="75"/>
      <c r="B202" s="55"/>
      <c r="C202" s="55"/>
      <c r="D202" s="55"/>
      <c r="E202" s="55"/>
      <c r="F202" s="55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0" customHeight="1">
      <c r="A203" s="55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0" customHeight="1"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0" customHeight="1"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0" customHeight="1"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0" customHeight="1"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0" customHeight="1">
      <c r="A208" s="75"/>
      <c r="B208" s="57"/>
      <c r="F208" s="55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0" customHeight="1">
      <c r="A209" s="55"/>
      <c r="B209" s="55"/>
      <c r="F209" s="55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0" customHeight="1">
      <c r="A210" s="55"/>
      <c r="B210" s="55"/>
      <c r="F210" s="55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0" customHeight="1">
      <c r="A211" s="55"/>
      <c r="B211" s="55"/>
      <c r="C211" s="55"/>
      <c r="D211" s="55"/>
      <c r="E211" s="55"/>
      <c r="F211" s="55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0" customHeight="1">
      <c r="A212" s="75"/>
      <c r="C212" s="55"/>
      <c r="D212" s="55"/>
      <c r="F212" s="55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0" customHeight="1">
      <c r="A213" s="66"/>
      <c r="B213" s="66"/>
      <c r="C213" s="55"/>
      <c r="D213" s="55"/>
      <c r="F213" s="55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0" customHeight="1">
      <c r="A214" s="66"/>
      <c r="B214" s="66"/>
      <c r="C214" s="55"/>
      <c r="D214" s="55"/>
      <c r="F214" s="55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0" customHeight="1">
      <c r="A215" s="66"/>
      <c r="B215" s="66"/>
      <c r="C215" s="55"/>
      <c r="D215" s="55"/>
      <c r="F215" s="55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0" customHeight="1">
      <c r="A216" s="66"/>
      <c r="B216" s="66"/>
      <c r="C216" s="55"/>
      <c r="D216" s="55"/>
      <c r="F216" s="55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0" customHeight="1">
      <c r="A217" s="66"/>
      <c r="B217" s="66"/>
      <c r="C217" s="66"/>
      <c r="D217" s="55"/>
      <c r="E217" s="55"/>
      <c r="F217" s="55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0" customHeight="1">
      <c r="A218" s="75"/>
      <c r="B218" s="55"/>
      <c r="D218" s="55"/>
      <c r="E218" s="55"/>
      <c r="F218" s="55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0" customHeight="1">
      <c r="A219" s="75"/>
      <c r="B219" s="55"/>
      <c r="C219" s="55"/>
      <c r="D219" s="55"/>
      <c r="E219" s="55"/>
      <c r="F219" s="55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0" customHeight="1">
      <c r="A220" s="55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0" customHeight="1"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0" customHeight="1"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0" customHeight="1"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0" customHeight="1"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0" customHeight="1"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0" customHeight="1">
      <c r="A226" s="71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0" customHeight="1">
      <c r="A227" s="75"/>
      <c r="B227" s="55"/>
      <c r="E227" s="55"/>
      <c r="F227" s="55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0" customHeight="1">
      <c r="A228" s="75"/>
      <c r="B228" s="55"/>
      <c r="E228" s="55"/>
      <c r="F228" s="55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0" customHeight="1">
      <c r="A229" s="75"/>
      <c r="B229" s="57"/>
      <c r="C229" s="55"/>
      <c r="D229" s="55"/>
      <c r="E229" s="55"/>
      <c r="F229" s="55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0" customHeight="1">
      <c r="A230" s="73"/>
      <c r="B230" s="74"/>
      <c r="C230" s="74"/>
      <c r="D230" s="74"/>
      <c r="E230" s="74"/>
      <c r="F230" s="74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0" customHeight="1">
      <c r="A231" s="55"/>
      <c r="B231" s="55"/>
      <c r="C231" s="55"/>
      <c r="D231" s="55"/>
      <c r="E231" s="55"/>
      <c r="F231" s="55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0" customHeight="1">
      <c r="A232" s="55"/>
      <c r="B232" s="55"/>
      <c r="C232" s="55"/>
      <c r="D232" s="55"/>
      <c r="E232" s="55"/>
      <c r="F232" s="55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0" customHeight="1">
      <c r="A233" s="55"/>
      <c r="B233" s="55"/>
      <c r="C233" s="55"/>
      <c r="D233" s="55"/>
      <c r="E233" s="55"/>
      <c r="F233" s="55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0" customHeight="1">
      <c r="A234" s="55"/>
      <c r="B234" s="55"/>
      <c r="C234" s="55"/>
      <c r="D234" s="55"/>
      <c r="E234" s="55"/>
      <c r="F234" s="55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0" customHeight="1">
      <c r="A235" s="55"/>
      <c r="B235" s="55"/>
      <c r="C235" s="55"/>
      <c r="D235" s="55"/>
      <c r="E235" s="55"/>
      <c r="F235" s="55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0" customHeight="1">
      <c r="A236" s="55"/>
      <c r="B236" s="55"/>
      <c r="C236" s="55"/>
      <c r="D236" s="55"/>
      <c r="E236" s="55"/>
      <c r="F236" s="55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0" customHeight="1">
      <c r="A237" s="55"/>
      <c r="B237" s="55"/>
      <c r="C237" s="55"/>
      <c r="D237" s="55"/>
      <c r="E237" s="55"/>
      <c r="F237" s="55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0" customHeight="1">
      <c r="A238" s="55"/>
      <c r="B238" s="55"/>
      <c r="C238" s="55"/>
      <c r="D238" s="55"/>
      <c r="E238" s="55"/>
      <c r="F238" s="55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0" customHeight="1">
      <c r="A239" s="55"/>
      <c r="B239" s="55"/>
      <c r="C239" s="55"/>
      <c r="D239" s="55"/>
      <c r="E239" s="55"/>
      <c r="F239" s="55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0" customHeight="1">
      <c r="A240" s="55"/>
      <c r="B240" s="55"/>
      <c r="C240" s="55"/>
      <c r="D240" s="55"/>
      <c r="E240" s="55"/>
      <c r="F240" s="55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0" customHeight="1">
      <c r="A241" s="55"/>
      <c r="B241" s="55"/>
      <c r="C241" s="55"/>
      <c r="D241" s="55"/>
      <c r="E241" s="55"/>
      <c r="F241" s="55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0" customHeight="1">
      <c r="A242" s="55"/>
      <c r="B242" s="55"/>
      <c r="C242" s="55"/>
      <c r="D242" s="55"/>
      <c r="E242" s="55"/>
      <c r="F242" s="55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0" customHeight="1">
      <c r="A243" s="55"/>
      <c r="B243" s="55"/>
      <c r="C243" s="55"/>
      <c r="D243" s="55"/>
      <c r="E243" s="55"/>
      <c r="F243" s="55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0" customHeight="1">
      <c r="A244" s="55"/>
      <c r="B244" s="55"/>
      <c r="C244" s="55"/>
      <c r="D244" s="55"/>
      <c r="E244" s="55"/>
      <c r="F244" s="55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0" customHeight="1">
      <c r="A245" s="55"/>
      <c r="B245" s="55"/>
      <c r="C245" s="55"/>
      <c r="D245" s="55"/>
      <c r="E245" s="55"/>
      <c r="F245" s="55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0" customHeight="1">
      <c r="A246" s="55"/>
      <c r="B246" s="55"/>
      <c r="C246" s="55"/>
      <c r="D246" s="55"/>
      <c r="E246" s="55"/>
      <c r="F246" s="55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0" customHeight="1">
      <c r="A247" s="75"/>
      <c r="B247" s="55"/>
      <c r="C247" s="55"/>
      <c r="D247" s="55"/>
      <c r="E247" s="55"/>
      <c r="F247" s="55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0" customHeight="1">
      <c r="A248" s="55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0" customHeight="1"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0" customHeight="1"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0" customHeight="1"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0" customHeight="1"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0" customHeight="1">
      <c r="A253" s="75"/>
      <c r="B253" s="57"/>
      <c r="F253" s="55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0" customHeight="1">
      <c r="A254" s="55"/>
      <c r="B254" s="55"/>
      <c r="F254" s="55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0" customHeight="1">
      <c r="A255" s="55"/>
      <c r="B255" s="55"/>
      <c r="F255" s="55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0" customHeight="1">
      <c r="A256" s="55"/>
      <c r="B256" s="55"/>
      <c r="C256" s="55"/>
      <c r="D256" s="55"/>
      <c r="E256" s="55"/>
      <c r="F256" s="55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0" customHeight="1">
      <c r="A257" s="75"/>
      <c r="C257" s="55"/>
      <c r="D257" s="55"/>
      <c r="F257" s="55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0" customHeight="1">
      <c r="A258" s="66"/>
      <c r="B258" s="66"/>
      <c r="C258" s="55"/>
      <c r="D258" s="55"/>
      <c r="F258" s="55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0" customHeight="1">
      <c r="A259" s="66"/>
      <c r="B259" s="66"/>
      <c r="C259" s="55"/>
      <c r="D259" s="55"/>
      <c r="F259" s="55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0" customHeight="1">
      <c r="A260" s="66"/>
      <c r="B260" s="66"/>
      <c r="C260" s="55"/>
      <c r="D260" s="55"/>
      <c r="F260" s="55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0" customHeight="1">
      <c r="A261" s="66"/>
      <c r="B261" s="66"/>
      <c r="C261" s="55"/>
      <c r="D261" s="55"/>
      <c r="F261" s="55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0" customHeight="1">
      <c r="A262" s="66"/>
      <c r="B262" s="66"/>
      <c r="C262" s="66"/>
      <c r="D262" s="55"/>
      <c r="E262" s="55"/>
      <c r="F262" s="55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0" customHeight="1">
      <c r="A263" s="75"/>
      <c r="B263" s="55"/>
      <c r="D263" s="55"/>
      <c r="E263" s="55"/>
      <c r="F263" s="55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0" customHeight="1">
      <c r="A264" s="75"/>
      <c r="B264" s="55"/>
      <c r="C264" s="55"/>
      <c r="D264" s="55"/>
      <c r="E264" s="55"/>
      <c r="F264" s="55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0" customHeight="1">
      <c r="A265" s="55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0" customHeight="1"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0" customHeight="1"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0" customHeight="1"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0" customHeight="1"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0" customHeight="1"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0" customHeight="1">
      <c r="A271" s="71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0" customHeight="1">
      <c r="A272" s="75"/>
      <c r="B272" s="55"/>
      <c r="E272" s="55"/>
      <c r="F272" s="55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0" customHeight="1">
      <c r="A273" s="75"/>
      <c r="B273" s="55"/>
      <c r="E273" s="55"/>
      <c r="F273" s="55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0" customHeight="1">
      <c r="A274" s="75"/>
      <c r="B274" s="57"/>
      <c r="C274" s="55"/>
      <c r="D274" s="55"/>
      <c r="E274" s="55"/>
      <c r="F274" s="55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0" customHeight="1">
      <c r="A275" s="73"/>
      <c r="B275" s="74"/>
      <c r="C275" s="74"/>
      <c r="D275" s="74"/>
      <c r="E275" s="74"/>
      <c r="F275" s="74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0" customHeight="1">
      <c r="A276" s="55"/>
      <c r="B276" s="55"/>
      <c r="C276" s="55"/>
      <c r="D276" s="55"/>
      <c r="E276" s="55"/>
      <c r="F276" s="55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0" customHeight="1">
      <c r="A277" s="55"/>
      <c r="B277" s="55"/>
      <c r="C277" s="55"/>
      <c r="D277" s="55"/>
      <c r="E277" s="55"/>
      <c r="F277" s="55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0" customHeight="1">
      <c r="A278" s="55"/>
      <c r="B278" s="55"/>
      <c r="C278" s="55"/>
      <c r="D278" s="55"/>
      <c r="E278" s="55"/>
      <c r="F278" s="55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0" customHeight="1">
      <c r="A279" s="55"/>
      <c r="B279" s="55"/>
      <c r="C279" s="55"/>
      <c r="D279" s="55"/>
      <c r="E279" s="55"/>
      <c r="F279" s="55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0" customHeight="1">
      <c r="A280" s="55"/>
      <c r="B280" s="55"/>
      <c r="C280" s="55"/>
      <c r="D280" s="55"/>
      <c r="E280" s="55"/>
      <c r="F280" s="55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0" customHeight="1">
      <c r="A281" s="55"/>
      <c r="B281" s="55"/>
      <c r="C281" s="55"/>
      <c r="D281" s="55"/>
      <c r="E281" s="55"/>
      <c r="F281" s="55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0" customHeight="1">
      <c r="A282" s="55"/>
      <c r="B282" s="55"/>
      <c r="C282" s="55"/>
      <c r="D282" s="55"/>
      <c r="E282" s="55"/>
      <c r="F282" s="55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0" customHeight="1">
      <c r="A283" s="55"/>
      <c r="B283" s="55"/>
      <c r="C283" s="55"/>
      <c r="D283" s="55"/>
      <c r="E283" s="55"/>
      <c r="F283" s="55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0" customHeight="1">
      <c r="A284" s="55"/>
      <c r="B284" s="55"/>
      <c r="C284" s="55"/>
      <c r="D284" s="55"/>
      <c r="E284" s="55"/>
      <c r="F284" s="55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0" customHeight="1">
      <c r="A285" s="55"/>
      <c r="B285" s="55"/>
      <c r="C285" s="55"/>
      <c r="D285" s="55"/>
      <c r="E285" s="55"/>
      <c r="F285" s="55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0" customHeight="1">
      <c r="A286" s="55"/>
      <c r="B286" s="55"/>
      <c r="C286" s="55"/>
      <c r="D286" s="55"/>
      <c r="E286" s="55"/>
      <c r="F286" s="55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0" customHeight="1">
      <c r="A287" s="55"/>
      <c r="B287" s="55"/>
      <c r="C287" s="55"/>
      <c r="D287" s="55"/>
      <c r="E287" s="55"/>
      <c r="F287" s="55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0" customHeight="1">
      <c r="A288" s="55"/>
      <c r="B288" s="55"/>
      <c r="C288" s="55"/>
      <c r="D288" s="55"/>
      <c r="E288" s="55"/>
      <c r="F288" s="55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0" customHeight="1">
      <c r="A289" s="55"/>
      <c r="B289" s="55"/>
      <c r="C289" s="55"/>
      <c r="D289" s="55"/>
      <c r="E289" s="55"/>
      <c r="F289" s="55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0" customHeight="1">
      <c r="A290" s="55"/>
      <c r="B290" s="55"/>
      <c r="C290" s="55"/>
      <c r="D290" s="55"/>
      <c r="E290" s="55"/>
      <c r="F290" s="55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0" customHeight="1">
      <c r="A291" s="55"/>
      <c r="B291" s="55"/>
      <c r="C291" s="55"/>
      <c r="D291" s="55"/>
      <c r="E291" s="55"/>
      <c r="F291" s="55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0" customHeight="1">
      <c r="A292" s="75"/>
      <c r="B292" s="55"/>
      <c r="C292" s="55"/>
      <c r="D292" s="55"/>
      <c r="E292" s="55"/>
      <c r="F292" s="55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0" customHeight="1">
      <c r="A293" s="55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0" customHeight="1"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0" customHeight="1"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0" customHeight="1"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0" customHeight="1"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0" customHeight="1">
      <c r="A298" s="75"/>
      <c r="B298" s="57"/>
      <c r="F298" s="55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0" customHeight="1">
      <c r="A299" s="55"/>
      <c r="B299" s="55"/>
      <c r="F299" s="55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0" customHeight="1">
      <c r="A300" s="55"/>
      <c r="B300" s="55"/>
      <c r="F300" s="55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0" customHeight="1">
      <c r="A301" s="55"/>
      <c r="B301" s="55"/>
      <c r="C301" s="55"/>
      <c r="D301" s="55"/>
      <c r="E301" s="55"/>
      <c r="F301" s="55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0" customHeight="1">
      <c r="A302" s="75"/>
      <c r="C302" s="55"/>
      <c r="D302" s="55"/>
      <c r="F302" s="55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0" customHeight="1">
      <c r="A303" s="66"/>
      <c r="B303" s="66"/>
      <c r="C303" s="55"/>
      <c r="D303" s="55"/>
      <c r="F303" s="55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0" customHeight="1">
      <c r="A304" s="66"/>
      <c r="B304" s="66"/>
      <c r="C304" s="55"/>
      <c r="D304" s="55"/>
      <c r="F304" s="55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0" customHeight="1">
      <c r="A305" s="66"/>
      <c r="B305" s="66"/>
      <c r="C305" s="55"/>
      <c r="D305" s="55"/>
      <c r="F305" s="55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0" customHeight="1">
      <c r="A306" s="66"/>
      <c r="B306" s="66"/>
      <c r="C306" s="55"/>
      <c r="D306" s="55"/>
      <c r="F306" s="55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0" customHeight="1">
      <c r="A307" s="66"/>
      <c r="B307" s="66"/>
      <c r="C307" s="66"/>
      <c r="D307" s="55"/>
      <c r="E307" s="55"/>
      <c r="F307" s="55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0" customHeight="1">
      <c r="A308" s="75"/>
      <c r="B308" s="55"/>
      <c r="D308" s="55"/>
      <c r="E308" s="55"/>
      <c r="F308" s="55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0" customHeight="1">
      <c r="A309" s="75"/>
      <c r="B309" s="55"/>
      <c r="C309" s="55"/>
      <c r="D309" s="55"/>
      <c r="E309" s="55"/>
      <c r="F309" s="55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0" customHeight="1">
      <c r="A310" s="55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0" customHeight="1"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0" customHeight="1"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0" customHeight="1"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0" customHeight="1"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0" customHeight="1"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0" customHeight="1">
      <c r="A316" s="71"/>
      <c r="B316" s="71"/>
      <c r="C316" s="71"/>
      <c r="D316" s="71"/>
      <c r="E316" s="71"/>
      <c r="F316" s="71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0" customHeight="1">
      <c r="A317" s="71"/>
      <c r="B317" s="71"/>
      <c r="C317" s="71"/>
      <c r="D317" s="71"/>
      <c r="E317" s="71"/>
      <c r="F317" s="71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0" customHeight="1">
      <c r="A318" s="71"/>
      <c r="B318" s="71"/>
      <c r="C318" s="71"/>
      <c r="D318" s="71"/>
      <c r="E318" s="71"/>
      <c r="F318" s="71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0" customHeight="1">
      <c r="A319" s="71"/>
      <c r="B319" s="71"/>
      <c r="C319" s="71"/>
      <c r="D319" s="71"/>
      <c r="E319" s="71"/>
      <c r="F319" s="71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0" customHeight="1">
      <c r="A320" s="71"/>
      <c r="B320" s="71"/>
      <c r="C320" s="71"/>
      <c r="D320" s="71"/>
      <c r="E320" s="71"/>
      <c r="F320" s="71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0" customHeight="1">
      <c r="A321" s="71"/>
      <c r="B321" s="71"/>
      <c r="C321" s="71"/>
      <c r="D321" s="71"/>
      <c r="E321" s="71"/>
      <c r="F321" s="71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0" customHeight="1">
      <c r="A322" s="71"/>
      <c r="B322" s="71"/>
      <c r="C322" s="71"/>
      <c r="D322" s="71"/>
      <c r="E322" s="71"/>
      <c r="F322" s="71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0" customHeight="1">
      <c r="A323" s="71"/>
      <c r="B323" s="71"/>
      <c r="C323" s="71"/>
      <c r="D323" s="71"/>
      <c r="E323" s="71"/>
      <c r="F323" s="71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0" customHeight="1">
      <c r="A324" s="71"/>
      <c r="B324" s="71"/>
      <c r="C324" s="71"/>
      <c r="D324" s="71"/>
      <c r="E324" s="71"/>
      <c r="F324" s="71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0" customHeight="1">
      <c r="A325" s="71"/>
      <c r="B325" s="71"/>
      <c r="C325" s="71"/>
      <c r="D325" s="71"/>
      <c r="E325" s="71"/>
      <c r="F325" s="71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0" customHeight="1">
      <c r="A326" s="71"/>
      <c r="B326" s="71"/>
      <c r="C326" s="71"/>
      <c r="D326" s="71"/>
      <c r="E326" s="71"/>
      <c r="F326" s="71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0" customHeight="1">
      <c r="A327" s="71"/>
      <c r="B327" s="71"/>
      <c r="C327" s="71"/>
      <c r="D327" s="71"/>
      <c r="E327" s="71"/>
      <c r="F327" s="71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0" customHeight="1">
      <c r="A328" s="71"/>
      <c r="B328" s="71"/>
      <c r="C328" s="71"/>
      <c r="D328" s="71"/>
      <c r="E328" s="71"/>
      <c r="F328" s="71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0" customHeight="1">
      <c r="A329" s="71"/>
      <c r="B329" s="71"/>
      <c r="C329" s="71"/>
      <c r="D329" s="71"/>
      <c r="E329" s="71"/>
      <c r="F329" s="71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0" customHeight="1">
      <c r="A330" s="71"/>
      <c r="B330" s="71"/>
      <c r="C330" s="71"/>
      <c r="D330" s="71"/>
      <c r="E330" s="71"/>
      <c r="F330" s="71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0" customHeight="1">
      <c r="A331" s="71"/>
      <c r="B331" s="71"/>
      <c r="C331" s="71"/>
      <c r="D331" s="71"/>
      <c r="E331" s="71"/>
      <c r="F331" s="71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0" customHeight="1">
      <c r="A332" s="71"/>
      <c r="B332" s="71"/>
      <c r="C332" s="71"/>
      <c r="D332" s="71"/>
      <c r="E332" s="71"/>
      <c r="F332" s="71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0" customHeight="1">
      <c r="A333" s="71"/>
      <c r="B333" s="71"/>
      <c r="C333" s="71"/>
      <c r="D333" s="71"/>
      <c r="E333" s="71"/>
      <c r="F333" s="71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0" customHeight="1">
      <c r="A334" s="71"/>
      <c r="B334" s="71"/>
      <c r="C334" s="71"/>
      <c r="D334" s="71"/>
      <c r="E334" s="71"/>
      <c r="F334" s="71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0" customHeight="1">
      <c r="A335" s="71"/>
      <c r="B335" s="71"/>
      <c r="C335" s="71"/>
      <c r="D335" s="71"/>
      <c r="E335" s="71"/>
      <c r="F335" s="71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0" customHeight="1">
      <c r="A336" s="71"/>
      <c r="B336" s="71"/>
      <c r="C336" s="71"/>
      <c r="D336" s="71"/>
      <c r="E336" s="71"/>
      <c r="F336" s="71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0" customHeight="1">
      <c r="A337" s="71"/>
      <c r="B337" s="71"/>
      <c r="C337" s="71"/>
      <c r="D337" s="71"/>
      <c r="E337" s="71"/>
      <c r="F337" s="71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0" customHeight="1">
      <c r="A338" s="71"/>
      <c r="B338" s="71"/>
      <c r="C338" s="71"/>
      <c r="D338" s="71"/>
      <c r="E338" s="71"/>
      <c r="F338" s="71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0" customHeight="1">
      <c r="A339" s="71"/>
      <c r="B339" s="71"/>
      <c r="C339" s="71"/>
      <c r="D339" s="71"/>
      <c r="E339" s="71"/>
      <c r="F339" s="71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0" customHeight="1">
      <c r="A340" s="71"/>
      <c r="B340" s="71"/>
      <c r="C340" s="71"/>
      <c r="D340" s="71"/>
      <c r="E340" s="71"/>
      <c r="F340" s="71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0" customHeight="1">
      <c r="A341" s="71"/>
      <c r="B341" s="71"/>
      <c r="C341" s="71"/>
      <c r="D341" s="71"/>
      <c r="E341" s="71"/>
      <c r="F341" s="71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0" customHeight="1">
      <c r="A342" s="71"/>
      <c r="B342" s="71"/>
      <c r="C342" s="71"/>
      <c r="D342" s="71"/>
      <c r="E342" s="71"/>
      <c r="F342" s="71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0" customHeight="1">
      <c r="A343" s="71"/>
      <c r="B343" s="71"/>
      <c r="C343" s="71"/>
      <c r="D343" s="71"/>
      <c r="E343" s="71"/>
      <c r="F343" s="71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0" customHeight="1">
      <c r="A344" s="71"/>
      <c r="B344" s="71"/>
      <c r="C344" s="71"/>
      <c r="D344" s="71"/>
      <c r="E344" s="71"/>
      <c r="F344" s="71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0" customHeight="1">
      <c r="A345" s="71"/>
      <c r="B345" s="71"/>
      <c r="C345" s="71"/>
      <c r="D345" s="71"/>
      <c r="E345" s="71"/>
      <c r="F345" s="71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0" customHeight="1">
      <c r="A346" s="71"/>
      <c r="B346" s="71"/>
      <c r="C346" s="71"/>
      <c r="D346" s="71"/>
      <c r="E346" s="71"/>
      <c r="F346" s="71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0" customHeight="1">
      <c r="A347" s="71"/>
      <c r="B347" s="71"/>
      <c r="C347" s="71"/>
      <c r="D347" s="71"/>
      <c r="E347" s="71"/>
      <c r="F347" s="71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0" customHeight="1">
      <c r="A348" s="71"/>
      <c r="B348" s="71"/>
      <c r="C348" s="71"/>
      <c r="D348" s="71"/>
      <c r="E348" s="71"/>
      <c r="F348" s="71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0" customHeight="1">
      <c r="A349" s="71"/>
      <c r="B349" s="71"/>
      <c r="C349" s="71"/>
      <c r="D349" s="71"/>
      <c r="E349" s="71"/>
      <c r="F349" s="71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0" customHeight="1">
      <c r="A350" s="71"/>
      <c r="B350" s="71"/>
      <c r="C350" s="71"/>
      <c r="D350" s="71"/>
      <c r="E350" s="71"/>
      <c r="F350" s="71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0" customHeight="1">
      <c r="A351" s="71"/>
      <c r="B351" s="71"/>
      <c r="C351" s="71"/>
      <c r="D351" s="71"/>
      <c r="E351" s="71"/>
      <c r="F351" s="71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0" customHeight="1">
      <c r="A352" s="71"/>
      <c r="B352" s="71"/>
      <c r="C352" s="71"/>
      <c r="D352" s="71"/>
      <c r="E352" s="71"/>
      <c r="F352" s="71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0" customHeight="1">
      <c r="A353" s="71"/>
      <c r="B353" s="71"/>
      <c r="C353" s="71"/>
      <c r="D353" s="71"/>
      <c r="E353" s="71"/>
      <c r="F353" s="71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0" customHeight="1">
      <c r="A354" s="71"/>
      <c r="B354" s="71"/>
      <c r="C354" s="71"/>
      <c r="D354" s="71"/>
      <c r="E354" s="71"/>
      <c r="F354" s="71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0" customHeight="1">
      <c r="A355" s="71"/>
      <c r="B355" s="71"/>
      <c r="C355" s="71"/>
      <c r="D355" s="71"/>
      <c r="E355" s="71"/>
      <c r="F355" s="71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0" customHeight="1">
      <c r="A356" s="71"/>
      <c r="B356" s="71"/>
      <c r="C356" s="71"/>
      <c r="D356" s="71"/>
      <c r="E356" s="71"/>
      <c r="F356" s="71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0" customHeight="1">
      <c r="A357" s="71"/>
      <c r="B357" s="71"/>
      <c r="C357" s="71"/>
      <c r="D357" s="71"/>
      <c r="E357" s="71"/>
      <c r="F357" s="71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0" customHeight="1">
      <c r="A358" s="71"/>
      <c r="B358" s="71"/>
      <c r="C358" s="71"/>
      <c r="D358" s="71"/>
      <c r="E358" s="71"/>
      <c r="F358" s="71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0" customHeight="1">
      <c r="A359" s="71"/>
      <c r="B359" s="71"/>
      <c r="C359" s="71"/>
      <c r="D359" s="71"/>
      <c r="E359" s="71"/>
      <c r="F359" s="71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0" customHeight="1">
      <c r="A360" s="71"/>
      <c r="B360" s="71"/>
      <c r="C360" s="71"/>
      <c r="D360" s="71"/>
      <c r="E360" s="71"/>
      <c r="F360" s="71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0" customHeight="1">
      <c r="A361" s="71"/>
      <c r="B361" s="71"/>
      <c r="C361" s="71"/>
      <c r="D361" s="71"/>
      <c r="E361" s="71"/>
      <c r="F361" s="71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0" customHeight="1">
      <c r="A362" s="71"/>
      <c r="B362" s="71"/>
      <c r="C362" s="71"/>
      <c r="D362" s="71"/>
      <c r="E362" s="71"/>
      <c r="F362" s="71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0" customHeight="1">
      <c r="A363" s="71"/>
      <c r="B363" s="71"/>
      <c r="C363" s="71"/>
      <c r="D363" s="71"/>
      <c r="E363" s="71"/>
      <c r="F363" s="71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0" customHeight="1">
      <c r="A364" s="71"/>
      <c r="B364" s="71"/>
      <c r="C364" s="71"/>
      <c r="D364" s="71"/>
      <c r="E364" s="71"/>
      <c r="F364" s="71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0" customHeight="1">
      <c r="A365" s="71"/>
      <c r="B365" s="71"/>
      <c r="C365" s="71"/>
      <c r="D365" s="71"/>
      <c r="E365" s="71"/>
      <c r="F365" s="71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0" customHeight="1">
      <c r="A366" s="71"/>
      <c r="B366" s="71"/>
      <c r="C366" s="71"/>
      <c r="D366" s="71"/>
      <c r="E366" s="71"/>
      <c r="F366" s="71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0" customHeight="1">
      <c r="A367" s="71"/>
      <c r="B367" s="71"/>
      <c r="C367" s="71"/>
      <c r="D367" s="71"/>
      <c r="E367" s="71"/>
      <c r="F367" s="71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0" customHeight="1">
      <c r="A368" s="71"/>
      <c r="B368" s="71"/>
      <c r="C368" s="71"/>
      <c r="D368" s="71"/>
      <c r="E368" s="71"/>
      <c r="F368" s="71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0" customHeight="1">
      <c r="A369" s="71"/>
      <c r="B369" s="71"/>
      <c r="C369" s="71"/>
      <c r="D369" s="71"/>
      <c r="E369" s="71"/>
      <c r="F369" s="71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0" customHeight="1">
      <c r="A370" s="71"/>
      <c r="B370" s="71"/>
      <c r="C370" s="71"/>
      <c r="D370" s="71"/>
      <c r="E370" s="71"/>
      <c r="F370" s="71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0" customHeight="1">
      <c r="A371" s="71"/>
      <c r="B371" s="71"/>
      <c r="C371" s="71"/>
      <c r="D371" s="71"/>
      <c r="E371" s="71"/>
      <c r="F371" s="71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0" customHeight="1">
      <c r="A372" s="71"/>
      <c r="B372" s="71"/>
      <c r="C372" s="71"/>
      <c r="D372" s="71"/>
      <c r="E372" s="71"/>
      <c r="F372" s="71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0" customHeight="1">
      <c r="A373" s="71"/>
      <c r="B373" s="71"/>
      <c r="C373" s="71"/>
      <c r="D373" s="71"/>
      <c r="E373" s="71"/>
      <c r="F373" s="71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0" customHeight="1">
      <c r="A374" s="71"/>
      <c r="B374" s="71"/>
      <c r="C374" s="71"/>
      <c r="D374" s="71"/>
      <c r="E374" s="71"/>
      <c r="F374" s="71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0" customHeight="1">
      <c r="A375" s="71"/>
      <c r="B375" s="71"/>
      <c r="C375" s="71"/>
      <c r="D375" s="71"/>
      <c r="E375" s="71"/>
      <c r="F375" s="71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0" customHeight="1">
      <c r="A376" s="71"/>
      <c r="B376" s="71"/>
      <c r="C376" s="71"/>
      <c r="D376" s="71"/>
      <c r="E376" s="71"/>
      <c r="F376" s="71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0" customHeight="1">
      <c r="A377" s="71"/>
      <c r="B377" s="71"/>
      <c r="C377" s="71"/>
      <c r="D377" s="71"/>
      <c r="E377" s="71"/>
      <c r="F377" s="71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0" customHeight="1">
      <c r="A378" s="71"/>
      <c r="B378" s="71"/>
      <c r="C378" s="71"/>
      <c r="D378" s="71"/>
      <c r="E378" s="71"/>
      <c r="F378" s="71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0" customHeight="1">
      <c r="A379" s="71"/>
      <c r="B379" s="71"/>
      <c r="C379" s="71"/>
      <c r="D379" s="71"/>
      <c r="E379" s="71"/>
      <c r="F379" s="71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0" customHeight="1">
      <c r="A380" s="71"/>
      <c r="B380" s="71"/>
      <c r="C380" s="71"/>
      <c r="D380" s="71"/>
      <c r="E380" s="71"/>
      <c r="F380" s="71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0" customHeight="1">
      <c r="A381" s="71"/>
      <c r="B381" s="71"/>
      <c r="C381" s="71"/>
      <c r="D381" s="71"/>
      <c r="E381" s="71"/>
      <c r="F381" s="71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0" customHeight="1">
      <c r="A382" s="71"/>
      <c r="B382" s="71"/>
      <c r="C382" s="71"/>
      <c r="D382" s="71"/>
      <c r="E382" s="71"/>
      <c r="F382" s="71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0" customHeight="1">
      <c r="A383" s="71"/>
      <c r="B383" s="71"/>
      <c r="C383" s="71"/>
      <c r="D383" s="71"/>
      <c r="E383" s="71"/>
      <c r="F383" s="71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0" customHeight="1">
      <c r="A384" s="71"/>
      <c r="B384" s="71"/>
      <c r="C384" s="71"/>
      <c r="D384" s="71"/>
      <c r="E384" s="71"/>
      <c r="F384" s="71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0" customHeight="1">
      <c r="A385" s="71"/>
      <c r="B385" s="71"/>
      <c r="C385" s="71"/>
      <c r="D385" s="71"/>
      <c r="E385" s="71"/>
      <c r="F385" s="71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0" customHeight="1">
      <c r="A386" s="71"/>
      <c r="B386" s="71"/>
      <c r="C386" s="71"/>
      <c r="D386" s="71"/>
      <c r="E386" s="71"/>
      <c r="F386" s="71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0" customHeight="1">
      <c r="A387" s="71"/>
      <c r="B387" s="71"/>
      <c r="C387" s="71"/>
      <c r="D387" s="71"/>
      <c r="E387" s="71"/>
      <c r="F387" s="71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0" customHeight="1">
      <c r="A388" s="71"/>
      <c r="B388" s="71"/>
      <c r="C388" s="71"/>
      <c r="D388" s="71"/>
      <c r="E388" s="71"/>
      <c r="F388" s="71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0" customHeight="1">
      <c r="A389" s="71"/>
      <c r="B389" s="71"/>
      <c r="C389" s="71"/>
      <c r="D389" s="71"/>
      <c r="E389" s="71"/>
      <c r="F389" s="71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0" customHeight="1">
      <c r="A390" s="71"/>
      <c r="B390" s="71"/>
      <c r="C390" s="71"/>
      <c r="D390" s="71"/>
      <c r="E390" s="71"/>
      <c r="F390" s="71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0" customHeight="1">
      <c r="A391" s="71"/>
      <c r="B391" s="71"/>
      <c r="C391" s="71"/>
      <c r="D391" s="71"/>
      <c r="E391" s="71"/>
      <c r="F391" s="71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0" customHeight="1">
      <c r="A392" s="71"/>
      <c r="B392" s="71"/>
      <c r="C392" s="71"/>
      <c r="D392" s="71"/>
      <c r="E392" s="71"/>
      <c r="F392" s="71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0" customHeight="1">
      <c r="A393" s="71"/>
      <c r="B393" s="71"/>
      <c r="C393" s="71"/>
      <c r="D393" s="71"/>
      <c r="E393" s="71"/>
      <c r="F393" s="71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0" customHeight="1">
      <c r="A394" s="71"/>
      <c r="B394" s="71"/>
      <c r="C394" s="71"/>
      <c r="D394" s="71"/>
      <c r="E394" s="71"/>
      <c r="F394" s="71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0" customHeight="1">
      <c r="A395" s="71"/>
      <c r="B395" s="71"/>
      <c r="C395" s="71"/>
      <c r="D395" s="71"/>
      <c r="E395" s="71"/>
      <c r="F395" s="71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0" customHeight="1">
      <c r="A396" s="71"/>
      <c r="B396" s="71"/>
      <c r="C396" s="71"/>
      <c r="D396" s="71"/>
      <c r="E396" s="71"/>
      <c r="F396" s="71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0" customHeight="1">
      <c r="A397" s="71"/>
      <c r="B397" s="71"/>
      <c r="C397" s="71"/>
      <c r="D397" s="71"/>
      <c r="E397" s="71"/>
      <c r="F397" s="71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0" customHeight="1">
      <c r="A398" s="71"/>
      <c r="B398" s="71"/>
      <c r="C398" s="71"/>
      <c r="D398" s="71"/>
      <c r="E398" s="71"/>
      <c r="F398" s="71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0" customHeight="1">
      <c r="A399" s="71"/>
      <c r="B399" s="71"/>
      <c r="C399" s="71"/>
      <c r="D399" s="71"/>
      <c r="E399" s="71"/>
      <c r="F399" s="71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0" customHeight="1">
      <c r="A400" s="71"/>
      <c r="B400" s="71"/>
      <c r="C400" s="71"/>
      <c r="D400" s="71"/>
      <c r="E400" s="71"/>
      <c r="F400" s="71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0" customHeight="1">
      <c r="A401" s="71"/>
      <c r="B401" s="71"/>
      <c r="C401" s="71"/>
      <c r="D401" s="71"/>
      <c r="E401" s="71"/>
      <c r="F401" s="71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0" customHeight="1">
      <c r="A402" s="71"/>
      <c r="B402" s="71"/>
      <c r="C402" s="71"/>
      <c r="D402" s="71"/>
      <c r="E402" s="71"/>
      <c r="F402" s="71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0" customHeight="1">
      <c r="A403" s="71"/>
      <c r="B403" s="71"/>
      <c r="C403" s="71"/>
      <c r="D403" s="71"/>
      <c r="E403" s="71"/>
      <c r="F403" s="71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0" customHeight="1">
      <c r="A404" s="71"/>
      <c r="B404" s="71"/>
      <c r="C404" s="71"/>
      <c r="D404" s="71"/>
      <c r="E404" s="71"/>
      <c r="F404" s="71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0" customHeight="1">
      <c r="A405" s="71"/>
      <c r="B405" s="71"/>
      <c r="C405" s="71"/>
      <c r="D405" s="71"/>
      <c r="E405" s="71"/>
      <c r="F405" s="71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0" customHeight="1">
      <c r="A406" s="71"/>
      <c r="B406" s="71"/>
      <c r="C406" s="71"/>
      <c r="D406" s="71"/>
      <c r="E406" s="71"/>
      <c r="F406" s="71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0" customHeight="1">
      <c r="A407" s="71"/>
      <c r="B407" s="71"/>
      <c r="C407" s="71"/>
      <c r="D407" s="71"/>
      <c r="E407" s="71"/>
      <c r="F407" s="71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0" customHeight="1">
      <c r="A408" s="71"/>
      <c r="B408" s="71"/>
      <c r="C408" s="71"/>
      <c r="D408" s="71"/>
      <c r="E408" s="71"/>
      <c r="F408" s="71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0" customHeight="1">
      <c r="A409" s="71"/>
      <c r="B409" s="71"/>
      <c r="C409" s="71"/>
      <c r="D409" s="71"/>
      <c r="E409" s="71"/>
      <c r="F409" s="71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0" customHeight="1">
      <c r="A410" s="71"/>
      <c r="B410" s="71"/>
      <c r="C410" s="71"/>
      <c r="D410" s="71"/>
      <c r="E410" s="71"/>
      <c r="F410" s="71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0" customHeight="1">
      <c r="A411" s="71"/>
      <c r="B411" s="71"/>
      <c r="C411" s="71"/>
      <c r="D411" s="71"/>
      <c r="E411" s="71"/>
      <c r="F411" s="71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0" customHeight="1">
      <c r="A412" s="71"/>
      <c r="B412" s="71"/>
      <c r="C412" s="71"/>
      <c r="D412" s="71"/>
      <c r="E412" s="71"/>
      <c r="F412" s="71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0" customHeight="1">
      <c r="A413" s="71"/>
      <c r="B413" s="71"/>
      <c r="C413" s="71"/>
      <c r="D413" s="71"/>
      <c r="E413" s="71"/>
      <c r="F413" s="71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0" customHeight="1">
      <c r="A414" s="71"/>
      <c r="B414" s="71"/>
      <c r="C414" s="71"/>
      <c r="D414" s="71"/>
      <c r="E414" s="71"/>
      <c r="F414" s="71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0" customHeight="1">
      <c r="A415" s="71"/>
      <c r="B415" s="71"/>
      <c r="C415" s="71"/>
      <c r="D415" s="71"/>
      <c r="E415" s="71"/>
      <c r="F415" s="71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0" customHeight="1">
      <c r="A416" s="71"/>
      <c r="B416" s="71"/>
      <c r="C416" s="71"/>
      <c r="D416" s="71"/>
      <c r="E416" s="71"/>
      <c r="F416" s="71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0" customHeight="1">
      <c r="A417" s="71"/>
      <c r="B417" s="71"/>
      <c r="C417" s="71"/>
      <c r="D417" s="71"/>
      <c r="E417" s="71"/>
      <c r="F417" s="71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0" customHeight="1">
      <c r="A418" s="71"/>
      <c r="B418" s="71"/>
      <c r="C418" s="71"/>
      <c r="D418" s="71"/>
      <c r="E418" s="71"/>
      <c r="F418" s="71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0" customHeight="1">
      <c r="A419" s="71"/>
      <c r="B419" s="71"/>
      <c r="C419" s="71"/>
      <c r="D419" s="71"/>
      <c r="E419" s="71"/>
      <c r="F419" s="71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0" customHeight="1">
      <c r="A420" s="71"/>
      <c r="B420" s="71"/>
      <c r="C420" s="71"/>
      <c r="D420" s="71"/>
      <c r="E420" s="71"/>
      <c r="F420" s="71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0" customHeight="1">
      <c r="A421" s="71"/>
      <c r="B421" s="71"/>
      <c r="C421" s="71"/>
      <c r="D421" s="71"/>
      <c r="E421" s="71"/>
      <c r="F421" s="71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0" customHeight="1">
      <c r="A422" s="71"/>
      <c r="B422" s="71"/>
      <c r="C422" s="71"/>
      <c r="D422" s="71"/>
      <c r="E422" s="71"/>
      <c r="F422" s="71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0" customHeight="1">
      <c r="A423" s="71"/>
      <c r="B423" s="71"/>
      <c r="C423" s="71"/>
      <c r="D423" s="71"/>
      <c r="E423" s="71"/>
      <c r="F423" s="71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0" customHeight="1">
      <c r="A424" s="71"/>
      <c r="B424" s="71"/>
      <c r="C424" s="71"/>
      <c r="D424" s="71"/>
      <c r="E424" s="71"/>
      <c r="F424" s="71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0" customHeight="1">
      <c r="A425" s="71"/>
      <c r="B425" s="71"/>
      <c r="C425" s="71"/>
      <c r="D425" s="71"/>
      <c r="E425" s="71"/>
      <c r="F425" s="71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0" customHeight="1">
      <c r="A426" s="71"/>
      <c r="B426" s="71"/>
      <c r="C426" s="71"/>
      <c r="D426" s="71"/>
      <c r="E426" s="71"/>
      <c r="F426" s="71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0" customHeight="1">
      <c r="A427" s="71"/>
      <c r="B427" s="71"/>
      <c r="C427" s="71"/>
      <c r="D427" s="71"/>
      <c r="E427" s="71"/>
      <c r="F427" s="71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0" customHeight="1">
      <c r="A428" s="71"/>
      <c r="B428" s="71"/>
      <c r="C428" s="71"/>
      <c r="D428" s="71"/>
      <c r="E428" s="71"/>
      <c r="F428" s="71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0" customHeight="1">
      <c r="A429" s="71"/>
      <c r="B429" s="71"/>
      <c r="C429" s="71"/>
      <c r="D429" s="71"/>
      <c r="E429" s="71"/>
      <c r="F429" s="71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0" customHeight="1">
      <c r="A430" s="71"/>
      <c r="B430" s="71"/>
      <c r="C430" s="71"/>
      <c r="D430" s="71"/>
      <c r="E430" s="71"/>
      <c r="F430" s="71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0" customHeight="1">
      <c r="A431" s="71"/>
      <c r="B431" s="71"/>
      <c r="C431" s="71"/>
      <c r="D431" s="71"/>
      <c r="E431" s="71"/>
      <c r="F431" s="71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0" customHeight="1">
      <c r="A432" s="71"/>
      <c r="B432" s="71"/>
      <c r="C432" s="71"/>
      <c r="D432" s="71"/>
      <c r="E432" s="71"/>
      <c r="F432" s="71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0" customHeight="1">
      <c r="A433" s="71"/>
      <c r="B433" s="71"/>
      <c r="C433" s="71"/>
      <c r="D433" s="71"/>
      <c r="E433" s="71"/>
      <c r="F433" s="71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0" customHeight="1">
      <c r="A434" s="71"/>
      <c r="B434" s="71"/>
      <c r="C434" s="71"/>
      <c r="D434" s="71"/>
      <c r="E434" s="71"/>
      <c r="F434" s="71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0" customHeight="1">
      <c r="A435" s="71"/>
      <c r="B435" s="71"/>
      <c r="C435" s="71"/>
      <c r="D435" s="71"/>
      <c r="E435" s="71"/>
      <c r="F435" s="71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0" customHeight="1">
      <c r="A436" s="71"/>
      <c r="B436" s="71"/>
      <c r="C436" s="71"/>
      <c r="D436" s="71"/>
      <c r="E436" s="71"/>
      <c r="F436" s="71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0" customHeight="1">
      <c r="A437" s="71"/>
      <c r="B437" s="71"/>
      <c r="C437" s="71"/>
      <c r="D437" s="71"/>
      <c r="E437" s="71"/>
      <c r="F437" s="71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0" customHeight="1">
      <c r="A438" s="71"/>
      <c r="B438" s="71"/>
      <c r="C438" s="71"/>
      <c r="D438" s="71"/>
      <c r="E438" s="71"/>
      <c r="F438" s="71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0" customHeight="1">
      <c r="A439" s="71"/>
      <c r="B439" s="71"/>
      <c r="C439" s="71"/>
      <c r="D439" s="71"/>
      <c r="E439" s="71"/>
      <c r="F439" s="71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0" customHeight="1">
      <c r="A440" s="71"/>
      <c r="B440" s="71"/>
      <c r="C440" s="71"/>
      <c r="D440" s="71"/>
      <c r="E440" s="71"/>
      <c r="F440" s="71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0" customHeight="1">
      <c r="A441" s="71"/>
      <c r="B441" s="71"/>
      <c r="C441" s="71"/>
      <c r="D441" s="71"/>
      <c r="E441" s="71"/>
      <c r="F441" s="71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0" customHeight="1">
      <c r="A442" s="71"/>
      <c r="B442" s="71"/>
      <c r="C442" s="71"/>
      <c r="D442" s="71"/>
      <c r="E442" s="71"/>
      <c r="F442" s="71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0" customHeight="1">
      <c r="A443" s="71"/>
      <c r="B443" s="71"/>
      <c r="C443" s="71"/>
      <c r="D443" s="71"/>
      <c r="E443" s="71"/>
      <c r="F443" s="71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0" customHeight="1">
      <c r="A444" s="71"/>
      <c r="B444" s="71"/>
      <c r="C444" s="71"/>
      <c r="D444" s="71"/>
      <c r="E444" s="71"/>
      <c r="F444" s="71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0" customHeight="1">
      <c r="A445" s="71"/>
      <c r="B445" s="71"/>
      <c r="C445" s="71"/>
      <c r="D445" s="71"/>
      <c r="E445" s="71"/>
      <c r="F445" s="71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0" customHeight="1">
      <c r="A446" s="71"/>
      <c r="B446" s="71"/>
      <c r="C446" s="71"/>
      <c r="D446" s="71"/>
      <c r="E446" s="71"/>
      <c r="F446" s="71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0" customHeight="1">
      <c r="A447" s="71"/>
      <c r="B447" s="71"/>
      <c r="C447" s="71"/>
      <c r="D447" s="71"/>
      <c r="E447" s="71"/>
      <c r="F447" s="71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0" customHeight="1">
      <c r="A448" s="71"/>
      <c r="B448" s="71"/>
      <c r="C448" s="71"/>
      <c r="D448" s="71"/>
      <c r="E448" s="71"/>
      <c r="F448" s="71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0" customHeight="1">
      <c r="A449" s="71"/>
      <c r="B449" s="71"/>
      <c r="C449" s="71"/>
      <c r="D449" s="71"/>
      <c r="E449" s="71"/>
      <c r="F449" s="71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0" customHeight="1">
      <c r="A450" s="71"/>
      <c r="B450" s="71"/>
      <c r="C450" s="71"/>
      <c r="D450" s="71"/>
      <c r="E450" s="71"/>
      <c r="F450" s="71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0" customHeight="1">
      <c r="A451" s="71"/>
      <c r="B451" s="71"/>
      <c r="C451" s="71"/>
      <c r="D451" s="71"/>
      <c r="E451" s="71"/>
      <c r="F451" s="71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0" customHeight="1">
      <c r="A452" s="71"/>
      <c r="B452" s="71"/>
      <c r="C452" s="71"/>
      <c r="D452" s="71"/>
      <c r="E452" s="71"/>
      <c r="F452" s="71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0" customHeight="1">
      <c r="A453" s="71"/>
      <c r="B453" s="71"/>
      <c r="C453" s="71"/>
      <c r="D453" s="71"/>
      <c r="E453" s="71"/>
      <c r="F453" s="71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0" customHeight="1">
      <c r="A454" s="71"/>
      <c r="B454" s="71"/>
      <c r="C454" s="71"/>
      <c r="D454" s="71"/>
      <c r="E454" s="71"/>
      <c r="F454" s="71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0" customHeight="1">
      <c r="A455" s="71"/>
      <c r="B455" s="71"/>
      <c r="C455" s="71"/>
      <c r="D455" s="71"/>
      <c r="E455" s="71"/>
      <c r="F455" s="71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0" customHeight="1">
      <c r="A456" s="71"/>
      <c r="B456" s="71"/>
      <c r="C456" s="71"/>
      <c r="D456" s="71"/>
      <c r="E456" s="71"/>
      <c r="F456" s="71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0" customHeight="1">
      <c r="A457" s="71"/>
      <c r="B457" s="71"/>
      <c r="C457" s="71"/>
      <c r="D457" s="71"/>
      <c r="E457" s="71"/>
      <c r="F457" s="71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0" customHeight="1">
      <c r="A458" s="71"/>
      <c r="B458" s="71"/>
      <c r="C458" s="71"/>
      <c r="D458" s="71"/>
      <c r="E458" s="71"/>
      <c r="F458" s="71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0" customHeight="1">
      <c r="A459" s="71"/>
      <c r="B459" s="71"/>
      <c r="C459" s="71"/>
      <c r="D459" s="71"/>
      <c r="E459" s="71"/>
      <c r="F459" s="71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0" customHeight="1">
      <c r="A460" s="71"/>
      <c r="B460" s="71"/>
      <c r="C460" s="71"/>
      <c r="D460" s="71"/>
      <c r="E460" s="71"/>
      <c r="F460" s="71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0" customHeight="1">
      <c r="A461" s="71"/>
      <c r="B461" s="71"/>
      <c r="C461" s="71"/>
      <c r="D461" s="71"/>
      <c r="E461" s="71"/>
      <c r="F461" s="71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0" customHeight="1">
      <c r="A462" s="71"/>
      <c r="B462" s="71"/>
      <c r="C462" s="71"/>
      <c r="D462" s="71"/>
      <c r="E462" s="71"/>
      <c r="F462" s="71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0" customHeight="1">
      <c r="A463" s="71"/>
      <c r="B463" s="71"/>
      <c r="C463" s="71"/>
      <c r="D463" s="71"/>
      <c r="E463" s="71"/>
      <c r="F463" s="71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0" customHeight="1">
      <c r="A464" s="71"/>
      <c r="B464" s="71"/>
      <c r="C464" s="71"/>
      <c r="D464" s="71"/>
      <c r="E464" s="71"/>
      <c r="F464" s="71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0" customHeight="1">
      <c r="A465" s="71"/>
      <c r="B465" s="71"/>
      <c r="C465" s="71"/>
      <c r="D465" s="71"/>
      <c r="E465" s="71"/>
      <c r="F465" s="71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0" customHeight="1">
      <c r="A466" s="71"/>
      <c r="B466" s="71"/>
      <c r="C466" s="71"/>
      <c r="D466" s="71"/>
      <c r="E466" s="71"/>
      <c r="F466" s="71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0" customHeight="1">
      <c r="A467" s="71"/>
      <c r="B467" s="71"/>
      <c r="C467" s="71"/>
      <c r="D467" s="71"/>
      <c r="E467" s="71"/>
      <c r="F467" s="71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0" customHeight="1">
      <c r="A468" s="71"/>
      <c r="B468" s="71"/>
      <c r="C468" s="71"/>
      <c r="D468" s="71"/>
      <c r="E468" s="71"/>
      <c r="F468" s="71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0" customHeight="1">
      <c r="A469" s="71"/>
      <c r="B469" s="71"/>
      <c r="C469" s="71"/>
      <c r="D469" s="71"/>
      <c r="E469" s="71"/>
      <c r="F469" s="71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0" customHeight="1">
      <c r="A470" s="71"/>
      <c r="B470" s="71"/>
      <c r="C470" s="71"/>
      <c r="D470" s="71"/>
      <c r="E470" s="71"/>
      <c r="F470" s="71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0" customHeight="1">
      <c r="A471" s="71"/>
      <c r="B471" s="71"/>
      <c r="C471" s="71"/>
      <c r="D471" s="71"/>
      <c r="E471" s="71"/>
      <c r="F471" s="71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0" customHeight="1">
      <c r="A472" s="71"/>
      <c r="B472" s="71"/>
      <c r="C472" s="71"/>
      <c r="D472" s="71"/>
      <c r="E472" s="71"/>
      <c r="F472" s="71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0" customHeight="1">
      <c r="A473" s="71"/>
      <c r="B473" s="71"/>
      <c r="C473" s="71"/>
      <c r="D473" s="71"/>
      <c r="E473" s="71"/>
      <c r="F473" s="71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0" customHeight="1">
      <c r="A474" s="71"/>
      <c r="B474" s="71"/>
      <c r="C474" s="71"/>
      <c r="D474" s="71"/>
      <c r="E474" s="71"/>
      <c r="F474" s="71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0" customHeight="1">
      <c r="A475" s="71"/>
      <c r="B475" s="71"/>
      <c r="C475" s="71"/>
      <c r="D475" s="71"/>
      <c r="E475" s="71"/>
      <c r="F475" s="71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0" customHeight="1">
      <c r="A476" s="71"/>
      <c r="B476" s="71"/>
      <c r="C476" s="71"/>
      <c r="D476" s="71"/>
      <c r="E476" s="71"/>
      <c r="F476" s="71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0" customHeight="1">
      <c r="A477" s="71"/>
      <c r="B477" s="71"/>
      <c r="C477" s="71"/>
      <c r="D477" s="71"/>
      <c r="E477" s="71"/>
      <c r="F477" s="71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0" customHeight="1">
      <c r="A478" s="71"/>
      <c r="B478" s="71"/>
      <c r="C478" s="71"/>
      <c r="D478" s="71"/>
      <c r="E478" s="71"/>
      <c r="F478" s="71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0" customHeight="1">
      <c r="A479" s="71"/>
      <c r="B479" s="71"/>
      <c r="C479" s="71"/>
      <c r="D479" s="71"/>
      <c r="E479" s="71"/>
      <c r="F479" s="71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0" customHeight="1">
      <c r="A480" s="71"/>
      <c r="B480" s="71"/>
      <c r="C480" s="71"/>
      <c r="D480" s="71"/>
      <c r="E480" s="71"/>
      <c r="F480" s="71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0" customHeight="1">
      <c r="A481" s="71"/>
      <c r="B481" s="71"/>
      <c r="C481" s="71"/>
      <c r="D481" s="71"/>
      <c r="E481" s="71"/>
      <c r="F481" s="71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0" customHeight="1">
      <c r="A482" s="71"/>
      <c r="B482" s="71"/>
      <c r="C482" s="71"/>
      <c r="D482" s="71"/>
      <c r="E482" s="71"/>
      <c r="F482" s="71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0" customHeight="1">
      <c r="A483" s="71"/>
      <c r="B483" s="71"/>
      <c r="C483" s="71"/>
      <c r="D483" s="71"/>
      <c r="E483" s="71"/>
      <c r="F483" s="71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0" customHeight="1">
      <c r="A484" s="71"/>
      <c r="B484" s="71"/>
      <c r="C484" s="71"/>
      <c r="D484" s="71"/>
      <c r="E484" s="71"/>
      <c r="F484" s="71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0" customHeight="1">
      <c r="A485" s="71"/>
      <c r="B485" s="71"/>
      <c r="C485" s="71"/>
      <c r="D485" s="71"/>
      <c r="E485" s="71"/>
      <c r="F485" s="71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0" customHeight="1">
      <c r="A486" s="71"/>
      <c r="B486" s="71"/>
      <c r="C486" s="71"/>
      <c r="D486" s="71"/>
      <c r="E486" s="71"/>
      <c r="F486" s="71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0" customHeight="1">
      <c r="A487" s="71"/>
      <c r="B487" s="71"/>
      <c r="C487" s="71"/>
      <c r="D487" s="71"/>
      <c r="E487" s="71"/>
      <c r="F487" s="71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0" customHeight="1">
      <c r="A488" s="71"/>
      <c r="B488" s="71"/>
      <c r="C488" s="71"/>
      <c r="D488" s="71"/>
      <c r="E488" s="71"/>
      <c r="F488" s="71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0" customHeight="1">
      <c r="A489" s="71"/>
      <c r="B489" s="71"/>
      <c r="C489" s="71"/>
      <c r="D489" s="71"/>
      <c r="E489" s="71"/>
      <c r="F489" s="71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0" customHeight="1">
      <c r="A490" s="71"/>
      <c r="B490" s="71"/>
      <c r="C490" s="71"/>
      <c r="D490" s="71"/>
      <c r="E490" s="71"/>
      <c r="F490" s="71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0" customHeight="1">
      <c r="A491" s="71"/>
      <c r="B491" s="71"/>
      <c r="C491" s="71"/>
      <c r="D491" s="71"/>
      <c r="E491" s="71"/>
      <c r="F491" s="71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0" customHeight="1">
      <c r="A492" s="71"/>
      <c r="B492" s="71"/>
      <c r="C492" s="71"/>
      <c r="D492" s="71"/>
      <c r="E492" s="71"/>
      <c r="F492" s="71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0" customHeight="1">
      <c r="A493" s="71"/>
      <c r="B493" s="71"/>
      <c r="C493" s="71"/>
      <c r="D493" s="71"/>
      <c r="E493" s="71"/>
      <c r="F493" s="71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0" customHeight="1">
      <c r="A494" s="71"/>
      <c r="B494" s="71"/>
      <c r="C494" s="71"/>
      <c r="D494" s="71"/>
      <c r="E494" s="71"/>
      <c r="F494" s="71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0" customHeight="1">
      <c r="A495" s="71"/>
      <c r="B495" s="71"/>
      <c r="C495" s="71"/>
      <c r="D495" s="71"/>
      <c r="E495" s="71"/>
      <c r="F495" s="71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0" customHeight="1">
      <c r="A496" s="71"/>
      <c r="B496" s="71"/>
      <c r="C496" s="71"/>
      <c r="D496" s="71"/>
      <c r="E496" s="71"/>
      <c r="F496" s="71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0" customHeight="1">
      <c r="A497" s="71"/>
      <c r="B497" s="71"/>
      <c r="C497" s="71"/>
      <c r="D497" s="71"/>
      <c r="E497" s="71"/>
      <c r="F497" s="71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0" customHeight="1">
      <c r="A498" s="71"/>
      <c r="B498" s="71"/>
      <c r="C498" s="71"/>
      <c r="D498" s="71"/>
      <c r="E498" s="71"/>
      <c r="F498" s="71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0" customHeight="1">
      <c r="A499" s="71"/>
      <c r="B499" s="71"/>
      <c r="C499" s="71"/>
      <c r="D499" s="71"/>
      <c r="E499" s="71"/>
      <c r="F499" s="71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0" customHeight="1">
      <c r="A500" s="71"/>
      <c r="B500" s="71"/>
      <c r="C500" s="71"/>
      <c r="D500" s="71"/>
      <c r="E500" s="71"/>
      <c r="F500" s="71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0" customHeight="1">
      <c r="A501" s="71"/>
      <c r="B501" s="71"/>
      <c r="C501" s="71"/>
      <c r="D501" s="71"/>
      <c r="E501" s="71"/>
      <c r="F501" s="71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0" customHeight="1">
      <c r="A502" s="71"/>
      <c r="B502" s="71"/>
      <c r="C502" s="71"/>
      <c r="D502" s="71"/>
      <c r="E502" s="71"/>
      <c r="F502" s="71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0" customHeight="1">
      <c r="A503" s="71"/>
      <c r="B503" s="71"/>
      <c r="C503" s="71"/>
      <c r="D503" s="71"/>
      <c r="E503" s="71"/>
      <c r="F503" s="71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0" customHeight="1">
      <c r="A504" s="71"/>
      <c r="B504" s="71"/>
      <c r="C504" s="71"/>
      <c r="D504" s="71"/>
      <c r="E504" s="71"/>
      <c r="F504" s="71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0" customHeight="1">
      <c r="A505" s="71"/>
      <c r="B505" s="71"/>
      <c r="C505" s="71"/>
      <c r="D505" s="71"/>
      <c r="E505" s="71"/>
      <c r="F505" s="71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0" customHeight="1">
      <c r="A506" s="71"/>
      <c r="B506" s="71"/>
      <c r="C506" s="71"/>
      <c r="D506" s="71"/>
      <c r="E506" s="71"/>
      <c r="F506" s="71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0" customHeight="1">
      <c r="A507" s="71"/>
      <c r="B507" s="71"/>
      <c r="C507" s="71"/>
      <c r="D507" s="71"/>
      <c r="E507" s="71"/>
      <c r="F507" s="71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0" customHeight="1">
      <c r="A508" s="71"/>
      <c r="B508" s="71"/>
      <c r="C508" s="71"/>
      <c r="D508" s="71"/>
      <c r="E508" s="71"/>
      <c r="F508" s="71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0" customHeight="1">
      <c r="A509" s="71"/>
      <c r="B509" s="71"/>
      <c r="C509" s="71"/>
      <c r="D509" s="71"/>
      <c r="E509" s="71"/>
      <c r="F509" s="71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0" customHeight="1">
      <c r="A510" s="71"/>
      <c r="B510" s="71"/>
      <c r="C510" s="71"/>
      <c r="D510" s="71"/>
      <c r="E510" s="71"/>
      <c r="F510" s="71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0" customHeight="1">
      <c r="A511" s="71"/>
      <c r="B511" s="71"/>
      <c r="C511" s="71"/>
      <c r="D511" s="71"/>
      <c r="E511" s="71"/>
      <c r="F511" s="71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0" customHeight="1">
      <c r="A512" s="71"/>
      <c r="B512" s="71"/>
      <c r="C512" s="71"/>
      <c r="D512" s="71"/>
      <c r="E512" s="71"/>
      <c r="F512" s="71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0" customHeight="1">
      <c r="A513" s="71"/>
      <c r="B513" s="71"/>
      <c r="C513" s="71"/>
      <c r="D513" s="71"/>
      <c r="E513" s="71"/>
      <c r="F513" s="71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0" customHeight="1">
      <c r="A514" s="71"/>
      <c r="B514" s="71"/>
      <c r="C514" s="71"/>
      <c r="D514" s="71"/>
      <c r="E514" s="71"/>
      <c r="F514" s="71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0" customHeight="1">
      <c r="A515" s="71"/>
      <c r="B515" s="71"/>
      <c r="C515" s="71"/>
      <c r="D515" s="71"/>
      <c r="E515" s="71"/>
      <c r="F515" s="71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0" customHeight="1">
      <c r="A516" s="71"/>
      <c r="B516" s="71"/>
      <c r="C516" s="71"/>
      <c r="D516" s="71"/>
      <c r="E516" s="71"/>
      <c r="F516" s="71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0" customHeight="1">
      <c r="A517" s="71"/>
      <c r="B517" s="71"/>
      <c r="C517" s="71"/>
      <c r="D517" s="71"/>
      <c r="E517" s="71"/>
      <c r="F517" s="71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0" customHeight="1">
      <c r="A518" s="71"/>
      <c r="B518" s="71"/>
      <c r="C518" s="71"/>
      <c r="D518" s="71"/>
      <c r="E518" s="71"/>
      <c r="F518" s="71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0" customHeight="1">
      <c r="A519" s="71"/>
      <c r="B519" s="71"/>
      <c r="C519" s="71"/>
      <c r="D519" s="71"/>
      <c r="E519" s="71"/>
      <c r="F519" s="71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0" customHeight="1">
      <c r="A520" s="71"/>
      <c r="B520" s="71"/>
      <c r="C520" s="71"/>
      <c r="D520" s="71"/>
      <c r="E520" s="71"/>
      <c r="F520" s="71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0" customHeight="1">
      <c r="A521" s="71"/>
      <c r="B521" s="71"/>
      <c r="C521" s="71"/>
      <c r="D521" s="71"/>
      <c r="E521" s="71"/>
      <c r="F521" s="71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0" customHeight="1">
      <c r="A522" s="71"/>
      <c r="B522" s="71"/>
      <c r="C522" s="71"/>
      <c r="D522" s="71"/>
      <c r="E522" s="71"/>
      <c r="F522" s="71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0" customHeight="1">
      <c r="A523" s="71"/>
      <c r="B523" s="71"/>
      <c r="C523" s="71"/>
      <c r="D523" s="71"/>
      <c r="E523" s="71"/>
      <c r="F523" s="71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0" customHeight="1">
      <c r="A524" s="71"/>
      <c r="B524" s="71"/>
      <c r="C524" s="71"/>
      <c r="D524" s="71"/>
      <c r="E524" s="71"/>
      <c r="F524" s="71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0" customHeight="1">
      <c r="A525" s="71"/>
      <c r="B525" s="71"/>
      <c r="C525" s="71"/>
      <c r="D525" s="71"/>
      <c r="E525" s="71"/>
      <c r="F525" s="71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0" customHeight="1">
      <c r="A526" s="71"/>
      <c r="B526" s="71"/>
      <c r="C526" s="71"/>
      <c r="D526" s="71"/>
      <c r="E526" s="71"/>
      <c r="F526" s="71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0" customHeight="1">
      <c r="A527" s="71"/>
      <c r="B527" s="71"/>
      <c r="C527" s="71"/>
      <c r="D527" s="71"/>
      <c r="E527" s="71"/>
      <c r="F527" s="71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0" customHeight="1">
      <c r="A528" s="71"/>
      <c r="B528" s="71"/>
      <c r="C528" s="71"/>
      <c r="D528" s="71"/>
      <c r="E528" s="71"/>
      <c r="F528" s="71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0" customHeight="1">
      <c r="A529" s="71"/>
      <c r="B529" s="71"/>
      <c r="C529" s="71"/>
      <c r="D529" s="71"/>
      <c r="E529" s="71"/>
      <c r="F529" s="71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0" customHeight="1">
      <c r="A530" s="71"/>
      <c r="B530" s="71"/>
      <c r="C530" s="71"/>
      <c r="D530" s="71"/>
      <c r="E530" s="71"/>
      <c r="F530" s="71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0" customHeight="1">
      <c r="A531" s="71"/>
      <c r="B531" s="71"/>
      <c r="C531" s="71"/>
      <c r="D531" s="71"/>
      <c r="E531" s="71"/>
      <c r="F531" s="71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0" customHeight="1">
      <c r="A532" s="71"/>
      <c r="B532" s="71"/>
      <c r="C532" s="71"/>
      <c r="D532" s="71"/>
      <c r="E532" s="71"/>
      <c r="F532" s="71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0" customHeight="1">
      <c r="A533" s="71"/>
      <c r="B533" s="71"/>
      <c r="C533" s="71"/>
      <c r="D533" s="71"/>
      <c r="E533" s="71"/>
      <c r="F533" s="71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0" customHeight="1">
      <c r="A534" s="71"/>
      <c r="B534" s="71"/>
      <c r="C534" s="71"/>
      <c r="D534" s="71"/>
      <c r="E534" s="71"/>
      <c r="F534" s="71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0" customHeight="1">
      <c r="A535" s="71"/>
      <c r="B535" s="71"/>
      <c r="C535" s="71"/>
      <c r="D535" s="71"/>
      <c r="E535" s="71"/>
      <c r="F535" s="71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0" customHeight="1">
      <c r="A536" s="71"/>
      <c r="B536" s="71"/>
      <c r="C536" s="71"/>
      <c r="D536" s="71"/>
      <c r="E536" s="71"/>
      <c r="F536" s="71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0" customHeight="1">
      <c r="A537" s="71"/>
      <c r="B537" s="71"/>
      <c r="C537" s="71"/>
      <c r="D537" s="71"/>
      <c r="E537" s="71"/>
      <c r="F537" s="71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0" customHeight="1">
      <c r="A538" s="71"/>
      <c r="B538" s="71"/>
      <c r="C538" s="71"/>
      <c r="D538" s="71"/>
      <c r="E538" s="71"/>
      <c r="F538" s="71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0" customHeight="1">
      <c r="A539" s="71"/>
      <c r="B539" s="71"/>
      <c r="C539" s="71"/>
      <c r="D539" s="71"/>
      <c r="E539" s="71"/>
      <c r="F539" s="71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0" customHeight="1">
      <c r="A540" s="71"/>
      <c r="B540" s="71"/>
      <c r="C540" s="71"/>
      <c r="D540" s="71"/>
      <c r="E540" s="71"/>
      <c r="F540" s="71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0" customHeight="1">
      <c r="A541" s="71"/>
      <c r="B541" s="71"/>
      <c r="C541" s="71"/>
      <c r="D541" s="71"/>
      <c r="E541" s="71"/>
      <c r="F541" s="71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0" customHeight="1">
      <c r="A542" s="71"/>
      <c r="B542" s="71"/>
      <c r="C542" s="71"/>
      <c r="D542" s="71"/>
      <c r="E542" s="71"/>
      <c r="F542" s="71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0" customHeight="1">
      <c r="A543" s="71"/>
      <c r="B543" s="71"/>
      <c r="C543" s="71"/>
      <c r="D543" s="71"/>
      <c r="E543" s="71"/>
      <c r="F543" s="71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0" customHeight="1">
      <c r="A544" s="71"/>
      <c r="B544" s="71"/>
      <c r="C544" s="71"/>
      <c r="D544" s="71"/>
      <c r="E544" s="71"/>
      <c r="F544" s="71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0" customHeight="1">
      <c r="A545" s="71"/>
      <c r="B545" s="71"/>
      <c r="C545" s="71"/>
      <c r="D545" s="71"/>
      <c r="E545" s="71"/>
      <c r="F545" s="7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0" customHeight="1">
      <c r="A546" s="71"/>
      <c r="B546" s="71"/>
      <c r="C546" s="71"/>
      <c r="D546" s="71"/>
      <c r="E546" s="71"/>
      <c r="F546" s="71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0" customHeight="1">
      <c r="A547" s="71"/>
      <c r="B547" s="71"/>
      <c r="C547" s="71"/>
      <c r="D547" s="71"/>
      <c r="E547" s="71"/>
      <c r="F547" s="71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0" customHeight="1">
      <c r="A548" s="71"/>
      <c r="B548" s="71"/>
      <c r="C548" s="71"/>
      <c r="D548" s="71"/>
      <c r="E548" s="71"/>
      <c r="F548" s="71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0" customHeight="1">
      <c r="A549" s="71"/>
      <c r="B549" s="71"/>
      <c r="C549" s="71"/>
      <c r="D549" s="71"/>
      <c r="E549" s="71"/>
      <c r="F549" s="71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0" customHeight="1">
      <c r="A550" s="71"/>
      <c r="B550" s="71"/>
      <c r="C550" s="71"/>
      <c r="D550" s="71"/>
      <c r="E550" s="71"/>
      <c r="F550" s="71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0" customHeight="1">
      <c r="A551" s="71"/>
      <c r="B551" s="71"/>
      <c r="C551" s="71"/>
      <c r="D551" s="71"/>
      <c r="E551" s="71"/>
      <c r="F551" s="71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0" customHeight="1">
      <c r="A552" s="71"/>
      <c r="B552" s="71"/>
      <c r="C552" s="71"/>
      <c r="D552" s="71"/>
      <c r="E552" s="71"/>
      <c r="F552" s="71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0" customHeight="1">
      <c r="A553" s="71"/>
      <c r="B553" s="71"/>
      <c r="C553" s="71"/>
      <c r="D553" s="71"/>
      <c r="E553" s="71"/>
      <c r="F553" s="71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0" customHeight="1">
      <c r="A554" s="71"/>
      <c r="B554" s="71"/>
      <c r="C554" s="71"/>
      <c r="D554" s="71"/>
      <c r="E554" s="71"/>
      <c r="F554" s="71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0" customHeight="1">
      <c r="A555" s="71"/>
      <c r="B555" s="71"/>
      <c r="C555" s="71"/>
      <c r="D555" s="71"/>
      <c r="E555" s="71"/>
      <c r="F555" s="71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0" customHeight="1">
      <c r="A556" s="71"/>
      <c r="B556" s="71"/>
      <c r="C556" s="71"/>
      <c r="D556" s="71"/>
      <c r="E556" s="71"/>
      <c r="F556" s="71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0" customHeight="1">
      <c r="A557" s="71"/>
      <c r="B557" s="71"/>
      <c r="C557" s="71"/>
      <c r="D557" s="71"/>
      <c r="E557" s="71"/>
      <c r="F557" s="71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0" customHeight="1">
      <c r="A558" s="71"/>
      <c r="B558" s="71"/>
      <c r="C558" s="71"/>
      <c r="D558" s="71"/>
      <c r="E558" s="71"/>
      <c r="F558" s="71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0" customHeight="1">
      <c r="A559" s="71"/>
      <c r="B559" s="71"/>
      <c r="C559" s="71"/>
      <c r="D559" s="71"/>
      <c r="E559" s="71"/>
      <c r="F559" s="71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0" customHeight="1">
      <c r="A560" s="71"/>
      <c r="B560" s="71"/>
      <c r="C560" s="71"/>
      <c r="D560" s="71"/>
      <c r="E560" s="71"/>
      <c r="F560" s="71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0" customHeight="1">
      <c r="A561" s="71"/>
      <c r="B561" s="71"/>
      <c r="C561" s="71"/>
      <c r="D561" s="71"/>
      <c r="E561" s="71"/>
      <c r="F561" s="71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0" customHeight="1">
      <c r="A562" s="71"/>
      <c r="B562" s="71"/>
      <c r="C562" s="71"/>
      <c r="D562" s="71"/>
      <c r="E562" s="71"/>
      <c r="F562" s="71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0" customHeight="1">
      <c r="A563" s="71"/>
      <c r="B563" s="71"/>
      <c r="C563" s="71"/>
      <c r="D563" s="71"/>
      <c r="E563" s="71"/>
      <c r="F563" s="71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0" customHeight="1">
      <c r="A564" s="71"/>
      <c r="B564" s="71"/>
      <c r="C564" s="71"/>
      <c r="D564" s="71"/>
      <c r="E564" s="71"/>
      <c r="F564" s="71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0" customHeight="1">
      <c r="A565" s="71"/>
      <c r="B565" s="71"/>
      <c r="C565" s="71"/>
      <c r="D565" s="71"/>
      <c r="E565" s="71"/>
      <c r="F565" s="71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0" customHeight="1">
      <c r="A566" s="71"/>
      <c r="B566" s="71"/>
      <c r="C566" s="71"/>
      <c r="D566" s="71"/>
      <c r="E566" s="71"/>
      <c r="F566" s="71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0" customHeight="1">
      <c r="A567" s="71"/>
      <c r="B567" s="71"/>
      <c r="C567" s="71"/>
      <c r="D567" s="71"/>
      <c r="E567" s="71"/>
      <c r="F567" s="71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0" customHeight="1">
      <c r="A568" s="71"/>
      <c r="B568" s="71"/>
      <c r="C568" s="71"/>
      <c r="D568" s="71"/>
      <c r="E568" s="71"/>
      <c r="F568" s="71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0" customHeight="1">
      <c r="A569" s="71"/>
      <c r="B569" s="71"/>
      <c r="C569" s="71"/>
      <c r="D569" s="71"/>
      <c r="E569" s="71"/>
      <c r="F569" s="71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0" customHeight="1">
      <c r="A570" s="71"/>
      <c r="B570" s="71"/>
      <c r="C570" s="71"/>
      <c r="D570" s="71"/>
      <c r="E570" s="71"/>
      <c r="F570" s="71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0" customHeight="1">
      <c r="A571" s="71"/>
      <c r="B571" s="71"/>
      <c r="C571" s="71"/>
      <c r="D571" s="71"/>
      <c r="E571" s="71"/>
      <c r="F571" s="71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0" customHeight="1">
      <c r="A572" s="71"/>
      <c r="B572" s="71"/>
      <c r="C572" s="71"/>
      <c r="D572" s="71"/>
      <c r="E572" s="71"/>
      <c r="F572" s="71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0" customHeight="1">
      <c r="A573" s="71"/>
      <c r="B573" s="71"/>
      <c r="C573" s="71"/>
      <c r="D573" s="71"/>
      <c r="E573" s="71"/>
      <c r="F573" s="71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0" customHeight="1">
      <c r="A574" s="71"/>
      <c r="B574" s="71"/>
      <c r="C574" s="71"/>
      <c r="D574" s="71"/>
      <c r="E574" s="71"/>
      <c r="F574" s="71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0" customHeight="1">
      <c r="A575" s="71"/>
      <c r="B575" s="71"/>
      <c r="C575" s="71"/>
      <c r="D575" s="71"/>
      <c r="E575" s="71"/>
      <c r="F575" s="71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0" customHeight="1">
      <c r="A576" s="71"/>
      <c r="B576" s="71"/>
      <c r="C576" s="71"/>
      <c r="D576" s="71"/>
      <c r="E576" s="71"/>
      <c r="F576" s="71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0" customHeight="1">
      <c r="A577" s="71"/>
      <c r="B577" s="71"/>
      <c r="C577" s="71"/>
      <c r="D577" s="71"/>
      <c r="E577" s="71"/>
      <c r="F577" s="71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0" customHeight="1">
      <c r="A578" s="71"/>
      <c r="B578" s="71"/>
      <c r="C578" s="71"/>
      <c r="D578" s="71"/>
      <c r="E578" s="71"/>
      <c r="F578" s="71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0" customHeight="1">
      <c r="A579" s="71"/>
      <c r="B579" s="71"/>
      <c r="C579" s="71"/>
      <c r="D579" s="71"/>
      <c r="E579" s="71"/>
      <c r="F579" s="71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0" customHeight="1">
      <c r="A580" s="71"/>
      <c r="B580" s="71"/>
      <c r="C580" s="71"/>
      <c r="D580" s="71"/>
      <c r="E580" s="71"/>
      <c r="F580" s="71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0" customHeight="1">
      <c r="A581" s="71"/>
      <c r="B581" s="71"/>
      <c r="C581" s="71"/>
      <c r="D581" s="71"/>
      <c r="E581" s="71"/>
      <c r="F581" s="71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0" customHeight="1">
      <c r="A582" s="71"/>
      <c r="B582" s="71"/>
      <c r="C582" s="71"/>
      <c r="D582" s="71"/>
      <c r="E582" s="71"/>
      <c r="F582" s="71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0" customHeight="1">
      <c r="A583" s="71"/>
      <c r="B583" s="71"/>
      <c r="C583" s="71"/>
      <c r="D583" s="71"/>
      <c r="E583" s="71"/>
      <c r="F583" s="71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0" customHeight="1">
      <c r="A584" s="71"/>
      <c r="B584" s="71"/>
      <c r="C584" s="71"/>
      <c r="D584" s="71"/>
      <c r="E584" s="71"/>
      <c r="F584" s="71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0" customHeight="1">
      <c r="A585" s="71"/>
      <c r="B585" s="71"/>
      <c r="C585" s="71"/>
      <c r="D585" s="71"/>
      <c r="E585" s="71"/>
      <c r="F585" s="71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0" customHeight="1">
      <c r="A586" s="71"/>
      <c r="B586" s="71"/>
      <c r="C586" s="71"/>
      <c r="D586" s="71"/>
      <c r="E586" s="71"/>
      <c r="F586" s="71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0" customHeight="1">
      <c r="A587" s="71"/>
      <c r="B587" s="71"/>
      <c r="C587" s="71"/>
      <c r="D587" s="71"/>
      <c r="E587" s="71"/>
      <c r="F587" s="71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0" customHeight="1">
      <c r="A588" s="71"/>
      <c r="B588" s="71"/>
      <c r="C588" s="71"/>
      <c r="D588" s="71"/>
      <c r="E588" s="71"/>
      <c r="F588" s="71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0" customHeight="1">
      <c r="A589" s="71"/>
      <c r="B589" s="71"/>
      <c r="C589" s="71"/>
      <c r="D589" s="71"/>
      <c r="E589" s="71"/>
      <c r="F589" s="71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0" customHeight="1">
      <c r="A590" s="71"/>
      <c r="B590" s="71"/>
      <c r="C590" s="71"/>
      <c r="D590" s="71"/>
      <c r="E590" s="71"/>
      <c r="F590" s="71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0" customHeight="1">
      <c r="A591" s="71"/>
      <c r="B591" s="71"/>
      <c r="C591" s="71"/>
      <c r="D591" s="71"/>
      <c r="E591" s="71"/>
      <c r="F591" s="71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0" customHeight="1">
      <c r="A592" s="71"/>
      <c r="B592" s="71"/>
      <c r="C592" s="71"/>
      <c r="D592" s="71"/>
      <c r="E592" s="71"/>
      <c r="F592" s="71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0" customHeight="1">
      <c r="A593" s="71"/>
      <c r="B593" s="71"/>
      <c r="C593" s="71"/>
      <c r="D593" s="71"/>
      <c r="E593" s="71"/>
      <c r="F593" s="71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0" customHeight="1">
      <c r="A594" s="71"/>
      <c r="B594" s="71"/>
      <c r="C594" s="71"/>
      <c r="D594" s="71"/>
      <c r="E594" s="71"/>
      <c r="F594" s="71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0" customHeight="1">
      <c r="A595" s="71"/>
      <c r="B595" s="71"/>
      <c r="C595" s="71"/>
      <c r="D595" s="71"/>
      <c r="E595" s="71"/>
      <c r="F595" s="71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0" customHeight="1">
      <c r="A596" s="71"/>
      <c r="B596" s="71"/>
      <c r="C596" s="71"/>
      <c r="D596" s="71"/>
      <c r="E596" s="71"/>
      <c r="F596" s="71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0" customHeight="1">
      <c r="A597" s="71"/>
      <c r="B597" s="71"/>
      <c r="C597" s="71"/>
      <c r="D597" s="71"/>
      <c r="E597" s="71"/>
      <c r="F597" s="71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0" customHeight="1">
      <c r="A598" s="71"/>
      <c r="B598" s="71"/>
      <c r="C598" s="71"/>
      <c r="D598" s="71"/>
      <c r="E598" s="71"/>
      <c r="F598" s="71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0" customHeight="1">
      <c r="A599" s="71"/>
      <c r="B599" s="71"/>
      <c r="C599" s="71"/>
      <c r="D599" s="71"/>
      <c r="E599" s="71"/>
      <c r="F599" s="71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0" customHeight="1">
      <c r="A600" s="71"/>
      <c r="B600" s="71"/>
      <c r="C600" s="71"/>
      <c r="D600" s="71"/>
      <c r="E600" s="71"/>
      <c r="F600" s="71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0" customHeight="1">
      <c r="A601" s="71"/>
      <c r="B601" s="71"/>
      <c r="C601" s="71"/>
      <c r="D601" s="71"/>
      <c r="E601" s="71"/>
      <c r="F601" s="71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0" customHeight="1">
      <c r="A602" s="71"/>
      <c r="B602" s="71"/>
      <c r="C602" s="71"/>
      <c r="D602" s="71"/>
      <c r="E602" s="71"/>
      <c r="F602" s="71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0" customHeight="1">
      <c r="A603" s="71"/>
      <c r="B603" s="71"/>
      <c r="C603" s="71"/>
      <c r="D603" s="71"/>
      <c r="E603" s="71"/>
      <c r="F603" s="71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0" customHeight="1">
      <c r="A604" s="71"/>
      <c r="B604" s="71"/>
      <c r="C604" s="71"/>
      <c r="D604" s="71"/>
      <c r="E604" s="71"/>
      <c r="F604" s="71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0" customHeight="1">
      <c r="A605" s="71"/>
      <c r="B605" s="71"/>
      <c r="C605" s="71"/>
      <c r="D605" s="71"/>
      <c r="E605" s="71"/>
      <c r="F605" s="71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0" customHeight="1">
      <c r="A606" s="71"/>
      <c r="B606" s="71"/>
      <c r="C606" s="71"/>
      <c r="D606" s="71"/>
      <c r="E606" s="71"/>
      <c r="F606" s="71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0" customHeight="1">
      <c r="A607" s="71"/>
      <c r="B607" s="71"/>
      <c r="C607" s="71"/>
      <c r="D607" s="71"/>
      <c r="E607" s="71"/>
      <c r="F607" s="71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0" customHeight="1">
      <c r="A608" s="71"/>
      <c r="B608" s="71"/>
      <c r="C608" s="71"/>
      <c r="D608" s="71"/>
      <c r="E608" s="71"/>
      <c r="F608" s="71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0" customHeight="1">
      <c r="A609" s="71"/>
      <c r="B609" s="71"/>
      <c r="C609" s="71"/>
      <c r="D609" s="71"/>
      <c r="E609" s="71"/>
      <c r="F609" s="71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0" customHeight="1">
      <c r="A610" s="71"/>
      <c r="B610" s="71"/>
      <c r="C610" s="71"/>
      <c r="D610" s="71"/>
      <c r="E610" s="71"/>
      <c r="F610" s="71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0" customHeight="1">
      <c r="A611" s="71"/>
      <c r="B611" s="71"/>
      <c r="C611" s="71"/>
      <c r="D611" s="71"/>
      <c r="E611" s="71"/>
      <c r="F611" s="71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0" customHeight="1">
      <c r="A612" s="71"/>
      <c r="B612" s="71"/>
      <c r="C612" s="71"/>
      <c r="D612" s="71"/>
      <c r="E612" s="71"/>
      <c r="F612" s="71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0" customHeight="1">
      <c r="A613" s="71"/>
      <c r="B613" s="71"/>
      <c r="C613" s="71"/>
      <c r="D613" s="71"/>
      <c r="E613" s="71"/>
      <c r="F613" s="71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0" customHeight="1">
      <c r="A614" s="71"/>
      <c r="B614" s="71"/>
      <c r="C614" s="71"/>
      <c r="D614" s="71"/>
      <c r="E614" s="71"/>
      <c r="F614" s="71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0" customHeight="1">
      <c r="A615" s="71"/>
      <c r="B615" s="71"/>
      <c r="C615" s="71"/>
      <c r="D615" s="71"/>
      <c r="E615" s="71"/>
      <c r="F615" s="71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0" customHeight="1">
      <c r="A616" s="71"/>
      <c r="B616" s="71"/>
      <c r="C616" s="71"/>
      <c r="D616" s="71"/>
      <c r="E616" s="71"/>
      <c r="F616" s="71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0" customHeight="1">
      <c r="A617" s="71"/>
      <c r="B617" s="71"/>
      <c r="C617" s="71"/>
      <c r="D617" s="71"/>
      <c r="E617" s="71"/>
      <c r="F617" s="71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0" customHeight="1">
      <c r="A618" s="71"/>
      <c r="B618" s="71"/>
      <c r="C618" s="71"/>
      <c r="D618" s="71"/>
      <c r="E618" s="71"/>
      <c r="F618" s="71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0" customHeight="1">
      <c r="A619" s="71"/>
      <c r="B619" s="71"/>
      <c r="C619" s="71"/>
      <c r="D619" s="71"/>
      <c r="E619" s="71"/>
      <c r="F619" s="71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0" customHeight="1">
      <c r="A620" s="71"/>
      <c r="B620" s="71"/>
      <c r="C620" s="71"/>
      <c r="D620" s="71"/>
      <c r="E620" s="71"/>
      <c r="F620" s="71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0" customHeight="1">
      <c r="A621" s="71"/>
      <c r="B621" s="71"/>
      <c r="C621" s="71"/>
      <c r="D621" s="71"/>
      <c r="E621" s="71"/>
      <c r="F621" s="71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0" customHeight="1">
      <c r="A622" s="71"/>
      <c r="B622" s="71"/>
      <c r="C622" s="71"/>
      <c r="D622" s="71"/>
      <c r="E622" s="71"/>
      <c r="F622" s="71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0" customHeight="1">
      <c r="A623" s="71"/>
      <c r="B623" s="71"/>
      <c r="C623" s="71"/>
      <c r="D623" s="71"/>
      <c r="E623" s="71"/>
      <c r="F623" s="71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0" customHeight="1">
      <c r="A624" s="71"/>
      <c r="B624" s="71"/>
      <c r="C624" s="71"/>
      <c r="D624" s="71"/>
      <c r="E624" s="71"/>
      <c r="F624" s="71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0" customHeight="1">
      <c r="A625" s="71"/>
      <c r="B625" s="71"/>
      <c r="C625" s="71"/>
      <c r="D625" s="71"/>
      <c r="E625" s="71"/>
      <c r="F625" s="71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0" customHeight="1">
      <c r="A626" s="71"/>
      <c r="B626" s="71"/>
      <c r="C626" s="71"/>
      <c r="D626" s="71"/>
      <c r="E626" s="71"/>
      <c r="F626" s="71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0" customHeight="1">
      <c r="A627" s="71"/>
      <c r="B627" s="71"/>
      <c r="C627" s="71"/>
      <c r="D627" s="71"/>
      <c r="E627" s="71"/>
      <c r="F627" s="71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0" customHeight="1">
      <c r="A628" s="71"/>
      <c r="B628" s="71"/>
      <c r="C628" s="71"/>
      <c r="D628" s="71"/>
      <c r="E628" s="71"/>
      <c r="F628" s="71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0" customHeight="1">
      <c r="A629" s="71"/>
      <c r="B629" s="71"/>
      <c r="C629" s="71"/>
      <c r="D629" s="71"/>
      <c r="E629" s="71"/>
      <c r="F629" s="71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0" customHeight="1">
      <c r="A630" s="71"/>
      <c r="B630" s="71"/>
      <c r="C630" s="71"/>
      <c r="D630" s="71"/>
      <c r="E630" s="71"/>
      <c r="F630" s="71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0" customHeight="1">
      <c r="A631" s="71"/>
      <c r="B631" s="71"/>
      <c r="C631" s="71"/>
      <c r="D631" s="71"/>
      <c r="E631" s="71"/>
      <c r="F631" s="71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0" customHeight="1">
      <c r="A632" s="71"/>
      <c r="B632" s="71"/>
      <c r="C632" s="71"/>
      <c r="D632" s="71"/>
      <c r="E632" s="71"/>
      <c r="F632" s="71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0" customHeight="1">
      <c r="A633" s="71"/>
      <c r="B633" s="71"/>
      <c r="C633" s="71"/>
      <c r="D633" s="71"/>
      <c r="E633" s="71"/>
      <c r="F633" s="71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0" customHeight="1">
      <c r="A634" s="71"/>
      <c r="B634" s="71"/>
      <c r="C634" s="71"/>
      <c r="D634" s="71"/>
      <c r="E634" s="71"/>
      <c r="F634" s="71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0" customHeight="1">
      <c r="A635" s="71"/>
      <c r="B635" s="71"/>
      <c r="C635" s="71"/>
      <c r="D635" s="71"/>
      <c r="E635" s="71"/>
      <c r="F635" s="71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0" customHeight="1">
      <c r="A636" s="71"/>
      <c r="B636" s="71"/>
      <c r="C636" s="71"/>
      <c r="D636" s="71"/>
      <c r="E636" s="71"/>
      <c r="F636" s="71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0" customHeight="1">
      <c r="A637" s="71"/>
      <c r="B637" s="71"/>
      <c r="C637" s="71"/>
      <c r="D637" s="71"/>
      <c r="E637" s="71"/>
      <c r="F637" s="71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0" customHeight="1">
      <c r="A638" s="71"/>
      <c r="B638" s="71"/>
      <c r="C638" s="71"/>
      <c r="D638" s="71"/>
      <c r="E638" s="71"/>
      <c r="F638" s="71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0" customHeight="1">
      <c r="A639" s="71"/>
      <c r="B639" s="71"/>
      <c r="C639" s="71"/>
      <c r="D639" s="71"/>
      <c r="E639" s="71"/>
      <c r="F639" s="71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0" customHeight="1">
      <c r="A640" s="71"/>
      <c r="B640" s="71"/>
      <c r="C640" s="71"/>
      <c r="D640" s="71"/>
      <c r="E640" s="71"/>
      <c r="F640" s="71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0" customHeight="1">
      <c r="A641" s="71"/>
      <c r="B641" s="71"/>
      <c r="C641" s="71"/>
      <c r="D641" s="71"/>
      <c r="E641" s="71"/>
      <c r="F641" s="71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0" customHeight="1">
      <c r="A642" s="71"/>
      <c r="B642" s="71"/>
      <c r="C642" s="71"/>
      <c r="D642" s="71"/>
      <c r="E642" s="71"/>
      <c r="F642" s="71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0" customHeight="1">
      <c r="A643" s="71"/>
      <c r="B643" s="71"/>
      <c r="C643" s="71"/>
      <c r="D643" s="71"/>
      <c r="E643" s="71"/>
      <c r="F643" s="71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0" customHeight="1">
      <c r="A644" s="71"/>
      <c r="B644" s="71"/>
      <c r="C644" s="71"/>
      <c r="D644" s="71"/>
      <c r="E644" s="71"/>
      <c r="F644" s="71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0" customHeight="1">
      <c r="A645" s="71"/>
      <c r="B645" s="71"/>
      <c r="C645" s="71"/>
      <c r="D645" s="71"/>
      <c r="E645" s="71"/>
      <c r="F645" s="71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0" customHeight="1">
      <c r="A646" s="71"/>
      <c r="B646" s="71"/>
      <c r="C646" s="71"/>
      <c r="D646" s="71"/>
      <c r="E646" s="71"/>
      <c r="F646" s="71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0" customHeight="1">
      <c r="A647" s="71"/>
      <c r="B647" s="71"/>
      <c r="C647" s="71"/>
      <c r="D647" s="71"/>
      <c r="E647" s="71"/>
      <c r="F647" s="71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0" customHeight="1">
      <c r="A648" s="71"/>
      <c r="B648" s="71"/>
      <c r="C648" s="71"/>
      <c r="D648" s="71"/>
      <c r="E648" s="71"/>
      <c r="F648" s="71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0" customHeight="1">
      <c r="A649" s="71"/>
      <c r="B649" s="71"/>
      <c r="C649" s="71"/>
      <c r="D649" s="71"/>
      <c r="E649" s="71"/>
      <c r="F649" s="71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0" customHeight="1">
      <c r="A650" s="71"/>
      <c r="B650" s="71"/>
      <c r="C650" s="71"/>
      <c r="D650" s="71"/>
      <c r="E650" s="71"/>
      <c r="F650" s="71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0" customHeight="1">
      <c r="A651" s="71"/>
      <c r="B651" s="71"/>
      <c r="C651" s="71"/>
      <c r="D651" s="71"/>
      <c r="E651" s="71"/>
      <c r="F651" s="71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0" customHeight="1">
      <c r="A652" s="71"/>
      <c r="B652" s="71"/>
      <c r="C652" s="71"/>
      <c r="D652" s="71"/>
      <c r="E652" s="71"/>
      <c r="F652" s="71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0" customHeight="1">
      <c r="A653" s="71"/>
      <c r="B653" s="71"/>
      <c r="C653" s="71"/>
      <c r="D653" s="71"/>
      <c r="E653" s="71"/>
      <c r="F653" s="71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0" customHeight="1">
      <c r="A654" s="71"/>
      <c r="B654" s="71"/>
      <c r="C654" s="71"/>
      <c r="D654" s="71"/>
      <c r="E654" s="71"/>
      <c r="F654" s="71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0" customHeight="1">
      <c r="A655" s="71"/>
      <c r="B655" s="71"/>
      <c r="C655" s="71"/>
      <c r="D655" s="71"/>
      <c r="E655" s="71"/>
      <c r="F655" s="71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0" customHeight="1">
      <c r="A656" s="71"/>
      <c r="B656" s="71"/>
      <c r="C656" s="71"/>
      <c r="D656" s="71"/>
      <c r="E656" s="71"/>
      <c r="F656" s="71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0" customHeight="1">
      <c r="A657" s="71"/>
      <c r="B657" s="71"/>
      <c r="C657" s="71"/>
      <c r="D657" s="71"/>
      <c r="E657" s="71"/>
      <c r="F657" s="71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0" customHeight="1">
      <c r="A658" s="71"/>
      <c r="B658" s="71"/>
      <c r="C658" s="71"/>
      <c r="D658" s="71"/>
      <c r="E658" s="71"/>
      <c r="F658" s="71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0" customHeight="1">
      <c r="A659" s="71"/>
      <c r="B659" s="71"/>
      <c r="C659" s="71"/>
      <c r="D659" s="71"/>
      <c r="E659" s="71"/>
      <c r="F659" s="71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0" customHeight="1">
      <c r="A660" s="71"/>
      <c r="B660" s="71"/>
      <c r="C660" s="71"/>
      <c r="D660" s="71"/>
      <c r="E660" s="71"/>
      <c r="F660" s="71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0" customHeight="1">
      <c r="A661" s="71"/>
      <c r="B661" s="71"/>
      <c r="C661" s="71"/>
      <c r="D661" s="71"/>
      <c r="E661" s="71"/>
      <c r="F661" s="71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0" customHeight="1">
      <c r="A662" s="71"/>
      <c r="B662" s="71"/>
      <c r="C662" s="71"/>
      <c r="D662" s="71"/>
      <c r="E662" s="71"/>
      <c r="F662" s="71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0" customHeight="1">
      <c r="A663" s="71"/>
      <c r="B663" s="71"/>
      <c r="C663" s="71"/>
      <c r="D663" s="71"/>
      <c r="E663" s="71"/>
      <c r="F663" s="71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0" customHeight="1">
      <c r="A664" s="71"/>
      <c r="B664" s="71"/>
      <c r="C664" s="71"/>
      <c r="D664" s="71"/>
      <c r="E664" s="71"/>
      <c r="F664" s="71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0" customHeight="1">
      <c r="A665" s="71"/>
      <c r="B665" s="71"/>
      <c r="C665" s="71"/>
      <c r="D665" s="71"/>
      <c r="E665" s="71"/>
      <c r="F665" s="71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0" customHeight="1">
      <c r="A666" s="71"/>
      <c r="B666" s="71"/>
      <c r="C666" s="71"/>
      <c r="D666" s="71"/>
      <c r="E666" s="71"/>
      <c r="F666" s="71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0" customHeight="1">
      <c r="A667" s="71"/>
      <c r="B667" s="71"/>
      <c r="C667" s="71"/>
      <c r="D667" s="71"/>
      <c r="E667" s="71"/>
      <c r="F667" s="71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0" customHeight="1">
      <c r="A668" s="71"/>
      <c r="B668" s="71"/>
      <c r="C668" s="71"/>
      <c r="D668" s="71"/>
      <c r="E668" s="71"/>
      <c r="F668" s="71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0" customHeight="1">
      <c r="A669" s="71"/>
      <c r="B669" s="71"/>
      <c r="C669" s="71"/>
      <c r="D669" s="71"/>
      <c r="E669" s="71"/>
      <c r="F669" s="71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0" customHeight="1">
      <c r="A670" s="71"/>
      <c r="B670" s="71"/>
      <c r="C670" s="71"/>
      <c r="D670" s="71"/>
      <c r="E670" s="71"/>
      <c r="F670" s="71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0" customHeight="1">
      <c r="A671" s="71"/>
      <c r="B671" s="71"/>
      <c r="C671" s="71"/>
      <c r="D671" s="71"/>
      <c r="E671" s="71"/>
      <c r="F671" s="71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0" customHeight="1">
      <c r="A672" s="71"/>
      <c r="B672" s="71"/>
      <c r="C672" s="71"/>
      <c r="D672" s="71"/>
      <c r="E672" s="71"/>
      <c r="F672" s="71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0" customHeight="1">
      <c r="A673" s="71"/>
      <c r="B673" s="71"/>
      <c r="C673" s="71"/>
      <c r="D673" s="71"/>
      <c r="E673" s="71"/>
      <c r="F673" s="71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0" customHeight="1">
      <c r="A674" s="71"/>
      <c r="B674" s="71"/>
      <c r="C674" s="71"/>
      <c r="D674" s="71"/>
      <c r="E674" s="71"/>
      <c r="F674" s="71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0" customHeight="1">
      <c r="A675" s="71"/>
      <c r="B675" s="71"/>
      <c r="C675" s="71"/>
      <c r="D675" s="71"/>
      <c r="E675" s="71"/>
      <c r="F675" s="71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0" customHeight="1">
      <c r="A676" s="71"/>
      <c r="B676" s="71"/>
      <c r="C676" s="71"/>
      <c r="D676" s="71"/>
      <c r="E676" s="71"/>
      <c r="F676" s="71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0" customHeight="1">
      <c r="A677" s="71"/>
      <c r="B677" s="71"/>
      <c r="C677" s="71"/>
      <c r="D677" s="71"/>
      <c r="E677" s="71"/>
      <c r="F677" s="71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0" customHeight="1">
      <c r="A678" s="71"/>
      <c r="B678" s="71"/>
      <c r="C678" s="71"/>
      <c r="D678" s="71"/>
      <c r="E678" s="71"/>
      <c r="F678" s="71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0" customHeight="1">
      <c r="A679" s="71"/>
      <c r="B679" s="71"/>
      <c r="C679" s="71"/>
      <c r="D679" s="71"/>
      <c r="E679" s="71"/>
      <c r="F679" s="71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0" customHeight="1">
      <c r="A680" s="71"/>
      <c r="B680" s="71"/>
      <c r="C680" s="71"/>
      <c r="D680" s="71"/>
      <c r="E680" s="71"/>
      <c r="F680" s="71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0" customHeight="1">
      <c r="A681" s="71"/>
      <c r="B681" s="71"/>
      <c r="C681" s="71"/>
      <c r="D681" s="71"/>
      <c r="E681" s="71"/>
      <c r="F681" s="71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0" customHeight="1">
      <c r="A682" s="71"/>
      <c r="B682" s="71"/>
      <c r="C682" s="71"/>
      <c r="D682" s="71"/>
      <c r="E682" s="71"/>
      <c r="F682" s="71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0" customHeight="1">
      <c r="A683" s="71"/>
      <c r="B683" s="71"/>
      <c r="C683" s="71"/>
      <c r="D683" s="71"/>
      <c r="E683" s="71"/>
      <c r="F683" s="71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0" customHeight="1">
      <c r="A684" s="71"/>
      <c r="B684" s="71"/>
      <c r="C684" s="71"/>
      <c r="D684" s="71"/>
      <c r="E684" s="71"/>
      <c r="F684" s="71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0" customHeight="1">
      <c r="A685" s="71"/>
      <c r="B685" s="71"/>
      <c r="C685" s="71"/>
      <c r="D685" s="71"/>
      <c r="E685" s="71"/>
      <c r="F685" s="71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0" customHeight="1">
      <c r="A686" s="71"/>
      <c r="B686" s="71"/>
      <c r="C686" s="71"/>
      <c r="D686" s="71"/>
      <c r="E686" s="71"/>
      <c r="F686" s="71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0" customHeight="1">
      <c r="A687" s="71"/>
      <c r="B687" s="71"/>
      <c r="C687" s="71"/>
      <c r="D687" s="71"/>
      <c r="E687" s="71"/>
      <c r="F687" s="71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0" customHeight="1">
      <c r="A688" s="71"/>
      <c r="B688" s="71"/>
      <c r="C688" s="71"/>
      <c r="D688" s="71"/>
      <c r="E688" s="71"/>
      <c r="F688" s="71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0" customHeight="1">
      <c r="A689" s="71"/>
      <c r="B689" s="71"/>
      <c r="C689" s="71"/>
      <c r="D689" s="71"/>
      <c r="E689" s="71"/>
      <c r="F689" s="71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0" customHeight="1">
      <c r="A690" s="71"/>
      <c r="B690" s="71"/>
      <c r="C690" s="71"/>
      <c r="D690" s="71"/>
      <c r="E690" s="71"/>
      <c r="F690" s="71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0" customHeight="1">
      <c r="A691" s="71"/>
      <c r="B691" s="71"/>
      <c r="C691" s="71"/>
      <c r="D691" s="71"/>
      <c r="E691" s="71"/>
      <c r="F691" s="71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0" customHeight="1">
      <c r="A692" s="71"/>
      <c r="B692" s="71"/>
      <c r="C692" s="71"/>
      <c r="D692" s="71"/>
      <c r="E692" s="71"/>
      <c r="F692" s="71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0" customHeight="1">
      <c r="A693" s="71"/>
      <c r="B693" s="71"/>
      <c r="C693" s="71"/>
      <c r="D693" s="71"/>
      <c r="E693" s="71"/>
      <c r="F693" s="71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0" customHeight="1">
      <c r="A694" s="71"/>
      <c r="B694" s="71"/>
      <c r="C694" s="71"/>
      <c r="D694" s="71"/>
      <c r="E694" s="71"/>
      <c r="F694" s="71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0" customHeight="1">
      <c r="A695" s="71"/>
      <c r="B695" s="71"/>
      <c r="C695" s="71"/>
      <c r="D695" s="71"/>
      <c r="E695" s="71"/>
      <c r="F695" s="71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0" customHeight="1">
      <c r="A696" s="71"/>
      <c r="B696" s="71"/>
      <c r="C696" s="71"/>
      <c r="D696" s="71"/>
      <c r="E696" s="71"/>
      <c r="F696" s="71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0" customHeight="1">
      <c r="A697" s="71"/>
      <c r="B697" s="71"/>
      <c r="C697" s="71"/>
      <c r="D697" s="71"/>
      <c r="E697" s="71"/>
      <c r="F697" s="71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0" customHeight="1">
      <c r="A698" s="71"/>
      <c r="B698" s="71"/>
      <c r="C698" s="71"/>
      <c r="D698" s="71"/>
      <c r="E698" s="71"/>
      <c r="F698" s="71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0" customHeight="1">
      <c r="A699" s="71"/>
      <c r="B699" s="71"/>
      <c r="C699" s="71"/>
      <c r="D699" s="71"/>
      <c r="E699" s="71"/>
      <c r="F699" s="71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0" customHeight="1">
      <c r="A700" s="71"/>
      <c r="B700" s="71"/>
      <c r="C700" s="71"/>
      <c r="D700" s="71"/>
      <c r="E700" s="71"/>
      <c r="F700" s="71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0" customHeight="1">
      <c r="A701" s="71"/>
      <c r="B701" s="71"/>
      <c r="C701" s="71"/>
      <c r="D701" s="71"/>
      <c r="E701" s="71"/>
      <c r="F701" s="71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0" customHeight="1">
      <c r="A702" s="71"/>
      <c r="B702" s="71"/>
      <c r="C702" s="71"/>
      <c r="D702" s="71"/>
      <c r="E702" s="71"/>
      <c r="F702" s="71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0" customHeight="1">
      <c r="A703" s="71"/>
      <c r="B703" s="71"/>
      <c r="C703" s="71"/>
      <c r="D703" s="71"/>
      <c r="E703" s="71"/>
      <c r="F703" s="71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0" customHeight="1">
      <c r="A704" s="71"/>
      <c r="B704" s="71"/>
      <c r="C704" s="71"/>
      <c r="D704" s="71"/>
      <c r="E704" s="71"/>
      <c r="F704" s="71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0" customHeight="1">
      <c r="A705" s="71"/>
      <c r="B705" s="71"/>
      <c r="C705" s="71"/>
      <c r="D705" s="71"/>
      <c r="E705" s="71"/>
      <c r="F705" s="71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0" customHeight="1">
      <c r="A706" s="71"/>
      <c r="B706" s="71"/>
      <c r="C706" s="71"/>
      <c r="D706" s="71"/>
      <c r="E706" s="71"/>
      <c r="F706" s="71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0" customHeight="1">
      <c r="A707" s="71"/>
      <c r="B707" s="71"/>
      <c r="C707" s="71"/>
      <c r="D707" s="71"/>
      <c r="E707" s="71"/>
      <c r="F707" s="71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0" customHeight="1">
      <c r="A708" s="71"/>
      <c r="B708" s="71"/>
      <c r="C708" s="71"/>
      <c r="D708" s="71"/>
      <c r="E708" s="71"/>
      <c r="F708" s="71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0" customHeight="1">
      <c r="A709" s="71"/>
      <c r="B709" s="71"/>
      <c r="C709" s="71"/>
      <c r="D709" s="71"/>
      <c r="E709" s="71"/>
      <c r="F709" s="71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0" customHeight="1">
      <c r="A710" s="71"/>
      <c r="B710" s="71"/>
      <c r="C710" s="71"/>
      <c r="D710" s="71"/>
      <c r="E710" s="71"/>
      <c r="F710" s="71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0" customHeight="1">
      <c r="A711" s="71"/>
      <c r="B711" s="71"/>
      <c r="C711" s="71"/>
      <c r="D711" s="71"/>
      <c r="E711" s="71"/>
      <c r="F711" s="71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0" customHeight="1">
      <c r="A712" s="71"/>
      <c r="B712" s="71"/>
      <c r="C712" s="71"/>
      <c r="D712" s="71"/>
      <c r="E712" s="71"/>
      <c r="F712" s="71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0" customHeight="1">
      <c r="A713" s="71"/>
      <c r="B713" s="71"/>
      <c r="C713" s="71"/>
      <c r="D713" s="71"/>
      <c r="E713" s="71"/>
      <c r="F713" s="71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0" customHeight="1">
      <c r="A714" s="71"/>
      <c r="B714" s="71"/>
      <c r="C714" s="71"/>
      <c r="D714" s="71"/>
      <c r="E714" s="71"/>
      <c r="F714" s="71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0" customHeight="1">
      <c r="A715" s="71"/>
      <c r="B715" s="71"/>
      <c r="C715" s="71"/>
      <c r="D715" s="71"/>
      <c r="E715" s="71"/>
      <c r="F715" s="71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0" customHeight="1">
      <c r="A716" s="71"/>
      <c r="B716" s="71"/>
      <c r="C716" s="71"/>
      <c r="D716" s="71"/>
      <c r="E716" s="71"/>
      <c r="F716" s="71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0" customHeight="1">
      <c r="A717" s="71"/>
      <c r="B717" s="71"/>
      <c r="C717" s="71"/>
      <c r="D717" s="71"/>
      <c r="E717" s="71"/>
      <c r="F717" s="71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0" customHeight="1">
      <c r="A718" s="71"/>
      <c r="B718" s="71"/>
      <c r="C718" s="71"/>
      <c r="D718" s="71"/>
      <c r="E718" s="71"/>
      <c r="F718" s="71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0" customHeight="1">
      <c r="A719" s="71"/>
      <c r="B719" s="71"/>
      <c r="C719" s="71"/>
      <c r="D719" s="71"/>
      <c r="E719" s="71"/>
      <c r="F719" s="71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0" customHeight="1">
      <c r="A720" s="71"/>
      <c r="B720" s="71"/>
      <c r="C720" s="71"/>
      <c r="D720" s="71"/>
      <c r="E720" s="71"/>
      <c r="F720" s="71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0" customHeight="1">
      <c r="A721" s="71"/>
      <c r="B721" s="71"/>
      <c r="C721" s="71"/>
      <c r="D721" s="71"/>
      <c r="E721" s="71"/>
      <c r="F721" s="71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0" customHeight="1">
      <c r="A722" s="71"/>
      <c r="B722" s="71"/>
      <c r="C722" s="71"/>
      <c r="D722" s="71"/>
      <c r="E722" s="71"/>
      <c r="F722" s="71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0" customHeight="1">
      <c r="A723" s="71"/>
      <c r="B723" s="71"/>
      <c r="C723" s="71"/>
      <c r="D723" s="71"/>
      <c r="E723" s="71"/>
      <c r="F723" s="71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0" customHeight="1">
      <c r="A724" s="71"/>
      <c r="B724" s="71"/>
      <c r="C724" s="71"/>
      <c r="D724" s="71"/>
      <c r="E724" s="71"/>
      <c r="F724" s="71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0" customHeight="1">
      <c r="A725" s="71"/>
      <c r="B725" s="71"/>
      <c r="C725" s="71"/>
      <c r="D725" s="71"/>
      <c r="E725" s="71"/>
      <c r="F725" s="71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0" customHeight="1">
      <c r="A726" s="71"/>
      <c r="B726" s="71"/>
      <c r="C726" s="71"/>
      <c r="D726" s="71"/>
      <c r="E726" s="71"/>
      <c r="F726" s="71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0" customHeight="1">
      <c r="A727" s="71"/>
      <c r="B727" s="71"/>
      <c r="C727" s="71"/>
      <c r="D727" s="71"/>
      <c r="E727" s="71"/>
      <c r="F727" s="71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0" customHeight="1">
      <c r="A728" s="71"/>
      <c r="B728" s="71"/>
      <c r="C728" s="71"/>
      <c r="D728" s="71"/>
      <c r="E728" s="71"/>
      <c r="F728" s="71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0" customHeight="1">
      <c r="A729" s="71"/>
      <c r="B729" s="71"/>
      <c r="C729" s="71"/>
      <c r="D729" s="71"/>
      <c r="E729" s="71"/>
      <c r="F729" s="71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0" customHeight="1">
      <c r="A730" s="71"/>
      <c r="B730" s="71"/>
      <c r="C730" s="71"/>
      <c r="D730" s="71"/>
      <c r="E730" s="71"/>
      <c r="F730" s="71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0" customHeight="1">
      <c r="A731" s="71"/>
      <c r="B731" s="71"/>
      <c r="C731" s="71"/>
      <c r="D731" s="71"/>
      <c r="E731" s="71"/>
      <c r="F731" s="71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0" customHeight="1">
      <c r="A732" s="71"/>
      <c r="B732" s="71"/>
      <c r="C732" s="71"/>
      <c r="D732" s="71"/>
      <c r="E732" s="71"/>
      <c r="F732" s="71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0" customHeight="1">
      <c r="A733" s="71"/>
      <c r="B733" s="71"/>
      <c r="C733" s="71"/>
      <c r="D733" s="71"/>
      <c r="E733" s="71"/>
      <c r="F733" s="71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0" customHeight="1">
      <c r="A734" s="55"/>
      <c r="B734" s="55"/>
      <c r="C734" s="55"/>
      <c r="D734" s="55"/>
      <c r="E734" s="55"/>
      <c r="F734" s="55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0" customHeight="1">
      <c r="A735" s="55"/>
      <c r="B735" s="55"/>
      <c r="C735" s="55"/>
      <c r="D735" s="55"/>
      <c r="E735" s="55"/>
      <c r="F735" s="55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0" customHeight="1">
      <c r="A736" s="55"/>
      <c r="B736" s="55"/>
      <c r="C736" s="55"/>
      <c r="D736" s="55"/>
      <c r="E736" s="55"/>
      <c r="F736" s="55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0" customHeight="1">
      <c r="A737" s="55"/>
      <c r="B737" s="55"/>
      <c r="C737" s="55"/>
      <c r="D737" s="55"/>
      <c r="E737" s="55"/>
      <c r="F737" s="55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0" customHeight="1">
      <c r="A738" s="55"/>
      <c r="B738" s="55"/>
      <c r="C738" s="55"/>
      <c r="D738" s="55"/>
      <c r="E738" s="55"/>
      <c r="F738" s="55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0" customHeight="1">
      <c r="A739" s="55"/>
      <c r="B739" s="55"/>
      <c r="C739" s="55"/>
      <c r="D739" s="55"/>
      <c r="E739" s="55"/>
      <c r="F739" s="55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0" customHeight="1">
      <c r="A740" s="55"/>
      <c r="B740" s="55"/>
      <c r="C740" s="55"/>
      <c r="D740" s="55"/>
      <c r="E740" s="55"/>
      <c r="F740" s="55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0" customHeight="1">
      <c r="A741" s="55"/>
      <c r="B741" s="55"/>
      <c r="C741" s="55"/>
      <c r="D741" s="55"/>
      <c r="E741" s="55"/>
      <c r="F741" s="55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0" customHeight="1">
      <c r="A742" s="55"/>
      <c r="B742" s="55"/>
      <c r="C742" s="55"/>
      <c r="D742" s="55"/>
      <c r="E742" s="55"/>
      <c r="F742" s="55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0" customHeight="1">
      <c r="A743" s="55"/>
      <c r="B743" s="55"/>
      <c r="C743" s="55"/>
      <c r="D743" s="55"/>
      <c r="E743" s="55"/>
      <c r="F743" s="55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0" customHeight="1">
      <c r="A744" s="55"/>
      <c r="B744" s="55"/>
      <c r="C744" s="55"/>
      <c r="D744" s="55"/>
      <c r="E744" s="55"/>
      <c r="F744" s="55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0" customHeight="1">
      <c r="A745" s="55"/>
      <c r="B745" s="55"/>
      <c r="C745" s="55"/>
      <c r="D745" s="55"/>
      <c r="E745" s="55"/>
      <c r="F745" s="55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0" customHeight="1">
      <c r="A746" s="55"/>
      <c r="B746" s="55"/>
      <c r="C746" s="55"/>
      <c r="D746" s="55"/>
      <c r="E746" s="55"/>
      <c r="F746" s="55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0" customHeight="1">
      <c r="A747" s="55"/>
      <c r="B747" s="55"/>
      <c r="C747" s="55"/>
      <c r="D747" s="55"/>
      <c r="E747" s="55"/>
      <c r="F747" s="55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0" customHeight="1">
      <c r="A748" s="55"/>
      <c r="B748" s="55"/>
      <c r="C748" s="55"/>
      <c r="D748" s="55"/>
      <c r="E748" s="55"/>
      <c r="F748" s="55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0" customHeight="1">
      <c r="A749" s="55"/>
      <c r="B749" s="55"/>
      <c r="C749" s="55"/>
      <c r="D749" s="55"/>
      <c r="E749" s="55"/>
      <c r="F749" s="55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0" customHeight="1">
      <c r="A750" s="55"/>
      <c r="B750" s="55"/>
      <c r="C750" s="55"/>
      <c r="D750" s="55"/>
      <c r="E750" s="55"/>
      <c r="F750" s="55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0" customHeight="1">
      <c r="A751" s="55"/>
      <c r="B751" s="55"/>
      <c r="C751" s="55"/>
      <c r="D751" s="55"/>
      <c r="E751" s="55"/>
      <c r="F751" s="55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0" customHeight="1">
      <c r="A752" s="55"/>
      <c r="B752" s="55"/>
      <c r="C752" s="55"/>
      <c r="D752" s="55"/>
      <c r="E752" s="55"/>
      <c r="F752" s="55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0" customHeight="1">
      <c r="A753" s="55"/>
      <c r="B753" s="55"/>
      <c r="C753" s="55"/>
      <c r="D753" s="55"/>
      <c r="E753" s="55"/>
      <c r="F753" s="55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0" customHeight="1">
      <c r="A754" s="55"/>
      <c r="B754" s="55"/>
      <c r="C754" s="55"/>
      <c r="D754" s="55"/>
      <c r="E754" s="55"/>
      <c r="F754" s="55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0" customHeight="1">
      <c r="A755" s="55"/>
      <c r="B755" s="55"/>
      <c r="C755" s="55"/>
      <c r="D755" s="55"/>
      <c r="E755" s="55"/>
      <c r="F755" s="55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0" customHeight="1">
      <c r="A756" s="55"/>
      <c r="B756" s="55"/>
      <c r="C756" s="55"/>
      <c r="D756" s="55"/>
      <c r="E756" s="55"/>
      <c r="F756" s="55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0" customHeight="1">
      <c r="A757" s="55"/>
      <c r="B757" s="55"/>
      <c r="C757" s="55"/>
      <c r="D757" s="55"/>
      <c r="E757" s="55"/>
      <c r="F757" s="55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0" customHeight="1">
      <c r="A758" s="55"/>
      <c r="B758" s="55"/>
      <c r="C758" s="55"/>
      <c r="D758" s="55"/>
      <c r="E758" s="55"/>
      <c r="F758" s="55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0" customHeight="1">
      <c r="A759" s="55"/>
      <c r="B759" s="55"/>
      <c r="C759" s="55"/>
      <c r="D759" s="55"/>
      <c r="E759" s="55"/>
      <c r="F759" s="55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0" customHeight="1">
      <c r="A760" s="55"/>
      <c r="B760" s="55"/>
      <c r="C760" s="55"/>
      <c r="D760" s="55"/>
      <c r="E760" s="55"/>
      <c r="F760" s="55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0" customHeight="1">
      <c r="A761" s="55"/>
      <c r="B761" s="55"/>
      <c r="C761" s="55"/>
      <c r="D761" s="55"/>
      <c r="E761" s="55"/>
      <c r="F761" s="55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0" customHeight="1">
      <c r="A762" s="55"/>
      <c r="B762" s="55"/>
      <c r="C762" s="55"/>
      <c r="D762" s="55"/>
      <c r="E762" s="55"/>
      <c r="F762" s="55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0" customHeight="1">
      <c r="A763" s="55"/>
      <c r="B763" s="55"/>
      <c r="C763" s="55"/>
      <c r="D763" s="55"/>
      <c r="E763" s="55"/>
      <c r="F763" s="55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0" customHeight="1">
      <c r="A764" s="55"/>
      <c r="B764" s="55"/>
      <c r="C764" s="55"/>
      <c r="D764" s="55"/>
      <c r="E764" s="55"/>
      <c r="F764" s="55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0" customHeight="1">
      <c r="A765" s="55"/>
      <c r="B765" s="55"/>
      <c r="C765" s="55"/>
      <c r="D765" s="55"/>
      <c r="E765" s="55"/>
      <c r="F765" s="55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0" customHeight="1">
      <c r="A766" s="55"/>
      <c r="B766" s="55"/>
      <c r="C766" s="55"/>
      <c r="D766" s="55"/>
      <c r="E766" s="55"/>
      <c r="F766" s="55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0" customHeight="1">
      <c r="A767" s="55"/>
      <c r="B767" s="55"/>
      <c r="C767" s="55"/>
      <c r="D767" s="55"/>
      <c r="E767" s="55"/>
      <c r="F767" s="55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0" customHeight="1">
      <c r="A768" s="55"/>
      <c r="B768" s="55"/>
      <c r="C768" s="55"/>
      <c r="D768" s="55"/>
      <c r="E768" s="55"/>
      <c r="F768" s="55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0" customHeight="1">
      <c r="A769" s="55"/>
      <c r="B769" s="55"/>
      <c r="C769" s="55"/>
      <c r="D769" s="55"/>
      <c r="E769" s="55"/>
      <c r="F769" s="55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0" customHeight="1">
      <c r="A770" s="55"/>
      <c r="B770" s="55"/>
      <c r="C770" s="55"/>
      <c r="D770" s="55"/>
      <c r="E770" s="55"/>
      <c r="F770" s="55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0" customHeight="1">
      <c r="A771" s="55"/>
      <c r="B771" s="55"/>
      <c r="C771" s="55"/>
      <c r="D771" s="55"/>
      <c r="E771" s="55"/>
      <c r="F771" s="55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0" customHeight="1">
      <c r="A772" s="55"/>
      <c r="B772" s="55"/>
      <c r="C772" s="55"/>
      <c r="D772" s="55"/>
      <c r="E772" s="55"/>
      <c r="F772" s="55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0" customHeight="1">
      <c r="A773" s="55"/>
      <c r="B773" s="55"/>
      <c r="C773" s="55"/>
      <c r="D773" s="55"/>
      <c r="E773" s="55"/>
      <c r="F773" s="55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0" customHeight="1">
      <c r="A774" s="55"/>
      <c r="B774" s="55"/>
      <c r="C774" s="55"/>
      <c r="D774" s="55"/>
      <c r="E774" s="55"/>
      <c r="F774" s="55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0" customHeight="1">
      <c r="A775" s="55"/>
      <c r="B775" s="55"/>
      <c r="C775" s="55"/>
      <c r="D775" s="55"/>
      <c r="E775" s="55"/>
      <c r="F775" s="55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0" customHeight="1">
      <c r="A776" s="55"/>
      <c r="B776" s="55"/>
      <c r="C776" s="55"/>
      <c r="D776" s="55"/>
      <c r="E776" s="55"/>
      <c r="F776" s="55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0" customHeight="1">
      <c r="A777" s="55"/>
      <c r="B777" s="55"/>
      <c r="C777" s="55"/>
      <c r="D777" s="55"/>
      <c r="E777" s="55"/>
      <c r="F777" s="55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0" customHeight="1">
      <c r="A778" s="55"/>
      <c r="B778" s="55"/>
      <c r="C778" s="55"/>
      <c r="D778" s="55"/>
      <c r="E778" s="55"/>
      <c r="F778" s="55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0" customHeight="1">
      <c r="A779" s="55"/>
      <c r="B779" s="55"/>
      <c r="C779" s="55"/>
      <c r="D779" s="55"/>
      <c r="E779" s="55"/>
      <c r="F779" s="55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0" customHeight="1">
      <c r="A780" s="55"/>
      <c r="B780" s="55"/>
      <c r="C780" s="55"/>
      <c r="D780" s="55"/>
      <c r="E780" s="55"/>
      <c r="F780" s="55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0" customHeight="1">
      <c r="A781" s="55"/>
      <c r="B781" s="55"/>
      <c r="C781" s="55"/>
      <c r="D781" s="55"/>
      <c r="E781" s="55"/>
      <c r="F781" s="55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0" customHeight="1">
      <c r="A782" s="55"/>
      <c r="B782" s="55"/>
      <c r="C782" s="55"/>
      <c r="D782" s="55"/>
      <c r="E782" s="55"/>
      <c r="F782" s="55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0" customHeight="1">
      <c r="A783" s="55"/>
      <c r="B783" s="55"/>
      <c r="C783" s="55"/>
      <c r="D783" s="55"/>
      <c r="E783" s="55"/>
      <c r="F783" s="55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0" customHeight="1">
      <c r="A784" s="55"/>
      <c r="B784" s="55"/>
      <c r="C784" s="55"/>
      <c r="D784" s="55"/>
      <c r="E784" s="55"/>
      <c r="F784" s="55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0" customHeight="1">
      <c r="A785" s="55"/>
      <c r="B785" s="55"/>
      <c r="C785" s="55"/>
      <c r="D785" s="55"/>
      <c r="E785" s="55"/>
      <c r="F785" s="55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0" customHeight="1">
      <c r="A786" s="55"/>
      <c r="B786" s="55"/>
      <c r="C786" s="55"/>
      <c r="D786" s="55"/>
      <c r="E786" s="55"/>
      <c r="F786" s="55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0" customHeight="1">
      <c r="A787" s="55"/>
      <c r="B787" s="55"/>
      <c r="C787" s="55"/>
      <c r="D787" s="55"/>
      <c r="E787" s="55"/>
      <c r="F787" s="55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0" customHeight="1">
      <c r="A788" s="55"/>
      <c r="B788" s="55"/>
      <c r="C788" s="55"/>
      <c r="D788" s="55"/>
      <c r="E788" s="55"/>
      <c r="F788" s="55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0" customHeight="1">
      <c r="A789" s="55"/>
      <c r="B789" s="55"/>
      <c r="C789" s="55"/>
      <c r="D789" s="55"/>
      <c r="E789" s="55"/>
      <c r="F789" s="55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0" customHeight="1">
      <c r="A790" s="55"/>
      <c r="B790" s="55"/>
      <c r="C790" s="55"/>
      <c r="D790" s="55"/>
      <c r="E790" s="55"/>
      <c r="F790" s="55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0" customHeight="1">
      <c r="A791" s="55"/>
      <c r="B791" s="55"/>
      <c r="C791" s="55"/>
      <c r="D791" s="55"/>
      <c r="E791" s="55"/>
      <c r="F791" s="55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0" customHeight="1">
      <c r="A792" s="55"/>
      <c r="B792" s="55"/>
      <c r="C792" s="55"/>
      <c r="D792" s="55"/>
      <c r="E792" s="55"/>
      <c r="F792" s="55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0" customHeight="1">
      <c r="A793" s="55"/>
      <c r="B793" s="55"/>
      <c r="C793" s="55"/>
      <c r="D793" s="55"/>
      <c r="E793" s="55"/>
      <c r="F793" s="55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0" customHeight="1">
      <c r="A794" s="55"/>
      <c r="B794" s="55"/>
      <c r="C794" s="55"/>
      <c r="D794" s="55"/>
      <c r="E794" s="55"/>
      <c r="F794" s="55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0" customHeight="1">
      <c r="A795" s="55"/>
      <c r="B795" s="55"/>
      <c r="C795" s="55"/>
      <c r="D795" s="55"/>
      <c r="E795" s="55"/>
      <c r="F795" s="55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0" customHeight="1">
      <c r="A796" s="55"/>
      <c r="B796" s="55"/>
      <c r="C796" s="55"/>
      <c r="D796" s="55"/>
      <c r="E796" s="55"/>
      <c r="F796" s="55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0" customHeight="1">
      <c r="A797" s="55"/>
      <c r="B797" s="55"/>
      <c r="C797" s="55"/>
      <c r="D797" s="55"/>
      <c r="E797" s="55"/>
      <c r="F797" s="55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0" customHeight="1">
      <c r="A798" s="55"/>
      <c r="B798" s="55"/>
      <c r="C798" s="55"/>
      <c r="D798" s="55"/>
      <c r="E798" s="55"/>
      <c r="F798" s="55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0" customHeight="1">
      <c r="A799" s="55"/>
      <c r="B799" s="55"/>
      <c r="C799" s="55"/>
      <c r="D799" s="55"/>
      <c r="E799" s="55"/>
      <c r="F799" s="55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0" customHeight="1">
      <c r="A800" s="55"/>
      <c r="B800" s="55"/>
      <c r="C800" s="55"/>
      <c r="D800" s="55"/>
      <c r="E800" s="55"/>
      <c r="F800" s="55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0" customHeight="1">
      <c r="A801" s="55"/>
      <c r="B801" s="55"/>
      <c r="C801" s="55"/>
      <c r="D801" s="55"/>
      <c r="E801" s="55"/>
      <c r="F801" s="55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0" customHeight="1">
      <c r="A802" s="55"/>
      <c r="B802" s="55"/>
      <c r="C802" s="55"/>
      <c r="D802" s="55"/>
      <c r="E802" s="55"/>
      <c r="F802" s="55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0" customHeight="1">
      <c r="A803" s="55"/>
      <c r="B803" s="55"/>
      <c r="C803" s="55"/>
      <c r="D803" s="55"/>
      <c r="E803" s="55"/>
      <c r="F803" s="55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0" customHeight="1">
      <c r="A804" s="55"/>
      <c r="B804" s="55"/>
      <c r="C804" s="55"/>
      <c r="D804" s="55"/>
      <c r="E804" s="55"/>
      <c r="F804" s="55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0" customHeight="1">
      <c r="A805" s="55"/>
      <c r="B805" s="55"/>
      <c r="C805" s="55"/>
      <c r="D805" s="55"/>
      <c r="E805" s="55"/>
      <c r="F805" s="55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0" customHeight="1">
      <c r="A806" s="55"/>
      <c r="B806" s="55"/>
      <c r="C806" s="55"/>
      <c r="D806" s="55"/>
      <c r="E806" s="55"/>
      <c r="F806" s="55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0" customHeight="1">
      <c r="A807" s="55"/>
      <c r="B807" s="55"/>
      <c r="C807" s="55"/>
      <c r="D807" s="55"/>
      <c r="E807" s="55"/>
      <c r="F807" s="55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0" customHeight="1">
      <c r="A808" s="55"/>
      <c r="B808" s="55"/>
      <c r="C808" s="55"/>
      <c r="D808" s="55"/>
      <c r="E808" s="55"/>
      <c r="F808" s="55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0" customHeight="1">
      <c r="A809" s="55"/>
      <c r="B809" s="55"/>
      <c r="C809" s="55"/>
      <c r="D809" s="55"/>
      <c r="E809" s="55"/>
      <c r="F809" s="55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0" customHeight="1">
      <c r="A810" s="55"/>
      <c r="B810" s="55"/>
      <c r="C810" s="55"/>
      <c r="D810" s="55"/>
      <c r="E810" s="55"/>
      <c r="F810" s="55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0" customHeight="1">
      <c r="A811" s="55"/>
      <c r="B811" s="55"/>
      <c r="C811" s="55"/>
      <c r="D811" s="55"/>
      <c r="E811" s="55"/>
      <c r="F811" s="55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0" customHeight="1">
      <c r="A812" s="55"/>
      <c r="B812" s="55"/>
      <c r="C812" s="55"/>
      <c r="D812" s="55"/>
      <c r="E812" s="55"/>
      <c r="F812" s="55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0" customHeight="1">
      <c r="A813" s="55"/>
      <c r="B813" s="55"/>
      <c r="C813" s="55"/>
      <c r="D813" s="55"/>
      <c r="E813" s="55"/>
      <c r="F813" s="55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0" customHeight="1">
      <c r="A814" s="55"/>
      <c r="B814" s="55"/>
      <c r="C814" s="55"/>
      <c r="D814" s="55"/>
      <c r="E814" s="55"/>
      <c r="F814" s="55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0" customHeight="1">
      <c r="A815" s="55"/>
      <c r="B815" s="55"/>
      <c r="C815" s="55"/>
      <c r="D815" s="55"/>
      <c r="E815" s="55"/>
      <c r="F815" s="55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0" customHeight="1">
      <c r="A816" s="55"/>
      <c r="B816" s="55"/>
      <c r="C816" s="55"/>
      <c r="D816" s="55"/>
      <c r="E816" s="55"/>
      <c r="F816" s="55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0" customHeight="1">
      <c r="A817" s="55"/>
      <c r="B817" s="55"/>
      <c r="C817" s="55"/>
      <c r="D817" s="55"/>
      <c r="E817" s="55"/>
      <c r="F817" s="55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0" customHeight="1">
      <c r="A818" s="55"/>
      <c r="B818" s="55"/>
      <c r="C818" s="55"/>
      <c r="D818" s="55"/>
      <c r="E818" s="55"/>
      <c r="F818" s="55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0" customHeight="1">
      <c r="A819" s="55"/>
      <c r="B819" s="55"/>
      <c r="C819" s="55"/>
      <c r="D819" s="55"/>
      <c r="E819" s="55"/>
      <c r="F819" s="55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0" customHeight="1">
      <c r="A820" s="55"/>
      <c r="B820" s="55"/>
      <c r="C820" s="55"/>
      <c r="D820" s="55"/>
      <c r="E820" s="55"/>
      <c r="F820" s="55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0" customHeight="1">
      <c r="A821" s="55"/>
      <c r="B821" s="55"/>
      <c r="C821" s="55"/>
      <c r="D821" s="55"/>
      <c r="E821" s="55"/>
      <c r="F821" s="55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0" customHeight="1">
      <c r="A822" s="55"/>
      <c r="B822" s="55"/>
      <c r="C822" s="55"/>
      <c r="D822" s="55"/>
      <c r="E822" s="55"/>
      <c r="F822" s="55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0" customHeight="1">
      <c r="A823" s="55"/>
      <c r="B823" s="55"/>
      <c r="C823" s="55"/>
      <c r="D823" s="55"/>
      <c r="E823" s="55"/>
      <c r="F823" s="55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0" customHeight="1">
      <c r="A824" s="55"/>
      <c r="B824" s="55"/>
      <c r="C824" s="55"/>
      <c r="D824" s="55"/>
      <c r="E824" s="55"/>
      <c r="F824" s="55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0" customHeight="1">
      <c r="A825" s="55"/>
      <c r="B825" s="55"/>
      <c r="C825" s="55"/>
      <c r="D825" s="55"/>
      <c r="E825" s="55"/>
      <c r="F825" s="55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0" customHeight="1">
      <c r="A826" s="55"/>
      <c r="B826" s="55"/>
      <c r="C826" s="55"/>
      <c r="D826" s="55"/>
      <c r="E826" s="55"/>
      <c r="F826" s="55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0" customHeight="1">
      <c r="A827" s="55"/>
      <c r="B827" s="55"/>
      <c r="C827" s="55"/>
      <c r="D827" s="55"/>
      <c r="E827" s="55"/>
      <c r="F827" s="55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0" customHeight="1">
      <c r="A828" s="55"/>
      <c r="B828" s="55"/>
      <c r="C828" s="55"/>
      <c r="D828" s="55"/>
      <c r="E828" s="55"/>
      <c r="F828" s="55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0" customHeight="1">
      <c r="A829" s="55"/>
      <c r="B829" s="55"/>
      <c r="C829" s="55"/>
      <c r="D829" s="55"/>
      <c r="E829" s="55"/>
      <c r="F829" s="55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0" customHeight="1">
      <c r="A830" s="55"/>
      <c r="B830" s="55"/>
      <c r="C830" s="55"/>
      <c r="D830" s="55"/>
      <c r="E830" s="55"/>
      <c r="F830" s="55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0" customHeight="1">
      <c r="A831" s="55"/>
      <c r="B831" s="55"/>
      <c r="C831" s="55"/>
      <c r="D831" s="55"/>
      <c r="E831" s="55"/>
      <c r="F831" s="55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0" customHeight="1">
      <c r="A832" s="55"/>
      <c r="B832" s="55"/>
      <c r="C832" s="55"/>
      <c r="D832" s="55"/>
      <c r="E832" s="55"/>
      <c r="F832" s="55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0" customHeight="1">
      <c r="A833" s="55"/>
      <c r="B833" s="55"/>
      <c r="C833" s="55"/>
      <c r="D833" s="55"/>
      <c r="E833" s="55"/>
      <c r="F833" s="55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0" customHeight="1">
      <c r="A834" s="55"/>
      <c r="B834" s="55"/>
      <c r="C834" s="55"/>
      <c r="D834" s="55"/>
      <c r="E834" s="55"/>
      <c r="F834" s="55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0" customHeight="1">
      <c r="A835" s="55"/>
      <c r="B835" s="55"/>
      <c r="C835" s="55"/>
      <c r="D835" s="55"/>
      <c r="E835" s="55"/>
      <c r="F835" s="55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0" customHeight="1">
      <c r="A836" s="55"/>
      <c r="B836" s="55"/>
      <c r="C836" s="55"/>
      <c r="D836" s="55"/>
      <c r="E836" s="55"/>
      <c r="F836" s="55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0" customHeight="1">
      <c r="A837" s="55"/>
      <c r="B837" s="55"/>
      <c r="C837" s="55"/>
      <c r="D837" s="55"/>
      <c r="E837" s="55"/>
      <c r="F837" s="55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0" customHeight="1">
      <c r="A838" s="55"/>
      <c r="B838" s="55"/>
      <c r="C838" s="55"/>
      <c r="D838" s="55"/>
      <c r="E838" s="55"/>
      <c r="F838" s="55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0" customHeight="1">
      <c r="A839" s="55"/>
      <c r="B839" s="55"/>
      <c r="C839" s="55"/>
      <c r="D839" s="55"/>
      <c r="E839" s="55"/>
      <c r="F839" s="55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0" customHeight="1">
      <c r="A840" s="55"/>
      <c r="B840" s="55"/>
      <c r="C840" s="55"/>
      <c r="D840" s="55"/>
      <c r="E840" s="55"/>
      <c r="F840" s="55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0" customHeight="1">
      <c r="A841" s="55"/>
      <c r="B841" s="55"/>
      <c r="C841" s="55"/>
      <c r="D841" s="55"/>
      <c r="E841" s="55"/>
      <c r="F841" s="55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0" customHeight="1">
      <c r="A842" s="55"/>
      <c r="B842" s="55"/>
      <c r="C842" s="55"/>
      <c r="D842" s="55"/>
      <c r="E842" s="55"/>
      <c r="F842" s="55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0" customHeight="1">
      <c r="A843" s="55"/>
      <c r="B843" s="55"/>
      <c r="C843" s="55"/>
      <c r="D843" s="55"/>
      <c r="E843" s="55"/>
      <c r="F843" s="55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0" customHeight="1">
      <c r="A844" s="55"/>
      <c r="B844" s="55"/>
      <c r="C844" s="55"/>
      <c r="D844" s="55"/>
      <c r="E844" s="55"/>
      <c r="F844" s="55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0" customHeight="1">
      <c r="A845" s="55"/>
      <c r="B845" s="55"/>
      <c r="C845" s="55"/>
      <c r="D845" s="55"/>
      <c r="E845" s="55"/>
      <c r="F845" s="55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0" customHeight="1">
      <c r="A846" s="55"/>
      <c r="B846" s="55"/>
      <c r="C846" s="55"/>
      <c r="D846" s="55"/>
      <c r="E846" s="55"/>
      <c r="F846" s="55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0" customHeight="1">
      <c r="A847" s="55"/>
      <c r="B847" s="55"/>
      <c r="C847" s="55"/>
      <c r="D847" s="55"/>
      <c r="E847" s="55"/>
      <c r="F847" s="55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0" customHeight="1">
      <c r="A848" s="55"/>
      <c r="B848" s="55"/>
      <c r="C848" s="55"/>
      <c r="D848" s="55"/>
      <c r="E848" s="55"/>
      <c r="F848" s="55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0" customHeight="1">
      <c r="A849" s="55"/>
      <c r="B849" s="55"/>
      <c r="C849" s="55"/>
      <c r="D849" s="55"/>
      <c r="E849" s="55"/>
      <c r="F849" s="55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0" customHeight="1">
      <c r="A850" s="55"/>
      <c r="B850" s="55"/>
      <c r="C850" s="55"/>
      <c r="D850" s="55"/>
      <c r="E850" s="55"/>
      <c r="F850" s="55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0" customHeight="1">
      <c r="A851" s="55"/>
      <c r="B851" s="55"/>
      <c r="C851" s="55"/>
      <c r="D851" s="55"/>
      <c r="E851" s="55"/>
      <c r="F851" s="55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0" customHeight="1">
      <c r="A852" s="55"/>
      <c r="B852" s="55"/>
      <c r="C852" s="55"/>
      <c r="D852" s="55"/>
      <c r="E852" s="55"/>
      <c r="F852" s="55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0" customHeight="1">
      <c r="A853" s="55"/>
      <c r="B853" s="55"/>
      <c r="C853" s="55"/>
      <c r="D853" s="55"/>
      <c r="E853" s="55"/>
      <c r="F853" s="55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0" customHeight="1">
      <c r="A854" s="55"/>
      <c r="B854" s="55"/>
      <c r="C854" s="55"/>
      <c r="D854" s="55"/>
      <c r="E854" s="55"/>
      <c r="F854" s="55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0" customHeight="1">
      <c r="A855" s="55"/>
      <c r="B855" s="55"/>
      <c r="C855" s="55"/>
      <c r="D855" s="55"/>
      <c r="E855" s="55"/>
      <c r="F855" s="55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0" customHeight="1">
      <c r="A856" s="55"/>
      <c r="B856" s="55"/>
      <c r="C856" s="55"/>
      <c r="D856" s="55"/>
      <c r="E856" s="55"/>
      <c r="F856" s="55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0" customHeight="1">
      <c r="A857" s="55"/>
      <c r="B857" s="55"/>
      <c r="C857" s="55"/>
      <c r="D857" s="55"/>
      <c r="E857" s="55"/>
      <c r="F857" s="55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0" customHeight="1">
      <c r="A858" s="55"/>
      <c r="B858" s="55"/>
      <c r="C858" s="55"/>
      <c r="D858" s="55"/>
      <c r="E858" s="55"/>
      <c r="F858" s="55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0" customHeight="1">
      <c r="A859" s="55"/>
      <c r="B859" s="55"/>
      <c r="C859" s="55"/>
      <c r="D859" s="55"/>
      <c r="E859" s="55"/>
      <c r="F859" s="55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0" customHeight="1">
      <c r="A860" s="55"/>
      <c r="B860" s="55"/>
      <c r="C860" s="55"/>
      <c r="D860" s="55"/>
      <c r="E860" s="55"/>
      <c r="F860" s="55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0" customHeight="1">
      <c r="A861" s="55"/>
      <c r="B861" s="55"/>
      <c r="C861" s="55"/>
      <c r="D861" s="55"/>
      <c r="E861" s="55"/>
      <c r="F861" s="55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0" customHeight="1">
      <c r="A862" s="55"/>
      <c r="B862" s="55"/>
      <c r="C862" s="55"/>
      <c r="D862" s="55"/>
      <c r="E862" s="55"/>
      <c r="F862" s="55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0" customHeight="1">
      <c r="A863" s="55"/>
      <c r="B863" s="55"/>
      <c r="C863" s="55"/>
      <c r="D863" s="55"/>
      <c r="E863" s="55"/>
      <c r="F863" s="55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0" customHeight="1">
      <c r="A864" s="55"/>
      <c r="B864" s="55"/>
      <c r="C864" s="55"/>
      <c r="D864" s="55"/>
      <c r="E864" s="55"/>
      <c r="F864" s="55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0" customHeight="1">
      <c r="A865" s="55"/>
      <c r="B865" s="55"/>
      <c r="C865" s="55"/>
      <c r="D865" s="55"/>
      <c r="E865" s="55"/>
      <c r="F865" s="55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0" customHeight="1">
      <c r="A866" s="55"/>
      <c r="B866" s="55"/>
      <c r="C866" s="55"/>
      <c r="D866" s="55"/>
      <c r="E866" s="55"/>
      <c r="F866" s="55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0" customHeight="1">
      <c r="A867" s="55"/>
      <c r="B867" s="55"/>
      <c r="C867" s="55"/>
      <c r="D867" s="55"/>
      <c r="E867" s="55"/>
      <c r="F867" s="55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0" customHeight="1">
      <c r="A868" s="55"/>
      <c r="B868" s="55"/>
      <c r="C868" s="55"/>
      <c r="D868" s="55"/>
      <c r="E868" s="55"/>
      <c r="F868" s="55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0" customHeight="1">
      <c r="A869" s="55"/>
      <c r="B869" s="55"/>
      <c r="C869" s="55"/>
      <c r="D869" s="55"/>
      <c r="E869" s="55"/>
      <c r="F869" s="55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0" customHeight="1">
      <c r="A870" s="55"/>
      <c r="B870" s="55"/>
      <c r="C870" s="55"/>
      <c r="D870" s="55"/>
      <c r="E870" s="55"/>
      <c r="F870" s="55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0" customHeight="1">
      <c r="A871" s="55"/>
      <c r="B871" s="55"/>
      <c r="C871" s="55"/>
      <c r="D871" s="55"/>
      <c r="E871" s="55"/>
      <c r="F871" s="55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0" customHeight="1">
      <c r="A872" s="55"/>
      <c r="B872" s="55"/>
      <c r="C872" s="55"/>
      <c r="D872" s="55"/>
      <c r="E872" s="55"/>
      <c r="F872" s="55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0" customHeight="1">
      <c r="A873" s="55"/>
      <c r="B873" s="55"/>
      <c r="C873" s="55"/>
      <c r="D873" s="55"/>
      <c r="E873" s="55"/>
      <c r="F873" s="55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0" customHeight="1">
      <c r="A874" s="55"/>
      <c r="B874" s="55"/>
      <c r="C874" s="55"/>
      <c r="D874" s="55"/>
      <c r="E874" s="55"/>
      <c r="F874" s="55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0" customHeight="1">
      <c r="A875" s="55"/>
      <c r="B875" s="55"/>
      <c r="C875" s="55"/>
      <c r="D875" s="55"/>
      <c r="E875" s="55"/>
      <c r="F875" s="55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0" customHeight="1">
      <c r="A876" s="55"/>
      <c r="B876" s="55"/>
      <c r="C876" s="55"/>
      <c r="D876" s="55"/>
      <c r="E876" s="55"/>
      <c r="F876" s="55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0" customHeight="1">
      <c r="A877" s="55"/>
      <c r="B877" s="55"/>
      <c r="C877" s="55"/>
      <c r="D877" s="55"/>
      <c r="E877" s="55"/>
      <c r="F877" s="55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0" customHeight="1">
      <c r="A878" s="55"/>
      <c r="B878" s="55"/>
      <c r="C878" s="55"/>
      <c r="D878" s="55"/>
      <c r="E878" s="55"/>
      <c r="F878" s="55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0" customHeight="1">
      <c r="A879" s="55"/>
      <c r="B879" s="55"/>
      <c r="C879" s="55"/>
      <c r="D879" s="55"/>
      <c r="E879" s="55"/>
      <c r="F879" s="55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0" customHeight="1">
      <c r="A880" s="55"/>
      <c r="B880" s="55"/>
      <c r="C880" s="55"/>
      <c r="D880" s="55"/>
      <c r="E880" s="55"/>
      <c r="F880" s="55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0" customHeight="1">
      <c r="A881" s="55"/>
      <c r="B881" s="55"/>
      <c r="C881" s="55"/>
      <c r="D881" s="55"/>
      <c r="E881" s="55"/>
      <c r="F881" s="55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0" customHeight="1">
      <c r="A882" s="55"/>
      <c r="B882" s="55"/>
      <c r="C882" s="55"/>
      <c r="D882" s="55"/>
      <c r="E882" s="55"/>
      <c r="F882" s="55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0" customHeight="1">
      <c r="A883" s="55"/>
      <c r="B883" s="55"/>
      <c r="C883" s="55"/>
      <c r="D883" s="55"/>
      <c r="E883" s="55"/>
      <c r="F883" s="55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0" customHeight="1">
      <c r="A884" s="55"/>
      <c r="B884" s="55"/>
      <c r="C884" s="55"/>
      <c r="D884" s="55"/>
      <c r="E884" s="55"/>
      <c r="F884" s="55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0" customHeight="1">
      <c r="A885" s="55"/>
      <c r="B885" s="55"/>
      <c r="C885" s="55"/>
      <c r="D885" s="55"/>
      <c r="E885" s="55"/>
      <c r="F885" s="55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0" customHeight="1">
      <c r="A886" s="55"/>
      <c r="B886" s="55"/>
      <c r="C886" s="55"/>
      <c r="D886" s="55"/>
      <c r="E886" s="55"/>
      <c r="F886" s="55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0" customHeight="1">
      <c r="A887" s="55"/>
      <c r="B887" s="55"/>
      <c r="C887" s="55"/>
      <c r="D887" s="55"/>
      <c r="E887" s="55"/>
      <c r="F887" s="55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0" customHeight="1">
      <c r="A888" s="55"/>
      <c r="B888" s="55"/>
      <c r="C888" s="55"/>
      <c r="D888" s="55"/>
      <c r="E888" s="55"/>
      <c r="F888" s="55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0" customHeight="1">
      <c r="A889" s="55"/>
      <c r="B889" s="55"/>
      <c r="C889" s="55"/>
      <c r="D889" s="55"/>
      <c r="E889" s="55"/>
      <c r="F889" s="55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0" customHeight="1">
      <c r="A890" s="55"/>
      <c r="B890" s="55"/>
      <c r="C890" s="55"/>
      <c r="D890" s="55"/>
      <c r="E890" s="55"/>
      <c r="F890" s="55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0" customHeight="1">
      <c r="A891" s="55"/>
      <c r="B891" s="55"/>
      <c r="C891" s="55"/>
      <c r="D891" s="55"/>
      <c r="E891" s="55"/>
      <c r="F891" s="55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0" customHeight="1">
      <c r="A892" s="55"/>
      <c r="B892" s="55"/>
      <c r="C892" s="55"/>
      <c r="D892" s="55"/>
      <c r="E892" s="55"/>
      <c r="F892" s="55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0" customHeight="1">
      <c r="A893" s="55"/>
      <c r="B893" s="55"/>
      <c r="C893" s="55"/>
      <c r="D893" s="55"/>
      <c r="E893" s="55"/>
      <c r="F893" s="55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0" customHeight="1">
      <c r="A894" s="55"/>
      <c r="B894" s="55"/>
      <c r="C894" s="55"/>
      <c r="D894" s="55"/>
      <c r="E894" s="55"/>
      <c r="F894" s="55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0" customHeight="1">
      <c r="A895" s="55"/>
      <c r="B895" s="55"/>
      <c r="C895" s="55"/>
      <c r="D895" s="55"/>
      <c r="E895" s="55"/>
      <c r="F895" s="55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0" customHeight="1">
      <c r="A896" s="55"/>
      <c r="B896" s="55"/>
      <c r="C896" s="55"/>
      <c r="D896" s="55"/>
      <c r="E896" s="55"/>
      <c r="F896" s="55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0" customHeight="1">
      <c r="A897" s="55"/>
      <c r="B897" s="55"/>
      <c r="C897" s="55"/>
      <c r="D897" s="55"/>
      <c r="E897" s="55"/>
      <c r="F897" s="55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0" customHeight="1">
      <c r="A898" s="55"/>
      <c r="B898" s="55"/>
      <c r="C898" s="55"/>
      <c r="D898" s="55"/>
      <c r="E898" s="55"/>
      <c r="F898" s="55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0" customHeight="1">
      <c r="A899" s="55"/>
      <c r="B899" s="55"/>
      <c r="C899" s="55"/>
      <c r="D899" s="55"/>
      <c r="E899" s="55"/>
      <c r="F899" s="55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0" customHeight="1">
      <c r="A900" s="55"/>
      <c r="B900" s="55"/>
      <c r="C900" s="55"/>
      <c r="D900" s="55"/>
      <c r="E900" s="55"/>
      <c r="F900" s="55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0" customHeight="1">
      <c r="A901" s="55"/>
      <c r="B901" s="55"/>
      <c r="C901" s="55"/>
      <c r="D901" s="55"/>
      <c r="E901" s="55"/>
      <c r="F901" s="55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0" customHeight="1">
      <c r="A902" s="55"/>
      <c r="B902" s="55"/>
      <c r="C902" s="55"/>
      <c r="D902" s="55"/>
      <c r="E902" s="55"/>
      <c r="F902" s="55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0" customHeight="1">
      <c r="A903" s="55"/>
      <c r="B903" s="55"/>
      <c r="C903" s="55"/>
      <c r="D903" s="55"/>
      <c r="E903" s="55"/>
      <c r="F903" s="55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0" customHeight="1">
      <c r="A904" s="55"/>
      <c r="B904" s="55"/>
      <c r="C904" s="55"/>
      <c r="D904" s="55"/>
      <c r="E904" s="55"/>
      <c r="F904" s="55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0" customHeight="1">
      <c r="A905" s="55"/>
      <c r="B905" s="55"/>
      <c r="C905" s="55"/>
      <c r="D905" s="55"/>
      <c r="E905" s="55"/>
      <c r="F905" s="55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0" customHeight="1">
      <c r="A906" s="55"/>
      <c r="B906" s="55"/>
      <c r="C906" s="55"/>
      <c r="D906" s="55"/>
      <c r="E906" s="55"/>
      <c r="F906" s="55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0" customHeight="1">
      <c r="A907" s="55"/>
      <c r="B907" s="55"/>
      <c r="C907" s="55"/>
      <c r="D907" s="55"/>
      <c r="E907" s="55"/>
      <c r="F907" s="55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0" customHeight="1">
      <c r="A908" s="55"/>
      <c r="B908" s="55"/>
      <c r="C908" s="55"/>
      <c r="D908" s="55"/>
      <c r="E908" s="55"/>
      <c r="F908" s="55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0" customHeight="1">
      <c r="A909" s="55"/>
      <c r="B909" s="55"/>
      <c r="C909" s="55"/>
      <c r="D909" s="55"/>
      <c r="E909" s="55"/>
      <c r="F909" s="55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0" customHeight="1">
      <c r="A910" s="55"/>
      <c r="B910" s="55"/>
      <c r="C910" s="55"/>
      <c r="D910" s="55"/>
      <c r="E910" s="55"/>
      <c r="F910" s="55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0" customHeight="1">
      <c r="A911" s="55"/>
      <c r="B911" s="55"/>
      <c r="C911" s="55"/>
      <c r="D911" s="55"/>
      <c r="E911" s="55"/>
      <c r="F911" s="55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0" customHeight="1">
      <c r="A912" s="55"/>
      <c r="B912" s="55"/>
      <c r="C912" s="55"/>
      <c r="D912" s="55"/>
      <c r="E912" s="55"/>
      <c r="F912" s="55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0" customHeight="1">
      <c r="A913" s="55"/>
      <c r="B913" s="55"/>
      <c r="C913" s="55"/>
      <c r="D913" s="55"/>
      <c r="E913" s="55"/>
      <c r="F913" s="55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0" customHeight="1">
      <c r="A914" s="55"/>
      <c r="B914" s="55"/>
      <c r="C914" s="55"/>
      <c r="D914" s="55"/>
      <c r="E914" s="55"/>
      <c r="F914" s="55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0" customHeight="1">
      <c r="A915" s="55"/>
      <c r="B915" s="55"/>
      <c r="C915" s="55"/>
      <c r="D915" s="55"/>
      <c r="E915" s="55"/>
      <c r="F915" s="55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0" customHeight="1">
      <c r="A916" s="55"/>
      <c r="B916" s="55"/>
      <c r="C916" s="55"/>
      <c r="D916" s="55"/>
      <c r="E916" s="55"/>
      <c r="F916" s="55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0" customHeight="1">
      <c r="A917" s="55"/>
      <c r="B917" s="55"/>
      <c r="C917" s="55"/>
      <c r="D917" s="55"/>
      <c r="E917" s="55"/>
      <c r="F917" s="55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0" customHeight="1">
      <c r="A918" s="55"/>
      <c r="B918" s="55"/>
      <c r="C918" s="55"/>
      <c r="D918" s="55"/>
      <c r="E918" s="55"/>
      <c r="F918" s="55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0" customHeight="1">
      <c r="A919" s="55"/>
      <c r="B919" s="55"/>
      <c r="C919" s="55"/>
      <c r="D919" s="55"/>
      <c r="E919" s="55"/>
      <c r="F919" s="55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0" customHeight="1">
      <c r="A920" s="55"/>
      <c r="B920" s="55"/>
      <c r="C920" s="55"/>
      <c r="D920" s="55"/>
      <c r="E920" s="55"/>
      <c r="F920" s="55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0" customHeight="1">
      <c r="A921" s="55"/>
      <c r="B921" s="55"/>
      <c r="C921" s="55"/>
      <c r="D921" s="55"/>
      <c r="E921" s="55"/>
      <c r="F921" s="55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0" customHeight="1">
      <c r="A922" s="55"/>
      <c r="B922" s="55"/>
      <c r="C922" s="55"/>
      <c r="D922" s="55"/>
      <c r="E922" s="55"/>
      <c r="F922" s="55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0" customHeight="1">
      <c r="A923" s="55"/>
      <c r="B923" s="55"/>
      <c r="C923" s="55"/>
      <c r="D923" s="55"/>
      <c r="E923" s="55"/>
      <c r="F923" s="55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0" customHeight="1">
      <c r="A924" s="55"/>
      <c r="B924" s="55"/>
      <c r="C924" s="55"/>
      <c r="D924" s="55"/>
      <c r="E924" s="55"/>
      <c r="F924" s="55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0" customHeight="1">
      <c r="A925" s="55"/>
      <c r="B925" s="55"/>
      <c r="C925" s="55"/>
      <c r="D925" s="55"/>
      <c r="E925" s="55"/>
      <c r="F925" s="55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0" customHeight="1">
      <c r="A926" s="55"/>
      <c r="B926" s="55"/>
      <c r="C926" s="55"/>
      <c r="D926" s="55"/>
      <c r="E926" s="55"/>
      <c r="F926" s="55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0" customHeight="1">
      <c r="A927" s="55"/>
      <c r="B927" s="55"/>
      <c r="C927" s="55"/>
      <c r="D927" s="55"/>
      <c r="E927" s="55"/>
      <c r="F927" s="55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0" customHeight="1">
      <c r="A928" s="55"/>
      <c r="B928" s="55"/>
      <c r="C928" s="55"/>
      <c r="D928" s="55"/>
      <c r="E928" s="55"/>
      <c r="F928" s="55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0" customHeight="1">
      <c r="A929" s="55"/>
      <c r="B929" s="55"/>
      <c r="C929" s="55"/>
      <c r="D929" s="55"/>
      <c r="E929" s="55"/>
      <c r="F929" s="55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0" customHeight="1">
      <c r="A930" s="55"/>
      <c r="B930" s="55"/>
      <c r="C930" s="55"/>
      <c r="D930" s="55"/>
      <c r="E930" s="55"/>
      <c r="F930" s="55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0" customHeight="1">
      <c r="A931" s="55"/>
      <c r="B931" s="55"/>
      <c r="C931" s="55"/>
      <c r="D931" s="55"/>
      <c r="E931" s="55"/>
      <c r="F931" s="55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0" customHeight="1">
      <c r="A932" s="55"/>
      <c r="B932" s="55"/>
      <c r="C932" s="55"/>
      <c r="D932" s="55"/>
      <c r="E932" s="55"/>
      <c r="F932" s="55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0" customHeight="1">
      <c r="A933" s="55"/>
      <c r="B933" s="55"/>
      <c r="C933" s="55"/>
      <c r="D933" s="55"/>
      <c r="E933" s="55"/>
      <c r="F933" s="55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0" customHeight="1">
      <c r="A934" s="55"/>
      <c r="B934" s="55"/>
      <c r="C934" s="55"/>
      <c r="D934" s="55"/>
      <c r="E934" s="55"/>
      <c r="F934" s="55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0" customHeight="1">
      <c r="A935" s="55"/>
      <c r="B935" s="55"/>
      <c r="C935" s="55"/>
      <c r="D935" s="55"/>
      <c r="E935" s="55"/>
      <c r="F935" s="55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0" customHeight="1">
      <c r="A936" s="55"/>
      <c r="B936" s="55"/>
      <c r="C936" s="55"/>
      <c r="D936" s="55"/>
      <c r="E936" s="55"/>
      <c r="F936" s="55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0" customHeight="1">
      <c r="A937" s="55"/>
      <c r="B937" s="55"/>
      <c r="C937" s="55"/>
      <c r="D937" s="55"/>
      <c r="E937" s="55"/>
      <c r="F937" s="55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0" customHeight="1">
      <c r="A938" s="55"/>
      <c r="B938" s="55"/>
      <c r="C938" s="55"/>
      <c r="D938" s="55"/>
      <c r="E938" s="55"/>
      <c r="F938" s="55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0" customHeight="1">
      <c r="A939" s="55"/>
      <c r="B939" s="55"/>
      <c r="C939" s="55"/>
      <c r="D939" s="55"/>
      <c r="E939" s="55"/>
      <c r="F939" s="55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0" customHeight="1">
      <c r="A940" s="55"/>
      <c r="B940" s="55"/>
      <c r="C940" s="55"/>
      <c r="D940" s="55"/>
      <c r="E940" s="55"/>
      <c r="F940" s="55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0" customHeight="1">
      <c r="A941" s="55"/>
      <c r="B941" s="55"/>
      <c r="C941" s="55"/>
      <c r="D941" s="55"/>
      <c r="E941" s="55"/>
      <c r="F941" s="55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0" customHeight="1">
      <c r="A942" s="55"/>
      <c r="B942" s="55"/>
      <c r="C942" s="55"/>
      <c r="D942" s="55"/>
      <c r="E942" s="55"/>
      <c r="F942" s="55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0" customHeight="1">
      <c r="A943" s="55"/>
      <c r="B943" s="55"/>
      <c r="C943" s="55"/>
      <c r="D943" s="55"/>
      <c r="E943" s="55"/>
      <c r="F943" s="55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0" customHeight="1">
      <c r="A944" s="55"/>
      <c r="B944" s="55"/>
      <c r="C944" s="55"/>
      <c r="D944" s="55"/>
      <c r="E944" s="55"/>
      <c r="F944" s="55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0" customHeight="1">
      <c r="A945" s="55"/>
      <c r="B945" s="55"/>
      <c r="C945" s="55"/>
      <c r="D945" s="55"/>
      <c r="E945" s="55"/>
      <c r="F945" s="55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0" customHeight="1">
      <c r="A946" s="55"/>
      <c r="B946" s="55"/>
      <c r="C946" s="55"/>
      <c r="D946" s="55"/>
      <c r="E946" s="55"/>
      <c r="F946" s="55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0" customHeight="1">
      <c r="A947" s="55"/>
      <c r="B947" s="55"/>
      <c r="C947" s="55"/>
      <c r="D947" s="55"/>
      <c r="E947" s="55"/>
      <c r="F947" s="55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0" customHeight="1">
      <c r="A948" s="55"/>
      <c r="B948" s="55"/>
      <c r="C948" s="55"/>
      <c r="D948" s="55"/>
      <c r="E948" s="55"/>
      <c r="F948" s="55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0" customHeight="1">
      <c r="A949" s="55"/>
      <c r="B949" s="55"/>
      <c r="C949" s="55"/>
      <c r="D949" s="55"/>
      <c r="E949" s="55"/>
      <c r="F949" s="55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0" customHeight="1">
      <c r="A950" s="55"/>
      <c r="B950" s="55"/>
      <c r="C950" s="55"/>
      <c r="D950" s="55"/>
      <c r="E950" s="55"/>
      <c r="F950" s="55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0" customHeight="1">
      <c r="A951" s="55"/>
      <c r="B951" s="55"/>
      <c r="C951" s="55"/>
      <c r="D951" s="55"/>
      <c r="E951" s="55"/>
      <c r="F951" s="55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0" customHeight="1">
      <c r="A952" s="55"/>
      <c r="B952" s="55"/>
      <c r="C952" s="55"/>
      <c r="D952" s="55"/>
      <c r="E952" s="55"/>
      <c r="F952" s="55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0" customHeight="1">
      <c r="A953" s="55"/>
      <c r="B953" s="55"/>
      <c r="C953" s="55"/>
      <c r="D953" s="55"/>
      <c r="E953" s="55"/>
      <c r="F953" s="55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0" customHeight="1">
      <c r="A954" s="55"/>
      <c r="B954" s="55"/>
      <c r="C954" s="55"/>
      <c r="D954" s="55"/>
      <c r="E954" s="55"/>
      <c r="F954" s="55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0" customHeight="1">
      <c r="A955" s="55"/>
      <c r="B955" s="55"/>
      <c r="C955" s="55"/>
      <c r="D955" s="55"/>
      <c r="E955" s="55"/>
      <c r="F955" s="55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0" customHeight="1">
      <c r="A956" s="55"/>
      <c r="B956" s="55"/>
      <c r="C956" s="55"/>
      <c r="D956" s="55"/>
      <c r="E956" s="55"/>
      <c r="F956" s="55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0" customHeight="1">
      <c r="A957" s="55"/>
      <c r="B957" s="55"/>
      <c r="C957" s="55"/>
      <c r="D957" s="55"/>
      <c r="E957" s="55"/>
      <c r="F957" s="55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0" customHeight="1">
      <c r="A958" s="55"/>
      <c r="B958" s="55"/>
      <c r="C958" s="55"/>
      <c r="D958" s="55"/>
      <c r="E958" s="55"/>
      <c r="F958" s="55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0" customHeight="1">
      <c r="A959" s="55"/>
      <c r="B959" s="55"/>
      <c r="C959" s="55"/>
      <c r="D959" s="55"/>
      <c r="E959" s="55"/>
      <c r="F959" s="55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0" customHeight="1">
      <c r="A960" s="55"/>
      <c r="B960" s="55"/>
      <c r="C960" s="55"/>
      <c r="D960" s="55"/>
      <c r="E960" s="55"/>
      <c r="F960" s="55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0" customHeight="1">
      <c r="A961" s="55"/>
      <c r="B961" s="55"/>
      <c r="C961" s="55"/>
      <c r="D961" s="55"/>
      <c r="E961" s="55"/>
      <c r="F961" s="55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0" customHeight="1">
      <c r="A962" s="55"/>
      <c r="B962" s="55"/>
      <c r="C962" s="55"/>
      <c r="D962" s="55"/>
      <c r="E962" s="55"/>
      <c r="F962" s="55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0" customHeight="1">
      <c r="A963" s="55"/>
      <c r="B963" s="55"/>
      <c r="C963" s="55"/>
      <c r="D963" s="55"/>
      <c r="E963" s="55"/>
      <c r="F963" s="55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0" customHeight="1">
      <c r="A964" s="55"/>
      <c r="B964" s="55"/>
      <c r="C964" s="55"/>
      <c r="D964" s="55"/>
      <c r="E964" s="55"/>
      <c r="F964" s="55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0" customHeight="1">
      <c r="A965" s="55"/>
      <c r="B965" s="55"/>
      <c r="C965" s="55"/>
      <c r="D965" s="55"/>
      <c r="E965" s="55"/>
      <c r="F965" s="55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0" customHeight="1">
      <c r="A966" s="55"/>
      <c r="B966" s="55"/>
      <c r="C966" s="55"/>
      <c r="D966" s="55"/>
      <c r="E966" s="55"/>
      <c r="F966" s="55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0" customHeight="1">
      <c r="A967" s="55"/>
      <c r="B967" s="55"/>
      <c r="C967" s="55"/>
      <c r="D967" s="55"/>
      <c r="E967" s="55"/>
      <c r="F967" s="55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0" customHeight="1">
      <c r="A968" s="55"/>
      <c r="B968" s="55"/>
      <c r="C968" s="55"/>
      <c r="D968" s="55"/>
      <c r="E968" s="55"/>
      <c r="F968" s="55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0" customHeight="1">
      <c r="A969" s="55"/>
      <c r="B969" s="55"/>
      <c r="C969" s="55"/>
      <c r="D969" s="55"/>
      <c r="E969" s="55"/>
      <c r="F969" s="55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0" customHeight="1">
      <c r="A970" s="55"/>
      <c r="B970" s="55"/>
      <c r="C970" s="55"/>
      <c r="D970" s="55"/>
      <c r="E970" s="55"/>
      <c r="F970" s="55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0" customHeight="1">
      <c r="A971" s="55"/>
      <c r="B971" s="55"/>
      <c r="C971" s="55"/>
      <c r="D971" s="55"/>
      <c r="E971" s="55"/>
      <c r="F971" s="55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0" customHeight="1">
      <c r="A972" s="55"/>
      <c r="B972" s="55"/>
      <c r="C972" s="55"/>
      <c r="D972" s="55"/>
      <c r="E972" s="55"/>
      <c r="F972" s="55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0" customHeight="1">
      <c r="A973" s="55"/>
      <c r="B973" s="55"/>
      <c r="C973" s="55"/>
      <c r="D973" s="55"/>
      <c r="E973" s="55"/>
      <c r="F973" s="55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0" customHeight="1">
      <c r="A974" s="55"/>
      <c r="B974" s="55"/>
      <c r="C974" s="55"/>
      <c r="D974" s="55"/>
      <c r="E974" s="55"/>
      <c r="F974" s="55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0" customHeight="1">
      <c r="A975" s="55"/>
      <c r="B975" s="55"/>
      <c r="C975" s="55"/>
      <c r="D975" s="55"/>
      <c r="E975" s="55"/>
      <c r="F975" s="55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0" customHeight="1">
      <c r="A976" s="55"/>
      <c r="B976" s="55"/>
      <c r="C976" s="55"/>
      <c r="D976" s="55"/>
      <c r="E976" s="55"/>
      <c r="F976" s="55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0" customHeight="1">
      <c r="A977" s="55"/>
      <c r="B977" s="55"/>
      <c r="C977" s="55"/>
      <c r="D977" s="55"/>
      <c r="E977" s="55"/>
      <c r="F977" s="55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0" customHeight="1">
      <c r="A978" s="55"/>
      <c r="B978" s="55"/>
      <c r="C978" s="55"/>
      <c r="D978" s="55"/>
      <c r="E978" s="55"/>
      <c r="F978" s="55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0" customHeight="1">
      <c r="A979" s="55"/>
      <c r="B979" s="55"/>
      <c r="C979" s="55"/>
      <c r="D979" s="55"/>
      <c r="E979" s="55"/>
      <c r="F979" s="55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0" customHeight="1">
      <c r="A980" s="55"/>
      <c r="B980" s="55"/>
      <c r="C980" s="55"/>
      <c r="D980" s="55"/>
      <c r="E980" s="55"/>
      <c r="F980" s="55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0" customHeight="1">
      <c r="A981" s="55"/>
      <c r="B981" s="55"/>
      <c r="C981" s="55"/>
      <c r="D981" s="55"/>
      <c r="E981" s="55"/>
      <c r="F981" s="55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0" customHeight="1">
      <c r="A982" s="55"/>
      <c r="B982" s="55"/>
      <c r="C982" s="55"/>
      <c r="D982" s="55"/>
      <c r="E982" s="55"/>
      <c r="F982" s="55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0" customHeight="1">
      <c r="A983" s="55"/>
      <c r="B983" s="55"/>
      <c r="C983" s="55"/>
      <c r="D983" s="55"/>
      <c r="E983" s="55"/>
      <c r="F983" s="55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0" customHeight="1">
      <c r="A984" s="55"/>
      <c r="B984" s="55"/>
      <c r="C984" s="55"/>
      <c r="D984" s="55"/>
      <c r="E984" s="55"/>
      <c r="F984" s="55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0" customHeight="1">
      <c r="A985" s="55"/>
      <c r="B985" s="55"/>
      <c r="C985" s="55"/>
      <c r="D985" s="55"/>
      <c r="E985" s="55"/>
      <c r="F985" s="55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0" customHeight="1">
      <c r="A986" s="55"/>
      <c r="B986" s="55"/>
      <c r="C986" s="55"/>
      <c r="D986" s="55"/>
      <c r="E986" s="55"/>
      <c r="F986" s="55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0" customHeight="1">
      <c r="A987" s="55"/>
      <c r="B987" s="55"/>
      <c r="C987" s="55"/>
      <c r="D987" s="55"/>
      <c r="E987" s="55"/>
      <c r="F987" s="55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0" customHeight="1">
      <c r="A988" s="55"/>
      <c r="B988" s="55"/>
      <c r="C988" s="55"/>
      <c r="D988" s="55"/>
      <c r="E988" s="55"/>
      <c r="F988" s="55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0" customHeight="1">
      <c r="A989" s="55"/>
      <c r="B989" s="55"/>
      <c r="C989" s="55"/>
      <c r="D989" s="55"/>
      <c r="E989" s="55"/>
      <c r="F989" s="55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0" customHeight="1">
      <c r="A990" s="55"/>
      <c r="B990" s="55"/>
      <c r="C990" s="55"/>
      <c r="D990" s="55"/>
      <c r="E990" s="55"/>
      <c r="F990" s="55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0" customHeight="1">
      <c r="A991" s="55"/>
      <c r="B991" s="55"/>
      <c r="C991" s="55"/>
      <c r="D991" s="55"/>
      <c r="E991" s="55"/>
      <c r="F991" s="55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0" customHeight="1">
      <c r="A992" s="55"/>
      <c r="B992" s="55"/>
      <c r="C992" s="55"/>
      <c r="D992" s="55"/>
      <c r="E992" s="55"/>
      <c r="F992" s="55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0" customHeight="1">
      <c r="A993" s="55"/>
      <c r="B993" s="55"/>
      <c r="C993" s="55"/>
      <c r="D993" s="55"/>
      <c r="E993" s="55"/>
      <c r="F993" s="55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0" customHeight="1">
      <c r="A994" s="55"/>
      <c r="B994" s="55"/>
      <c r="C994" s="55"/>
      <c r="D994" s="55"/>
      <c r="E994" s="55"/>
      <c r="F994" s="55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0" customHeight="1">
      <c r="A995" s="55"/>
      <c r="B995" s="55"/>
      <c r="C995" s="55"/>
      <c r="D995" s="55"/>
      <c r="E995" s="55"/>
      <c r="F995" s="55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0" customHeight="1">
      <c r="A996" s="55"/>
      <c r="B996" s="55"/>
      <c r="C996" s="55"/>
      <c r="D996" s="55"/>
      <c r="E996" s="55"/>
      <c r="F996" s="55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0" customHeight="1">
      <c r="A997" s="55"/>
      <c r="B997" s="55"/>
      <c r="C997" s="55"/>
      <c r="D997" s="55"/>
      <c r="E997" s="55"/>
      <c r="F997" s="55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0" customHeight="1">
      <c r="A998" s="55"/>
      <c r="B998" s="55"/>
      <c r="C998" s="55"/>
      <c r="D998" s="55"/>
      <c r="E998" s="55"/>
      <c r="F998" s="55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</sheetData>
  <mergeCells count="72">
    <mergeCell ref="D259:E259"/>
    <mergeCell ref="D260:E260"/>
    <mergeCell ref="B254:E254"/>
    <mergeCell ref="A271:F271"/>
    <mergeCell ref="A265:F270"/>
    <mergeCell ref="B272:D272"/>
    <mergeCell ref="A257:B257"/>
    <mergeCell ref="B255:E255"/>
    <mergeCell ref="B253:E253"/>
    <mergeCell ref="D261:E261"/>
    <mergeCell ref="B263:C263"/>
    <mergeCell ref="D214:E214"/>
    <mergeCell ref="A220:F225"/>
    <mergeCell ref="D215:E215"/>
    <mergeCell ref="A226:F226"/>
    <mergeCell ref="D213:E213"/>
    <mergeCell ref="A248:F252"/>
    <mergeCell ref="B33:F33"/>
    <mergeCell ref="B32:F32"/>
    <mergeCell ref="B30:E30"/>
    <mergeCell ref="A31:B31"/>
    <mergeCell ref="B34:F34"/>
    <mergeCell ref="B29:E29"/>
    <mergeCell ref="B3:D3"/>
    <mergeCell ref="B2:C2"/>
    <mergeCell ref="A1:F1"/>
    <mergeCell ref="A23:F27"/>
    <mergeCell ref="B28:E28"/>
    <mergeCell ref="B36:F36"/>
    <mergeCell ref="A40:F45"/>
    <mergeCell ref="B38:C38"/>
    <mergeCell ref="B165:E165"/>
    <mergeCell ref="B163:E163"/>
    <mergeCell ref="A175:F180"/>
    <mergeCell ref="A181:F181"/>
    <mergeCell ref="B183:D183"/>
    <mergeCell ref="B182:D182"/>
    <mergeCell ref="D171:E171"/>
    <mergeCell ref="D170:E170"/>
    <mergeCell ref="B209:E209"/>
    <mergeCell ref="B210:E210"/>
    <mergeCell ref="A212:B212"/>
    <mergeCell ref="A203:F207"/>
    <mergeCell ref="B208:E208"/>
    <mergeCell ref="B173:C173"/>
    <mergeCell ref="B35:F35"/>
    <mergeCell ref="A167:B167"/>
    <mergeCell ref="A158:F162"/>
    <mergeCell ref="D306:E306"/>
    <mergeCell ref="B308:C308"/>
    <mergeCell ref="A310:F315"/>
    <mergeCell ref="B298:E298"/>
    <mergeCell ref="A293:F297"/>
    <mergeCell ref="B273:D273"/>
    <mergeCell ref="B299:E299"/>
    <mergeCell ref="D303:E303"/>
    <mergeCell ref="A302:B302"/>
    <mergeCell ref="D302:E302"/>
    <mergeCell ref="D305:E305"/>
    <mergeCell ref="D304:E304"/>
    <mergeCell ref="B300:E300"/>
    <mergeCell ref="D216:E216"/>
    <mergeCell ref="B218:C218"/>
    <mergeCell ref="B227:D227"/>
    <mergeCell ref="B228:D228"/>
    <mergeCell ref="D257:E257"/>
    <mergeCell ref="D258:E258"/>
    <mergeCell ref="D169:E169"/>
    <mergeCell ref="D168:E168"/>
    <mergeCell ref="D212:E212"/>
    <mergeCell ref="D167:E167"/>
    <mergeCell ref="B164:E164"/>
  </mergeCells>
  <dataValidations>
    <dataValidation type="list" allowBlank="1" showErrorMessage="1" sqref="B2">
      <formula1>Planilhas!$A$2:$A$64</formula1>
    </dataValidation>
  </dataValidations>
  <drawing r:id="rId1"/>
</worksheet>
</file>