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8550" windowHeight="7260" activeTab="2"/>
  </bookViews>
  <sheets>
    <sheet name="PSGS RESUMEN LOURDES" sheetId="1" r:id="rId1"/>
    <sheet name="Hoja1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L25" i="3" l="1"/>
  <c r="L27" i="3" s="1"/>
  <c r="M25" i="3"/>
  <c r="M27" i="3" s="1"/>
  <c r="N25" i="3"/>
  <c r="N27" i="3" s="1"/>
  <c r="O25" i="3"/>
  <c r="O27" i="3" s="1"/>
  <c r="P25" i="3"/>
  <c r="P27" i="3" s="1"/>
  <c r="Q25" i="3"/>
  <c r="Q27" i="3" s="1"/>
  <c r="Y25" i="3"/>
  <c r="Y27" i="3" s="1"/>
  <c r="Z25" i="3"/>
  <c r="Z27" i="3" s="1"/>
  <c r="AA25" i="3"/>
  <c r="AA27" i="3" s="1"/>
  <c r="AB25" i="3"/>
  <c r="AB27" i="3" s="1"/>
  <c r="AD25" i="3"/>
  <c r="AD27" i="3" s="1"/>
  <c r="AL25" i="3"/>
  <c r="AL27" i="3" s="1"/>
  <c r="G25" i="3"/>
  <c r="G27" i="3" s="1"/>
  <c r="K22" i="3"/>
  <c r="L22" i="3"/>
  <c r="M22" i="3"/>
  <c r="N22" i="3"/>
  <c r="O22" i="3"/>
  <c r="P22" i="3"/>
  <c r="Q22" i="3"/>
  <c r="S22" i="3"/>
  <c r="W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L22" i="3"/>
  <c r="AM22" i="3"/>
  <c r="K23" i="3"/>
  <c r="L23" i="3"/>
  <c r="M23" i="3"/>
  <c r="N23" i="3"/>
  <c r="O23" i="3"/>
  <c r="P23" i="3"/>
  <c r="Q23" i="3"/>
  <c r="U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L23" i="3"/>
  <c r="AM23" i="3"/>
  <c r="G23" i="3"/>
  <c r="G22" i="3"/>
  <c r="L12" i="3"/>
  <c r="M12" i="3"/>
  <c r="N12" i="3"/>
  <c r="O12" i="3"/>
  <c r="P12" i="3"/>
  <c r="Q12" i="3"/>
  <c r="Y12" i="3"/>
  <c r="Z12" i="3"/>
  <c r="AA12" i="3"/>
  <c r="AB12" i="3"/>
  <c r="AD12" i="3"/>
  <c r="AF12" i="3"/>
  <c r="AG12" i="3"/>
  <c r="AH12" i="3"/>
  <c r="AI12" i="3"/>
  <c r="AJ12" i="3"/>
  <c r="AL12" i="3"/>
  <c r="G12" i="3"/>
  <c r="L11" i="3"/>
  <c r="M11" i="3"/>
  <c r="N11" i="3"/>
  <c r="O11" i="3"/>
  <c r="P11" i="3"/>
  <c r="Q11" i="3"/>
  <c r="Y11" i="3"/>
  <c r="Z11" i="3"/>
  <c r="AA11" i="3"/>
  <c r="AB11" i="3"/>
  <c r="AD11" i="3"/>
  <c r="AF11" i="3"/>
  <c r="AG11" i="3"/>
  <c r="AH11" i="3"/>
  <c r="AI11" i="3"/>
  <c r="AJ11" i="3"/>
  <c r="AL11" i="3"/>
  <c r="G11" i="3"/>
  <c r="W17" i="3"/>
  <c r="V17" i="3"/>
  <c r="U17" i="3"/>
  <c r="T17" i="3"/>
  <c r="S17" i="3"/>
  <c r="J17" i="3"/>
  <c r="W16" i="3"/>
  <c r="W23" i="3" s="1"/>
  <c r="V16" i="3"/>
  <c r="V22" i="3" s="1"/>
  <c r="U16" i="3"/>
  <c r="U22" i="3" s="1"/>
  <c r="T16" i="3"/>
  <c r="T23" i="3" s="1"/>
  <c r="S16" i="3"/>
  <c r="S23" i="3" s="1"/>
  <c r="J16" i="3"/>
  <c r="J22" i="3" s="1"/>
  <c r="AM9" i="3"/>
  <c r="AE9" i="3"/>
  <c r="S9" i="3"/>
  <c r="R9" i="3"/>
  <c r="K9" i="3"/>
  <c r="T9" i="3" s="1"/>
  <c r="H9" i="3"/>
  <c r="AC9" i="3" s="1"/>
  <c r="V8" i="3"/>
  <c r="S8" i="3"/>
  <c r="K8" i="3"/>
  <c r="T8" i="3" s="1"/>
  <c r="H8" i="3"/>
  <c r="AC8" i="3" s="1"/>
  <c r="V7" i="3"/>
  <c r="S7" i="3"/>
  <c r="K7" i="3"/>
  <c r="T7" i="3" s="1"/>
  <c r="H7" i="3"/>
  <c r="AC7" i="3" s="1"/>
  <c r="AM6" i="3"/>
  <c r="S6" i="3"/>
  <c r="R6" i="3"/>
  <c r="K6" i="3"/>
  <c r="T6" i="3" s="1"/>
  <c r="H6" i="3"/>
  <c r="AC6" i="3" s="1"/>
  <c r="AM5" i="3"/>
  <c r="AE5" i="3"/>
  <c r="S5" i="3"/>
  <c r="R5" i="3"/>
  <c r="K5" i="3"/>
  <c r="T5" i="3" s="1"/>
  <c r="H5" i="3"/>
  <c r="AC5" i="3" s="1"/>
  <c r="S4" i="3"/>
  <c r="K4" i="3"/>
  <c r="W4" i="3" s="1"/>
  <c r="H4" i="3"/>
  <c r="R4" i="3" s="1"/>
  <c r="AM3" i="3"/>
  <c r="S3" i="3"/>
  <c r="S25" i="3" s="1"/>
  <c r="S27" i="3" s="1"/>
  <c r="R3" i="3"/>
  <c r="K3" i="3"/>
  <c r="K12" i="3" s="1"/>
  <c r="H3" i="3"/>
  <c r="H12" i="3" s="1"/>
  <c r="AC3" i="3" l="1"/>
  <c r="AE4" i="3"/>
  <c r="V6" i="3"/>
  <c r="AE7" i="3"/>
  <c r="R8" i="3"/>
  <c r="AM8" i="3"/>
  <c r="K11" i="3"/>
  <c r="S12" i="3"/>
  <c r="K25" i="3"/>
  <c r="K27" i="3" s="1"/>
  <c r="AC4" i="3"/>
  <c r="AE3" i="3"/>
  <c r="V5" i="3"/>
  <c r="AE6" i="3"/>
  <c r="R7" i="3"/>
  <c r="AM7" i="3"/>
  <c r="AM12" i="3" s="1"/>
  <c r="V9" i="3"/>
  <c r="S11" i="3"/>
  <c r="V23" i="3"/>
  <c r="J23" i="3"/>
  <c r="T22" i="3"/>
  <c r="H11" i="3"/>
  <c r="AE8" i="3"/>
  <c r="J6" i="3"/>
  <c r="R12" i="3"/>
  <c r="U4" i="3"/>
  <c r="J3" i="3"/>
  <c r="T3" i="3"/>
  <c r="J4" i="3"/>
  <c r="T4" i="3"/>
  <c r="U5" i="3"/>
  <c r="U6" i="3"/>
  <c r="U7" i="3"/>
  <c r="U8" i="3"/>
  <c r="U9" i="3"/>
  <c r="U3" i="3"/>
  <c r="V4" i="3"/>
  <c r="W5" i="3"/>
  <c r="W6" i="3"/>
  <c r="W7" i="3"/>
  <c r="W8" i="3"/>
  <c r="W9" i="3"/>
  <c r="V3" i="3"/>
  <c r="W3" i="3"/>
  <c r="J5" i="3"/>
  <c r="J7" i="3"/>
  <c r="J8" i="3"/>
  <c r="J9" i="3"/>
  <c r="AE13" i="2"/>
  <c r="AC13" i="2"/>
  <c r="S13" i="2"/>
  <c r="R13" i="2"/>
  <c r="K13" i="2"/>
  <c r="U13" i="2" s="1"/>
  <c r="AE12" i="2"/>
  <c r="AC12" i="2"/>
  <c r="S12" i="2"/>
  <c r="R12" i="2"/>
  <c r="K12" i="2"/>
  <c r="S11" i="2"/>
  <c r="K11" i="2"/>
  <c r="W11" i="2" s="1"/>
  <c r="H11" i="2"/>
  <c r="AE11" i="2" s="1"/>
  <c r="S10" i="2"/>
  <c r="K10" i="2"/>
  <c r="W10" i="2" s="1"/>
  <c r="H10" i="2"/>
  <c r="AE10" i="2" s="1"/>
  <c r="S9" i="2"/>
  <c r="K9" i="2"/>
  <c r="W9" i="2" s="1"/>
  <c r="H9" i="2"/>
  <c r="AE9" i="2" s="1"/>
  <c r="S8" i="2"/>
  <c r="K8" i="2"/>
  <c r="H8" i="2"/>
  <c r="AE8" i="2" s="1"/>
  <c r="S7" i="2"/>
  <c r="K7" i="2"/>
  <c r="V7" i="2" s="1"/>
  <c r="H7" i="2"/>
  <c r="AC7" i="2" s="1"/>
  <c r="S6" i="2"/>
  <c r="K6" i="2"/>
  <c r="V6" i="2" s="1"/>
  <c r="H6" i="2"/>
  <c r="AM6" i="2" s="1"/>
  <c r="S5" i="2"/>
  <c r="K5" i="2"/>
  <c r="V5" i="2" s="1"/>
  <c r="H5" i="2"/>
  <c r="AM5" i="2" s="1"/>
  <c r="S4" i="2"/>
  <c r="K4" i="2"/>
  <c r="V4" i="2" s="1"/>
  <c r="H4" i="2"/>
  <c r="AM4" i="2" s="1"/>
  <c r="S3" i="2"/>
  <c r="K3" i="2"/>
  <c r="V3" i="2" s="1"/>
  <c r="H3" i="2"/>
  <c r="AM3" i="2" s="1"/>
  <c r="S2" i="2"/>
  <c r="K2" i="2"/>
  <c r="V2" i="2" s="1"/>
  <c r="H2" i="2"/>
  <c r="AM2" i="2" s="1"/>
  <c r="V11" i="3" l="1"/>
  <c r="V25" i="3"/>
  <c r="V27" i="3" s="1"/>
  <c r="V12" i="3"/>
  <c r="J25" i="3"/>
  <c r="J27" i="3" s="1"/>
  <c r="J11" i="3"/>
  <c r="J12" i="3"/>
  <c r="AM25" i="3"/>
  <c r="AM27" i="3" s="1"/>
  <c r="W25" i="3"/>
  <c r="W27" i="3" s="1"/>
  <c r="W11" i="3"/>
  <c r="W12" i="3"/>
  <c r="U25" i="3"/>
  <c r="U27" i="3" s="1"/>
  <c r="U11" i="3"/>
  <c r="U12" i="3"/>
  <c r="T12" i="3"/>
  <c r="T25" i="3"/>
  <c r="T27" i="3" s="1"/>
  <c r="T11" i="3"/>
  <c r="R11" i="3"/>
  <c r="AM11" i="3"/>
  <c r="AE25" i="3"/>
  <c r="AE27" i="3" s="1"/>
  <c r="AE11" i="3"/>
  <c r="AE12" i="3"/>
  <c r="AC25" i="3"/>
  <c r="AC27" i="3" s="1"/>
  <c r="AC11" i="3"/>
  <c r="AC12" i="3"/>
  <c r="AC10" i="2"/>
  <c r="J10" i="2"/>
  <c r="R10" i="2"/>
  <c r="T10" i="2"/>
  <c r="V9" i="2"/>
  <c r="AM9" i="2"/>
  <c r="V11" i="2"/>
  <c r="AM11" i="2"/>
  <c r="J9" i="2"/>
  <c r="R9" i="2"/>
  <c r="T9" i="2"/>
  <c r="AC9" i="2"/>
  <c r="V10" i="2"/>
  <c r="AM10" i="2"/>
  <c r="J11" i="2"/>
  <c r="R11" i="2"/>
  <c r="T11" i="2"/>
  <c r="AC11" i="2"/>
  <c r="U2" i="2"/>
  <c r="W2" i="2"/>
  <c r="AE2" i="2"/>
  <c r="U3" i="2"/>
  <c r="W3" i="2"/>
  <c r="AE3" i="2"/>
  <c r="U4" i="2"/>
  <c r="W4" i="2"/>
  <c r="AE4" i="2"/>
  <c r="U5" i="2"/>
  <c r="W5" i="2"/>
  <c r="AE5" i="2"/>
  <c r="U6" i="2"/>
  <c r="W6" i="2"/>
  <c r="AE6" i="2"/>
  <c r="U7" i="2"/>
  <c r="W7" i="2"/>
  <c r="AE7" i="2"/>
  <c r="V8" i="2"/>
  <c r="T8" i="2"/>
  <c r="J8" i="2"/>
  <c r="U8" i="2"/>
  <c r="V12" i="2"/>
  <c r="T12" i="2"/>
  <c r="J12" i="2"/>
  <c r="W12" i="2"/>
  <c r="J2" i="2"/>
  <c r="R2" i="2"/>
  <c r="T2" i="2"/>
  <c r="AC2" i="2"/>
  <c r="J3" i="2"/>
  <c r="R3" i="2"/>
  <c r="T3" i="2"/>
  <c r="AC3" i="2"/>
  <c r="J4" i="2"/>
  <c r="R4" i="2"/>
  <c r="T4" i="2"/>
  <c r="AC4" i="2"/>
  <c r="J5" i="2"/>
  <c r="R5" i="2"/>
  <c r="T5" i="2"/>
  <c r="AC5" i="2"/>
  <c r="J6" i="2"/>
  <c r="R6" i="2"/>
  <c r="T6" i="2"/>
  <c r="AC6" i="2"/>
  <c r="J7" i="2"/>
  <c r="R7" i="2"/>
  <c r="T7" i="2"/>
  <c r="AC8" i="2"/>
  <c r="R8" i="2"/>
  <c r="W8" i="2"/>
  <c r="U12" i="2"/>
  <c r="V13" i="2"/>
  <c r="T13" i="2"/>
  <c r="J13" i="2"/>
  <c r="W13" i="2"/>
  <c r="U9" i="2"/>
  <c r="U10" i="2"/>
  <c r="U11" i="2"/>
  <c r="AE12" i="1"/>
  <c r="AE13" i="1"/>
  <c r="AC12" i="1"/>
  <c r="AC13" i="1"/>
  <c r="K12" i="1"/>
  <c r="W12" i="1" s="1"/>
  <c r="K13" i="1"/>
  <c r="V13" i="1" s="1"/>
  <c r="T12" i="1"/>
  <c r="T13" i="1"/>
  <c r="S12" i="1"/>
  <c r="S13" i="1"/>
  <c r="R12" i="1"/>
  <c r="R13" i="1"/>
  <c r="U13" i="1" l="1"/>
  <c r="W13" i="1"/>
  <c r="J13" i="1"/>
  <c r="J12" i="1"/>
  <c r="U12" i="1"/>
  <c r="V12" i="1"/>
  <c r="K8" i="1"/>
  <c r="V8" i="1" s="1"/>
  <c r="S8" i="1"/>
  <c r="H8" i="1"/>
  <c r="AE8" i="1" s="1"/>
  <c r="AE5" i="1"/>
  <c r="S5" i="1"/>
  <c r="K5" i="1"/>
  <c r="W5" i="1" s="1"/>
  <c r="H5" i="1"/>
  <c r="AM5" i="1" s="1"/>
  <c r="S3" i="1"/>
  <c r="K3" i="1"/>
  <c r="W3" i="1" s="1"/>
  <c r="H3" i="1"/>
  <c r="AE3" i="1" s="1"/>
  <c r="S4" i="1"/>
  <c r="K4" i="1"/>
  <c r="V4" i="1" s="1"/>
  <c r="H4" i="1"/>
  <c r="AM4" i="1" s="1"/>
  <c r="S6" i="1"/>
  <c r="K6" i="1"/>
  <c r="V6" i="1" s="1"/>
  <c r="H6" i="1"/>
  <c r="AM6" i="1" s="1"/>
  <c r="S11" i="1"/>
  <c r="K11" i="1"/>
  <c r="V11" i="1" s="1"/>
  <c r="H11" i="1"/>
  <c r="AM11" i="1" s="1"/>
  <c r="S10" i="1"/>
  <c r="K10" i="1"/>
  <c r="V10" i="1" s="1"/>
  <c r="H10" i="1"/>
  <c r="AM10" i="1" s="1"/>
  <c r="S7" i="1"/>
  <c r="K7" i="1"/>
  <c r="W7" i="1" s="1"/>
  <c r="H7" i="1"/>
  <c r="AE7" i="1" s="1"/>
  <c r="S9" i="1"/>
  <c r="K9" i="1"/>
  <c r="W9" i="1" s="1"/>
  <c r="H9" i="1"/>
  <c r="AE9" i="1" s="1"/>
  <c r="S2" i="1"/>
  <c r="K2" i="1"/>
  <c r="V2" i="1" s="1"/>
  <c r="H2" i="1"/>
  <c r="AM2" i="1" s="1"/>
  <c r="R20" i="1"/>
  <c r="R21" i="1"/>
  <c r="R22" i="1"/>
  <c r="R23" i="1"/>
  <c r="R24" i="1"/>
  <c r="R25" i="1"/>
  <c r="R19" i="1"/>
  <c r="G20" i="1"/>
  <c r="AB20" i="1" s="1"/>
  <c r="G21" i="1"/>
  <c r="AD21" i="1" s="1"/>
  <c r="G22" i="1"/>
  <c r="AB22" i="1" s="1"/>
  <c r="G23" i="1"/>
  <c r="AD23" i="1" s="1"/>
  <c r="G24" i="1"/>
  <c r="AB24" i="1" s="1"/>
  <c r="G25" i="1"/>
  <c r="AD25" i="1" s="1"/>
  <c r="G19" i="1"/>
  <c r="AB19" i="1" s="1"/>
  <c r="J20" i="1"/>
  <c r="S20" i="1" s="1"/>
  <c r="J21" i="1"/>
  <c r="V21" i="1" s="1"/>
  <c r="J22" i="1"/>
  <c r="S22" i="1" s="1"/>
  <c r="J23" i="1"/>
  <c r="V23" i="1" s="1"/>
  <c r="J24" i="1"/>
  <c r="S24" i="1" s="1"/>
  <c r="J25" i="1"/>
  <c r="V25" i="1" s="1"/>
  <c r="J19" i="1"/>
  <c r="U19" i="1" s="1"/>
  <c r="V3" i="1" l="1"/>
  <c r="AM3" i="1"/>
  <c r="R3" i="1"/>
  <c r="J3" i="1"/>
  <c r="T3" i="1"/>
  <c r="AC3" i="1"/>
  <c r="AD19" i="1"/>
  <c r="AD22" i="1"/>
  <c r="AD27" i="1" s="1"/>
  <c r="AC8" i="1"/>
  <c r="AD24" i="1"/>
  <c r="AD20" i="1"/>
  <c r="U3" i="1"/>
  <c r="R5" i="1"/>
  <c r="AC5" i="1"/>
  <c r="R8" i="1"/>
  <c r="T5" i="1"/>
  <c r="V5" i="1"/>
  <c r="U8" i="1"/>
  <c r="W8" i="1"/>
  <c r="J5" i="1"/>
  <c r="U5" i="1"/>
  <c r="J8" i="1"/>
  <c r="T8" i="1"/>
  <c r="U4" i="1"/>
  <c r="W4" i="1"/>
  <c r="AE4" i="1"/>
  <c r="J4" i="1"/>
  <c r="R4" i="1"/>
  <c r="T4" i="1"/>
  <c r="AC4" i="1"/>
  <c r="U6" i="1"/>
  <c r="W6" i="1"/>
  <c r="AE6" i="1"/>
  <c r="J6" i="1"/>
  <c r="R6" i="1"/>
  <c r="T6" i="1"/>
  <c r="AC6" i="1"/>
  <c r="I25" i="1"/>
  <c r="I21" i="1"/>
  <c r="Q25" i="1"/>
  <c r="Q21" i="1"/>
  <c r="S25" i="1"/>
  <c r="S21" i="1"/>
  <c r="AB23" i="1"/>
  <c r="AL25" i="1"/>
  <c r="AL23" i="1"/>
  <c r="AL21" i="1"/>
  <c r="V9" i="1"/>
  <c r="AM9" i="1"/>
  <c r="I23" i="1"/>
  <c r="Q23" i="1"/>
  <c r="S23" i="1"/>
  <c r="AB25" i="1"/>
  <c r="AB21" i="1"/>
  <c r="AB41" i="1" s="1"/>
  <c r="AB43" i="1" s="1"/>
  <c r="AL19" i="1"/>
  <c r="AL24" i="1"/>
  <c r="AL22" i="1"/>
  <c r="J9" i="1"/>
  <c r="R9" i="1"/>
  <c r="T9" i="1"/>
  <c r="AC9" i="1"/>
  <c r="U10" i="1"/>
  <c r="W10" i="1"/>
  <c r="AE10" i="1"/>
  <c r="U11" i="1"/>
  <c r="W11" i="1"/>
  <c r="AE11" i="1"/>
  <c r="J10" i="1"/>
  <c r="R10" i="1"/>
  <c r="T10" i="1"/>
  <c r="AC10" i="1"/>
  <c r="J11" i="1"/>
  <c r="R11" i="1"/>
  <c r="T11" i="1"/>
  <c r="AC11" i="1"/>
  <c r="J7" i="1"/>
  <c r="R7" i="1"/>
  <c r="T7" i="1"/>
  <c r="V7" i="1"/>
  <c r="AC7" i="1"/>
  <c r="U7" i="1"/>
  <c r="U9" i="1"/>
  <c r="U2" i="1"/>
  <c r="W2" i="1"/>
  <c r="AE2" i="1"/>
  <c r="J2" i="1"/>
  <c r="R2" i="1"/>
  <c r="T2" i="1"/>
  <c r="AC2" i="1"/>
  <c r="T19" i="1"/>
  <c r="V19" i="1"/>
  <c r="T24" i="1"/>
  <c r="T22" i="1"/>
  <c r="T20" i="1"/>
  <c r="U24" i="1"/>
  <c r="U22" i="1"/>
  <c r="U20" i="1"/>
  <c r="V24" i="1"/>
  <c r="V22" i="1"/>
  <c r="V20" i="1"/>
  <c r="I19" i="1"/>
  <c r="I24" i="1"/>
  <c r="I22" i="1"/>
  <c r="I20" i="1"/>
  <c r="Q19" i="1"/>
  <c r="Q24" i="1"/>
  <c r="Q22" i="1"/>
  <c r="Q20" i="1"/>
  <c r="S19" i="1"/>
  <c r="T25" i="1"/>
  <c r="T23" i="1"/>
  <c r="T21" i="1"/>
  <c r="U25" i="1"/>
  <c r="U23" i="1"/>
  <c r="U21" i="1"/>
  <c r="AC41" i="1"/>
  <c r="AC43" i="1" s="1"/>
  <c r="AA41" i="1"/>
  <c r="AA43" i="1" s="1"/>
  <c r="Z41" i="1"/>
  <c r="Z43" i="1" s="1"/>
  <c r="Y41" i="1"/>
  <c r="Y43" i="1" s="1"/>
  <c r="X41" i="1"/>
  <c r="X43" i="1" s="1"/>
  <c r="P41" i="1"/>
  <c r="P43" i="1" s="1"/>
  <c r="O41" i="1"/>
  <c r="O43" i="1" s="1"/>
  <c r="N41" i="1"/>
  <c r="N43" i="1" s="1"/>
  <c r="M41" i="1"/>
  <c r="M43" i="1" s="1"/>
  <c r="L41" i="1"/>
  <c r="L43" i="1" s="1"/>
  <c r="K41" i="1"/>
  <c r="K43" i="1" s="1"/>
  <c r="J41" i="1"/>
  <c r="J43" i="1" s="1"/>
  <c r="H41" i="1"/>
  <c r="H43" i="1" s="1"/>
  <c r="F41" i="1"/>
  <c r="F43" i="1" s="1"/>
  <c r="AD39" i="1"/>
  <c r="AC39" i="1"/>
  <c r="AB39" i="1"/>
  <c r="AA39" i="1"/>
  <c r="Z39" i="1"/>
  <c r="Y39" i="1"/>
  <c r="X39" i="1"/>
  <c r="P39" i="1"/>
  <c r="O39" i="1"/>
  <c r="N39" i="1"/>
  <c r="M39" i="1"/>
  <c r="L39" i="1"/>
  <c r="K39" i="1"/>
  <c r="J39" i="1"/>
  <c r="H39" i="1"/>
  <c r="F39" i="1"/>
  <c r="AD38" i="1"/>
  <c r="AC38" i="1"/>
  <c r="AB38" i="1"/>
  <c r="AA38" i="1"/>
  <c r="Z38" i="1"/>
  <c r="Y38" i="1"/>
  <c r="X38" i="1"/>
  <c r="P38" i="1"/>
  <c r="O38" i="1"/>
  <c r="N38" i="1"/>
  <c r="M38" i="1"/>
  <c r="L38" i="1"/>
  <c r="K38" i="1"/>
  <c r="J38" i="1"/>
  <c r="H38" i="1"/>
  <c r="F38" i="1"/>
  <c r="V33" i="1"/>
  <c r="U33" i="1"/>
  <c r="T33" i="1"/>
  <c r="S33" i="1"/>
  <c r="R33" i="1"/>
  <c r="I33" i="1"/>
  <c r="V32" i="1"/>
  <c r="V38" i="1" s="1"/>
  <c r="U32" i="1"/>
  <c r="U39" i="1" s="1"/>
  <c r="T32" i="1"/>
  <c r="T39" i="1" s="1"/>
  <c r="S32" i="1"/>
  <c r="S39" i="1" s="1"/>
  <c r="R32" i="1"/>
  <c r="R38" i="1" s="1"/>
  <c r="I32" i="1"/>
  <c r="I39" i="1" s="1"/>
  <c r="AC28" i="1"/>
  <c r="AB28" i="1"/>
  <c r="AA28" i="1"/>
  <c r="Z28" i="1"/>
  <c r="Y28" i="1"/>
  <c r="X28" i="1"/>
  <c r="P28" i="1"/>
  <c r="O28" i="1"/>
  <c r="N28" i="1"/>
  <c r="M28" i="1"/>
  <c r="L28" i="1"/>
  <c r="K28" i="1"/>
  <c r="J28" i="1"/>
  <c r="F28" i="1"/>
  <c r="AC27" i="1"/>
  <c r="AA27" i="1"/>
  <c r="Z27" i="1"/>
  <c r="Y27" i="1"/>
  <c r="X27" i="1"/>
  <c r="P27" i="1"/>
  <c r="O27" i="1"/>
  <c r="N27" i="1"/>
  <c r="M27" i="1"/>
  <c r="L27" i="1"/>
  <c r="K27" i="1"/>
  <c r="J27" i="1"/>
  <c r="F27" i="1"/>
  <c r="R27" i="1"/>
  <c r="AB27" i="1" l="1"/>
  <c r="I27" i="1"/>
  <c r="T27" i="1"/>
  <c r="AD41" i="1"/>
  <c r="AD43" i="1" s="1"/>
  <c r="V27" i="1"/>
  <c r="AD28" i="1"/>
  <c r="T38" i="1"/>
  <c r="V39" i="1"/>
  <c r="R39" i="1"/>
  <c r="R28" i="1"/>
  <c r="V28" i="1"/>
  <c r="T41" i="1"/>
  <c r="T43" i="1" s="1"/>
  <c r="S41" i="1"/>
  <c r="S43" i="1" s="1"/>
  <c r="U41" i="1"/>
  <c r="U43" i="1" s="1"/>
  <c r="T28" i="1"/>
  <c r="R41" i="1"/>
  <c r="R43" i="1" s="1"/>
  <c r="V41" i="1"/>
  <c r="V43" i="1" s="1"/>
  <c r="S27" i="1"/>
  <c r="U27" i="1"/>
  <c r="I28" i="1"/>
  <c r="I38" i="1"/>
  <c r="I41" i="1"/>
  <c r="I43" i="1" s="1"/>
  <c r="S28" i="1"/>
  <c r="U28" i="1"/>
  <c r="S38" i="1"/>
  <c r="U38" i="1"/>
</calcChain>
</file>

<file path=xl/sharedStrings.xml><?xml version="1.0" encoding="utf-8"?>
<sst xmlns="http://schemas.openxmlformats.org/spreadsheetml/2006/main" count="402" uniqueCount="110">
  <si>
    <t>CLMNSUE</t>
  </si>
  <si>
    <t>F</t>
  </si>
  <si>
    <t>7h y 52 min</t>
  </si>
  <si>
    <t>Jacoba Arenas (JANA)</t>
  </si>
  <si>
    <t>7,36 h</t>
  </si>
  <si>
    <t>José Carlos García Zacarías (JGMN)</t>
  </si>
  <si>
    <t>M</t>
  </si>
  <si>
    <t>10h:30</t>
  </si>
  <si>
    <t>MJNN</t>
  </si>
  <si>
    <t>8h 36 min</t>
  </si>
  <si>
    <t>RLMN</t>
  </si>
  <si>
    <t>7h 2 min</t>
  </si>
  <si>
    <t>Rafael  Ruiz Ubaldo (RRMNV)</t>
  </si>
  <si>
    <t>3h 27 min</t>
  </si>
  <si>
    <t>VCNNS</t>
  </si>
  <si>
    <t>7h 10 min</t>
  </si>
  <si>
    <t>Antonio Eliseo Flores (AEFP430714SUE)</t>
  </si>
  <si>
    <t>7 h y 58 min</t>
  </si>
  <si>
    <t>GABRIEL HERNANDEZ ARROYO (GH24031950SUEÑO)</t>
  </si>
  <si>
    <t>9 h y 6 min</t>
  </si>
  <si>
    <t>Ma Felipa Guadalupe Gutierrez Rodriguez (GURM251148SUE)</t>
  </si>
  <si>
    <t>6 h y 51 min</t>
  </si>
  <si>
    <t>Pedro Carmona Mejía</t>
  </si>
  <si>
    <t>María González</t>
  </si>
  <si>
    <t>Eva María Molina Trinidad</t>
  </si>
  <si>
    <t>CodigoRecord</t>
  </si>
  <si>
    <t>NOR/ANORM</t>
  </si>
  <si>
    <t>TypAnorm</t>
  </si>
  <si>
    <t>UTEEGq</t>
  </si>
  <si>
    <t>Asp Positivos</t>
  </si>
  <si>
    <t>DurMin</t>
  </si>
  <si>
    <t>SueñoFragm</t>
  </si>
  <si>
    <t>EficSueño</t>
  </si>
  <si>
    <t>TTS</t>
  </si>
  <si>
    <t>Vigilia</t>
  </si>
  <si>
    <t>REM</t>
  </si>
  <si>
    <t>N1</t>
  </si>
  <si>
    <t>N2</t>
  </si>
  <si>
    <t>N3</t>
  </si>
  <si>
    <t>nCamFases</t>
  </si>
  <si>
    <t>Lat Sueño</t>
  </si>
  <si>
    <t>Lat REM</t>
  </si>
  <si>
    <t>Despert n</t>
  </si>
  <si>
    <t>Desp/h</t>
  </si>
  <si>
    <t>nArousals</t>
  </si>
  <si>
    <t>Arous/hora</t>
  </si>
  <si>
    <t>Paroxismos</t>
  </si>
  <si>
    <t>Frecuencia</t>
  </si>
  <si>
    <t>Localizac</t>
  </si>
  <si>
    <t>Lateralizac</t>
  </si>
  <si>
    <t>Ronquidos</t>
  </si>
  <si>
    <t>CLMN</t>
  </si>
  <si>
    <t>1,2,3</t>
  </si>
  <si>
    <t>RRMNV</t>
  </si>
  <si>
    <t>2,3</t>
  </si>
  <si>
    <t>JGMN</t>
  </si>
  <si>
    <t>1,3</t>
  </si>
  <si>
    <t>AEFP</t>
  </si>
  <si>
    <t>PCM</t>
  </si>
  <si>
    <t>FG</t>
  </si>
  <si>
    <t>media</t>
  </si>
  <si>
    <t>desv est</t>
  </si>
  <si>
    <t>JANA</t>
  </si>
  <si>
    <t>GH</t>
  </si>
  <si>
    <t>GURMSUE</t>
  </si>
  <si>
    <t>MGNASUE</t>
  </si>
  <si>
    <t>EM</t>
  </si>
  <si>
    <t>p</t>
  </si>
  <si>
    <t>t</t>
  </si>
  <si>
    <t xml:space="preserve">Felícitas García </t>
  </si>
  <si>
    <t>3 h y 22 min</t>
  </si>
  <si>
    <t>FGHSUE</t>
  </si>
  <si>
    <t>Cantidad Mov Piernas</t>
  </si>
  <si>
    <t>Indic X Hora</t>
  </si>
  <si>
    <t>6 h y 16min</t>
  </si>
  <si>
    <t>PCM90SUE</t>
  </si>
  <si>
    <t>NA</t>
  </si>
  <si>
    <t>NA: No disponible</t>
  </si>
  <si>
    <t>DurHoras</t>
  </si>
  <si>
    <t>nCambFasH</t>
  </si>
  <si>
    <t>CantCiclos</t>
  </si>
  <si>
    <t>GURM</t>
  </si>
  <si>
    <t>Codigo 1</t>
  </si>
  <si>
    <t>Codigo 2</t>
  </si>
  <si>
    <t>CLO</t>
  </si>
  <si>
    <t>RRU</t>
  </si>
  <si>
    <t>JGZ</t>
  </si>
  <si>
    <t>RLO</t>
  </si>
  <si>
    <t>FGH</t>
  </si>
  <si>
    <t>JAE</t>
  </si>
  <si>
    <t>VCR</t>
  </si>
  <si>
    <t>GHA</t>
  </si>
  <si>
    <t>MFGR</t>
  </si>
  <si>
    <t>MJH</t>
  </si>
  <si>
    <t>MGNA</t>
  </si>
  <si>
    <t>EMT</t>
  </si>
  <si>
    <t>Media</t>
  </si>
  <si>
    <t>SD</t>
  </si>
  <si>
    <t>2, 3</t>
  </si>
  <si>
    <t>Duración</t>
  </si>
  <si>
    <t>Min</t>
  </si>
  <si>
    <t>Horas</t>
  </si>
  <si>
    <t>Efic Sueño</t>
  </si>
  <si>
    <t>Cant Ciclos</t>
  </si>
  <si>
    <t>Cambios de fase</t>
  </si>
  <si>
    <t>Tot</t>
  </si>
  <si>
    <t>/H</t>
  </si>
  <si>
    <t>Despert</t>
  </si>
  <si>
    <t>Arousals</t>
  </si>
  <si>
    <t>Cant Mov Piernas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</si>
</sst>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/yy;@"/>
    <numFmt numFmtId="165" formatCode="m/d/yyyy"/>
    <numFmt numFmtId="175" formatCode="0.000"/>
    <numFmt numFmtId="176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 applyAlignment="1">
      <alignment horizontal="left"/>
    </xf>
    <xf numFmtId="14" fontId="0" fillId="2" borderId="0" xfId="0" applyNumberFormat="1" applyFill="1"/>
    <xf numFmtId="0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/>
    <xf numFmtId="0" fontId="0" fillId="2" borderId="0" xfId="0" applyFill="1" applyAlignment="1">
      <alignment horizontal="right"/>
    </xf>
    <xf numFmtId="0" fontId="2" fillId="0" borderId="0" xfId="0" applyFont="1"/>
    <xf numFmtId="2" fontId="0" fillId="0" borderId="0" xfId="0" applyNumberFormat="1" applyAlignment="1">
      <alignment horizontal="right"/>
    </xf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175" fontId="2" fillId="0" borderId="0" xfId="0" applyNumberFormat="1" applyFont="1" applyFill="1" applyBorder="1"/>
    <xf numFmtId="17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textRotation="90"/>
    </xf>
    <xf numFmtId="0" fontId="2" fillId="0" borderId="0" xfId="0" applyFont="1" applyFill="1" applyBorder="1" applyAlignment="1">
      <alignment horizontal="left" textRotation="90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opLeftCell="AC34" workbookViewId="0">
      <selection activeCell="A18" sqref="A18:AQ57"/>
    </sheetView>
  </sheetViews>
  <sheetFormatPr defaultColWidth="11.42578125" defaultRowHeight="15" x14ac:dyDescent="0.25"/>
  <cols>
    <col min="1" max="1" width="19.28515625" customWidth="1"/>
    <col min="2" max="2" width="11.140625" customWidth="1"/>
    <col min="6" max="6" width="5.7109375" customWidth="1"/>
    <col min="7" max="7" width="8.5703125" customWidth="1"/>
    <col min="8" max="8" width="7" customWidth="1"/>
    <col min="9" max="9" width="8.42578125" customWidth="1"/>
    <col min="10" max="10" width="7.7109375" customWidth="1"/>
    <col min="23" max="23" width="11" customWidth="1"/>
    <col min="31" max="31" width="9.28515625" customWidth="1"/>
    <col min="32" max="32" width="7.85546875" customWidth="1"/>
    <col min="33" max="33" width="7.28515625" customWidth="1"/>
    <col min="34" max="34" width="5.85546875" customWidth="1"/>
    <col min="35" max="35" width="5.5703125" customWidth="1"/>
    <col min="36" max="36" width="11.85546875" customWidth="1"/>
    <col min="40" max="40" width="6.42578125" customWidth="1"/>
  </cols>
  <sheetData>
    <row r="1" spans="1:45" x14ac:dyDescent="0.25">
      <c r="G1" t="s">
        <v>30</v>
      </c>
      <c r="H1" t="s">
        <v>78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79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Y1" t="s">
        <v>40</v>
      </c>
      <c r="Z1" t="s">
        <v>41</v>
      </c>
      <c r="AA1" t="s">
        <v>80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L1" t="s">
        <v>72</v>
      </c>
      <c r="AM1" t="s">
        <v>73</v>
      </c>
      <c r="AP1" t="s">
        <v>26</v>
      </c>
      <c r="AQ1" t="s">
        <v>27</v>
      </c>
      <c r="AR1" t="s">
        <v>28</v>
      </c>
      <c r="AS1" t="s">
        <v>29</v>
      </c>
    </row>
    <row r="2" spans="1:45" x14ac:dyDescent="0.25">
      <c r="A2" s="1" t="s">
        <v>0</v>
      </c>
      <c r="B2" s="2">
        <v>17271</v>
      </c>
      <c r="C2" s="3">
        <v>68</v>
      </c>
      <c r="D2" s="4" t="s">
        <v>1</v>
      </c>
      <c r="E2" s="5" t="s">
        <v>2</v>
      </c>
      <c r="G2">
        <v>472</v>
      </c>
      <c r="H2" s="16">
        <f>G2/60</f>
        <v>7.8666666666666663</v>
      </c>
      <c r="I2">
        <v>1</v>
      </c>
      <c r="J2" s="16">
        <f>K2*100/G2</f>
        <v>88.686440677966104</v>
      </c>
      <c r="K2">
        <f>G2-L2</f>
        <v>418.6</v>
      </c>
      <c r="L2">
        <v>53.4</v>
      </c>
      <c r="M2">
        <v>72.400000000000006</v>
      </c>
      <c r="N2">
        <v>45.4</v>
      </c>
      <c r="O2">
        <v>240</v>
      </c>
      <c r="P2">
        <v>39.4</v>
      </c>
      <c r="Q2">
        <v>150</v>
      </c>
      <c r="R2" s="16">
        <f>Q2/H2</f>
        <v>19.067796610169491</v>
      </c>
      <c r="S2" s="16">
        <f>L2*100/G2</f>
        <v>11.313559322033898</v>
      </c>
      <c r="T2" s="16">
        <f>M2*100/K2</f>
        <v>17.295747730530341</v>
      </c>
      <c r="U2" s="16">
        <f>N2*100/K2</f>
        <v>10.845676063067367</v>
      </c>
      <c r="V2" s="16">
        <f>O2*100/K2</f>
        <v>57.333970377448637</v>
      </c>
      <c r="W2" s="16">
        <f>P2*100/K2</f>
        <v>9.4123268036311512</v>
      </c>
      <c r="Y2">
        <v>10.19</v>
      </c>
      <c r="Z2">
        <v>82.2</v>
      </c>
      <c r="AA2">
        <v>4</v>
      </c>
      <c r="AB2">
        <v>39</v>
      </c>
      <c r="AC2" s="16">
        <f>AB2/H2</f>
        <v>4.9576271186440684</v>
      </c>
      <c r="AD2">
        <v>270</v>
      </c>
      <c r="AE2" s="16">
        <f>AD2/H2</f>
        <v>34.322033898305087</v>
      </c>
      <c r="AF2">
        <v>0</v>
      </c>
      <c r="AG2">
        <v>0</v>
      </c>
      <c r="AH2">
        <v>0</v>
      </c>
      <c r="AI2">
        <v>0</v>
      </c>
      <c r="AJ2">
        <v>2</v>
      </c>
      <c r="AK2" t="s">
        <v>51</v>
      </c>
      <c r="AL2" s="13">
        <v>533</v>
      </c>
      <c r="AM2" s="17">
        <f>AL2/H2</f>
        <v>67.754237288135599</v>
      </c>
      <c r="AP2">
        <v>1</v>
      </c>
      <c r="AQ2">
        <v>1</v>
      </c>
      <c r="AR2">
        <v>0</v>
      </c>
      <c r="AS2" t="s">
        <v>52</v>
      </c>
    </row>
    <row r="3" spans="1:45" x14ac:dyDescent="0.25">
      <c r="A3" s="1" t="s">
        <v>3</v>
      </c>
      <c r="B3" s="6">
        <v>13385</v>
      </c>
      <c r="C3" s="7">
        <v>79</v>
      </c>
      <c r="D3" s="4" t="s">
        <v>1</v>
      </c>
      <c r="E3" s="5" t="s">
        <v>4</v>
      </c>
      <c r="G3">
        <v>453</v>
      </c>
      <c r="H3" s="16">
        <f>G3/60</f>
        <v>7.55</v>
      </c>
      <c r="I3">
        <v>1</v>
      </c>
      <c r="J3" s="16">
        <f>K3*100/G3</f>
        <v>76.114790286975719</v>
      </c>
      <c r="K3">
        <f>G3-L3</f>
        <v>344.8</v>
      </c>
      <c r="L3">
        <v>108.2</v>
      </c>
      <c r="M3">
        <v>75.400000000000006</v>
      </c>
      <c r="N3">
        <v>10.3</v>
      </c>
      <c r="O3">
        <v>188</v>
      </c>
      <c r="P3">
        <v>60</v>
      </c>
      <c r="Q3">
        <v>66</v>
      </c>
      <c r="R3" s="16">
        <f>Q3/H3</f>
        <v>8.741721854304636</v>
      </c>
      <c r="S3" s="16">
        <f>L3*100/G3</f>
        <v>23.885209713024281</v>
      </c>
      <c r="T3" s="16">
        <f>M3*100/K3</f>
        <v>21.867749419953597</v>
      </c>
      <c r="U3" s="16">
        <f>N3*100/K3</f>
        <v>2.9872389791183296</v>
      </c>
      <c r="V3" s="16">
        <f>O3*100/K3</f>
        <v>54.524361948955914</v>
      </c>
      <c r="W3" s="16">
        <f>P3*100/K3</f>
        <v>17.40139211136891</v>
      </c>
      <c r="Y3">
        <v>5.6</v>
      </c>
      <c r="Z3">
        <v>52.3</v>
      </c>
      <c r="AA3">
        <v>4</v>
      </c>
      <c r="AB3">
        <v>18</v>
      </c>
      <c r="AC3" s="16">
        <f>AB3/H3</f>
        <v>2.3841059602649008</v>
      </c>
      <c r="AD3">
        <v>97</v>
      </c>
      <c r="AE3" s="16">
        <f>AD3/H3</f>
        <v>12.847682119205299</v>
      </c>
      <c r="AF3">
        <v>0</v>
      </c>
      <c r="AG3">
        <v>0</v>
      </c>
      <c r="AH3">
        <v>0</v>
      </c>
      <c r="AI3">
        <v>0</v>
      </c>
      <c r="AK3" t="s">
        <v>62</v>
      </c>
      <c r="AL3" s="13">
        <v>39</v>
      </c>
      <c r="AM3" s="17">
        <f>AL3/H3</f>
        <v>5.1655629139072845</v>
      </c>
    </row>
    <row r="4" spans="1:45" x14ac:dyDescent="0.25">
      <c r="A4" s="8" t="s">
        <v>5</v>
      </c>
      <c r="B4" s="9">
        <v>18107</v>
      </c>
      <c r="C4" s="7">
        <v>69</v>
      </c>
      <c r="D4" s="4" t="s">
        <v>6</v>
      </c>
      <c r="E4" s="5" t="s">
        <v>7</v>
      </c>
      <c r="G4">
        <v>600.29999999999995</v>
      </c>
      <c r="H4" s="16">
        <f t="shared" ref="H4:H5" si="0">G4/60</f>
        <v>10.004999999999999</v>
      </c>
      <c r="I4">
        <v>1</v>
      </c>
      <c r="J4" s="16">
        <f t="shared" ref="J4:J5" si="1">K4*100/G4</f>
        <v>62.352157254705972</v>
      </c>
      <c r="K4">
        <f t="shared" ref="K4:K5" si="2">G4-L4</f>
        <v>374.29999999999995</v>
      </c>
      <c r="L4">
        <v>226</v>
      </c>
      <c r="M4">
        <v>33</v>
      </c>
      <c r="N4">
        <v>49.5</v>
      </c>
      <c r="O4">
        <v>134.19999999999999</v>
      </c>
      <c r="P4">
        <v>59</v>
      </c>
      <c r="Q4">
        <v>129</v>
      </c>
      <c r="R4" s="16">
        <f t="shared" ref="R4:R5" si="3">Q4/H4</f>
        <v>12.893553223388308</v>
      </c>
      <c r="S4" s="16">
        <f t="shared" ref="S4:S5" si="4">L4*100/G4</f>
        <v>37.647842745294021</v>
      </c>
      <c r="T4" s="16">
        <f t="shared" ref="T4:T5" si="5">M4*100/K4</f>
        <v>8.8164573871226306</v>
      </c>
      <c r="U4" s="16">
        <f t="shared" ref="U4:U5" si="6">N4*100/K4</f>
        <v>13.224686080683945</v>
      </c>
      <c r="V4" s="16">
        <f t="shared" ref="V4:V5" si="7">O4*100/K4</f>
        <v>35.85359337429869</v>
      </c>
      <c r="W4" s="16">
        <f t="shared" ref="W4:W5" si="8">P4*100/K4</f>
        <v>15.762757146673794</v>
      </c>
      <c r="Y4">
        <v>32</v>
      </c>
      <c r="Z4">
        <v>132</v>
      </c>
      <c r="AA4">
        <v>4</v>
      </c>
      <c r="AB4">
        <v>42</v>
      </c>
      <c r="AC4" s="16">
        <f t="shared" ref="AC4:AC5" si="9">AB4/H4</f>
        <v>4.1979010494752629</v>
      </c>
      <c r="AD4">
        <v>152</v>
      </c>
      <c r="AE4" s="16">
        <f t="shared" ref="AE4:AE5" si="10">AD4/H4</f>
        <v>15.192403798100951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55</v>
      </c>
      <c r="AL4" s="13">
        <v>220</v>
      </c>
      <c r="AM4" s="17">
        <f t="shared" ref="AM4:AM5" si="11">AL4/H4</f>
        <v>21.989005497251377</v>
      </c>
      <c r="AP4">
        <v>1</v>
      </c>
      <c r="AQ4">
        <v>1</v>
      </c>
      <c r="AR4">
        <v>0</v>
      </c>
      <c r="AS4">
        <v>2.2999999999999998</v>
      </c>
    </row>
    <row r="5" spans="1:45" x14ac:dyDescent="0.25">
      <c r="A5" s="8" t="s">
        <v>8</v>
      </c>
      <c r="B5" s="9">
        <v>15624</v>
      </c>
      <c r="C5" s="7">
        <v>72</v>
      </c>
      <c r="D5" s="4" t="s">
        <v>1</v>
      </c>
      <c r="E5" s="5" t="s">
        <v>9</v>
      </c>
      <c r="G5">
        <v>503</v>
      </c>
      <c r="H5" s="16">
        <f t="shared" si="0"/>
        <v>8.3833333333333329</v>
      </c>
      <c r="I5">
        <v>1</v>
      </c>
      <c r="J5" s="16">
        <f t="shared" si="1"/>
        <v>77.335984095427435</v>
      </c>
      <c r="K5">
        <f t="shared" si="2"/>
        <v>389</v>
      </c>
      <c r="L5">
        <v>114</v>
      </c>
      <c r="M5">
        <v>44.3</v>
      </c>
      <c r="N5">
        <v>39.01</v>
      </c>
      <c r="O5">
        <v>256</v>
      </c>
      <c r="P5">
        <v>62</v>
      </c>
      <c r="Q5">
        <v>92</v>
      </c>
      <c r="R5" s="16">
        <f t="shared" si="3"/>
        <v>10.974155069582505</v>
      </c>
      <c r="S5" s="16">
        <f t="shared" si="4"/>
        <v>22.664015904572565</v>
      </c>
      <c r="T5" s="16">
        <f t="shared" si="5"/>
        <v>11.388174807197943</v>
      </c>
      <c r="U5" s="16">
        <f t="shared" si="6"/>
        <v>10.028277634961439</v>
      </c>
      <c r="V5" s="16">
        <f t="shared" si="7"/>
        <v>65.80976863753213</v>
      </c>
      <c r="W5" s="16">
        <f t="shared" si="8"/>
        <v>15.938303341902314</v>
      </c>
      <c r="Y5">
        <v>25.2</v>
      </c>
      <c r="Z5">
        <v>89</v>
      </c>
      <c r="AA5">
        <v>4</v>
      </c>
      <c r="AB5">
        <v>28</v>
      </c>
      <c r="AC5" s="16">
        <f t="shared" si="9"/>
        <v>3.3399602385685885</v>
      </c>
      <c r="AD5">
        <v>201</v>
      </c>
      <c r="AE5" s="16">
        <f t="shared" si="10"/>
        <v>23.976143141153084</v>
      </c>
      <c r="AF5">
        <v>0</v>
      </c>
      <c r="AG5">
        <v>0</v>
      </c>
      <c r="AH5">
        <v>0</v>
      </c>
      <c r="AI5">
        <v>0</v>
      </c>
      <c r="AK5" t="s">
        <v>8</v>
      </c>
      <c r="AL5" s="13">
        <v>385</v>
      </c>
      <c r="AM5" s="17">
        <f t="shared" si="11"/>
        <v>45.924453280318097</v>
      </c>
    </row>
    <row r="6" spans="1:45" x14ac:dyDescent="0.25">
      <c r="A6" s="8" t="s">
        <v>10</v>
      </c>
      <c r="B6" s="9">
        <v>18874</v>
      </c>
      <c r="C6" s="7">
        <v>64</v>
      </c>
      <c r="D6" s="4" t="s">
        <v>1</v>
      </c>
      <c r="E6" s="5" t="s">
        <v>11</v>
      </c>
      <c r="G6">
        <v>423</v>
      </c>
      <c r="H6" s="16">
        <f t="shared" ref="H6" si="12">G6/60</f>
        <v>7.05</v>
      </c>
      <c r="I6">
        <v>0</v>
      </c>
      <c r="J6" s="16">
        <f t="shared" ref="J6" si="13">K6*100/G6</f>
        <v>92.420803782505914</v>
      </c>
      <c r="K6">
        <f t="shared" ref="K6" si="14">G6-L6</f>
        <v>390.94</v>
      </c>
      <c r="L6">
        <v>32.06</v>
      </c>
      <c r="M6">
        <v>60</v>
      </c>
      <c r="N6">
        <v>10.039999999999999</v>
      </c>
      <c r="O6">
        <v>181.2</v>
      </c>
      <c r="P6">
        <v>139.19999999999999</v>
      </c>
      <c r="Q6">
        <v>78</v>
      </c>
      <c r="R6" s="16">
        <f t="shared" ref="R6" si="15">Q6/H6</f>
        <v>11.063829787234043</v>
      </c>
      <c r="S6" s="16">
        <f t="shared" ref="S6" si="16">L6*100/G6</f>
        <v>7.5791962174940899</v>
      </c>
      <c r="T6" s="16">
        <f t="shared" ref="T6" si="17">M6*100/K6</f>
        <v>15.347623676267458</v>
      </c>
      <c r="U6" s="16">
        <f t="shared" ref="U6" si="18">N6*100/K6</f>
        <v>2.5681690284954208</v>
      </c>
      <c r="V6" s="16">
        <f t="shared" ref="V6" si="19">O6*100/K6</f>
        <v>46.349823502327723</v>
      </c>
      <c r="W6" s="16">
        <f t="shared" ref="W6" si="20">P6*100/K6</f>
        <v>35.606486928940498</v>
      </c>
      <c r="Y6">
        <v>5.2</v>
      </c>
      <c r="Z6">
        <v>15.2</v>
      </c>
      <c r="AA6">
        <v>5</v>
      </c>
      <c r="AB6">
        <v>14</v>
      </c>
      <c r="AC6" s="16">
        <f t="shared" ref="AC6" si="21">AB6/H6</f>
        <v>1.9858156028368794</v>
      </c>
      <c r="AD6">
        <v>54</v>
      </c>
      <c r="AE6" s="16">
        <f t="shared" ref="AE6" si="22">AD6/H6</f>
        <v>7.6595744680851068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10</v>
      </c>
      <c r="AL6" s="13">
        <v>119</v>
      </c>
      <c r="AM6" s="17">
        <f t="shared" ref="AM6" si="23">AL6/H6</f>
        <v>16.879432624113477</v>
      </c>
      <c r="AP6">
        <v>1</v>
      </c>
      <c r="AQ6">
        <v>4</v>
      </c>
      <c r="AR6">
        <v>0</v>
      </c>
      <c r="AS6" t="s">
        <v>56</v>
      </c>
    </row>
    <row r="7" spans="1:45" x14ac:dyDescent="0.25">
      <c r="A7" s="8" t="s">
        <v>12</v>
      </c>
      <c r="B7" s="9">
        <v>17163</v>
      </c>
      <c r="C7" s="7">
        <v>68</v>
      </c>
      <c r="D7" s="4" t="s">
        <v>6</v>
      </c>
      <c r="E7" s="5" t="s">
        <v>13</v>
      </c>
      <c r="G7">
        <v>207.2</v>
      </c>
      <c r="H7" s="16">
        <f t="shared" ref="H7:H8" si="24">G7/60</f>
        <v>3.4533333333333331</v>
      </c>
      <c r="I7">
        <v>0</v>
      </c>
      <c r="J7" s="16">
        <f t="shared" ref="J7:J8" si="25">K7*100/G7</f>
        <v>92.567567567567579</v>
      </c>
      <c r="K7">
        <f t="shared" ref="K7:K8" si="26">G7-L7</f>
        <v>191.79999999999998</v>
      </c>
      <c r="L7">
        <v>15.4</v>
      </c>
      <c r="M7">
        <v>15.4</v>
      </c>
      <c r="N7">
        <v>8.25</v>
      </c>
      <c r="O7">
        <v>44.3</v>
      </c>
      <c r="P7">
        <v>120.2</v>
      </c>
      <c r="Q7">
        <v>40</v>
      </c>
      <c r="R7" s="16">
        <f t="shared" ref="R7:R8" si="27">Q7/H7</f>
        <v>11.583011583011583</v>
      </c>
      <c r="S7" s="16">
        <f t="shared" ref="S7:S8" si="28">L7*100/G7</f>
        <v>7.4324324324324325</v>
      </c>
      <c r="T7" s="16">
        <f t="shared" ref="T7:T8" si="29">M7*100/K7</f>
        <v>8.0291970802919721</v>
      </c>
      <c r="U7" s="16">
        <f t="shared" ref="U7:U8" si="30">N7*100/K7</f>
        <v>4.3013555787278417</v>
      </c>
      <c r="V7" s="16">
        <f t="shared" ref="V7:V8" si="31">O7*100/K7</f>
        <v>23.096976016684049</v>
      </c>
      <c r="W7" s="16">
        <f t="shared" ref="W7:W8" si="32">P7*100/K7</f>
        <v>62.669447340980192</v>
      </c>
      <c r="Y7">
        <v>4.1399999999999997</v>
      </c>
      <c r="Z7">
        <v>115.5</v>
      </c>
      <c r="AA7">
        <v>2</v>
      </c>
      <c r="AB7">
        <v>8</v>
      </c>
      <c r="AC7" s="16">
        <f t="shared" ref="AC7:AC8" si="33">AB7/H7</f>
        <v>2.3166023166023169</v>
      </c>
      <c r="AD7">
        <v>9</v>
      </c>
      <c r="AE7" s="16">
        <f t="shared" ref="AE7:AE8" si="34">AD7/H7</f>
        <v>2.6061776061776065</v>
      </c>
      <c r="AF7">
        <v>0</v>
      </c>
      <c r="AG7">
        <v>0</v>
      </c>
      <c r="AH7">
        <v>0</v>
      </c>
      <c r="AI7">
        <v>0</v>
      </c>
      <c r="AJ7">
        <v>3</v>
      </c>
      <c r="AK7" t="s">
        <v>53</v>
      </c>
      <c r="AL7" s="23" t="s">
        <v>76</v>
      </c>
      <c r="AM7" s="23" t="s">
        <v>76</v>
      </c>
      <c r="AO7" t="s">
        <v>77</v>
      </c>
      <c r="AP7">
        <v>0</v>
      </c>
      <c r="AQ7">
        <v>0</v>
      </c>
      <c r="AR7">
        <v>0</v>
      </c>
      <c r="AS7" t="s">
        <v>54</v>
      </c>
    </row>
    <row r="8" spans="1:45" x14ac:dyDescent="0.25">
      <c r="A8" s="8" t="s">
        <v>14</v>
      </c>
      <c r="B8" s="9">
        <v>20467</v>
      </c>
      <c r="C8" s="7">
        <v>59</v>
      </c>
      <c r="D8" s="4" t="s">
        <v>1</v>
      </c>
      <c r="E8" s="5" t="s">
        <v>15</v>
      </c>
      <c r="G8">
        <v>430</v>
      </c>
      <c r="H8" s="16">
        <f t="shared" si="24"/>
        <v>7.166666666666667</v>
      </c>
      <c r="J8" s="16">
        <f t="shared" si="25"/>
        <v>87.093023255813947</v>
      </c>
      <c r="K8">
        <f t="shared" si="26"/>
        <v>374.5</v>
      </c>
      <c r="L8">
        <v>55.5</v>
      </c>
      <c r="M8">
        <v>40.299999999999997</v>
      </c>
      <c r="N8">
        <v>19.02</v>
      </c>
      <c r="O8">
        <v>161.5</v>
      </c>
      <c r="P8">
        <v>153.30000000000001</v>
      </c>
      <c r="Q8">
        <v>104</v>
      </c>
      <c r="R8" s="16">
        <f t="shared" si="27"/>
        <v>14.511627906976743</v>
      </c>
      <c r="S8" s="16">
        <f t="shared" si="28"/>
        <v>12.906976744186046</v>
      </c>
      <c r="T8" s="16">
        <f t="shared" si="29"/>
        <v>10.76101468624833</v>
      </c>
      <c r="U8" s="16">
        <f t="shared" si="30"/>
        <v>5.0787716955941251</v>
      </c>
      <c r="V8" s="16">
        <f t="shared" si="31"/>
        <v>43.124165554072093</v>
      </c>
      <c r="W8" s="16">
        <f t="shared" si="32"/>
        <v>40.934579439252339</v>
      </c>
      <c r="Y8">
        <v>1.6</v>
      </c>
      <c r="Z8">
        <v>160</v>
      </c>
      <c r="AA8">
        <v>3</v>
      </c>
      <c r="AB8">
        <v>27</v>
      </c>
      <c r="AC8" s="16">
        <f t="shared" si="33"/>
        <v>3.7674418604651163</v>
      </c>
      <c r="AD8">
        <v>143</v>
      </c>
      <c r="AE8" s="16">
        <f t="shared" si="34"/>
        <v>19.953488372093023</v>
      </c>
      <c r="AF8">
        <v>0</v>
      </c>
      <c r="AG8">
        <v>0</v>
      </c>
      <c r="AH8">
        <v>0</v>
      </c>
      <c r="AI8">
        <v>0</v>
      </c>
      <c r="AK8" t="s">
        <v>14</v>
      </c>
      <c r="AL8" s="23" t="s">
        <v>76</v>
      </c>
      <c r="AM8" s="23" t="s">
        <v>76</v>
      </c>
    </row>
    <row r="9" spans="1:45" x14ac:dyDescent="0.25">
      <c r="A9" s="8" t="s">
        <v>16</v>
      </c>
      <c r="B9" s="9">
        <v>16024</v>
      </c>
      <c r="C9" s="7">
        <v>73</v>
      </c>
      <c r="D9" s="4" t="s">
        <v>6</v>
      </c>
      <c r="E9" s="5" t="s">
        <v>17</v>
      </c>
      <c r="G9">
        <v>478.82</v>
      </c>
      <c r="H9" s="16">
        <f t="shared" ref="H9" si="35">G9/60</f>
        <v>7.9803333333333333</v>
      </c>
      <c r="I9">
        <v>1</v>
      </c>
      <c r="J9" s="16">
        <f t="shared" ref="J9" si="36">K9*100/G9</f>
        <v>87.820057641702519</v>
      </c>
      <c r="K9">
        <f t="shared" ref="K9" si="37">G9-L9</f>
        <v>420.5</v>
      </c>
      <c r="L9">
        <v>58.32</v>
      </c>
      <c r="M9">
        <v>40.5</v>
      </c>
      <c r="N9">
        <v>77</v>
      </c>
      <c r="O9">
        <v>224</v>
      </c>
      <c r="P9">
        <v>55.5</v>
      </c>
      <c r="Q9">
        <v>163</v>
      </c>
      <c r="R9" s="16">
        <f t="shared" ref="R9" si="38">Q9/H9</f>
        <v>20.425211979449479</v>
      </c>
      <c r="S9" s="16">
        <f t="shared" ref="S9" si="39">L9*100/G9</f>
        <v>12.179942358297481</v>
      </c>
      <c r="T9" s="16">
        <f t="shared" ref="T9" si="40">M9*100/K9</f>
        <v>9.6313912009512492</v>
      </c>
      <c r="U9" s="16">
        <f t="shared" ref="U9" si="41">N9*100/K9</f>
        <v>18.311533888228301</v>
      </c>
      <c r="V9" s="16">
        <f t="shared" ref="V9" si="42">O9*100/K9</f>
        <v>53.269916765755056</v>
      </c>
      <c r="W9" s="16">
        <f t="shared" ref="W9" si="43">P9*100/K9</f>
        <v>13.198573127229489</v>
      </c>
      <c r="Y9">
        <v>1.03</v>
      </c>
      <c r="Z9">
        <v>58.53</v>
      </c>
      <c r="AA9">
        <v>5</v>
      </c>
      <c r="AB9">
        <v>28</v>
      </c>
      <c r="AC9" s="16">
        <f t="shared" ref="AC9" si="44">AB9/H9</f>
        <v>3.508625370702978</v>
      </c>
      <c r="AD9" s="24">
        <v>113</v>
      </c>
      <c r="AE9" s="16">
        <f t="shared" ref="AE9" si="45">AD9/H9</f>
        <v>14.159809531765591</v>
      </c>
      <c r="AF9">
        <v>0</v>
      </c>
      <c r="AG9">
        <v>0</v>
      </c>
      <c r="AH9">
        <v>0</v>
      </c>
      <c r="AI9">
        <v>0</v>
      </c>
      <c r="AK9" t="s">
        <v>57</v>
      </c>
      <c r="AL9" s="23">
        <v>215</v>
      </c>
      <c r="AM9" s="17">
        <f t="shared" ref="AM9" si="46">AL9/H9</f>
        <v>26.941230525040726</v>
      </c>
    </row>
    <row r="10" spans="1:45" s="13" customFormat="1" x14ac:dyDescent="0.25">
      <c r="A10" s="18" t="s">
        <v>22</v>
      </c>
      <c r="B10" s="19">
        <v>16760</v>
      </c>
      <c r="C10" s="20">
        <v>71.7</v>
      </c>
      <c r="D10" s="21" t="s">
        <v>6</v>
      </c>
      <c r="E10" s="22" t="s">
        <v>74</v>
      </c>
      <c r="G10" s="13">
        <v>376.6</v>
      </c>
      <c r="H10" s="17">
        <f t="shared" ref="H10:H11" si="47">G10/60</f>
        <v>6.2766666666666673</v>
      </c>
      <c r="I10" s="13">
        <v>1</v>
      </c>
      <c r="J10" s="17">
        <f t="shared" ref="J10:J13" si="48">K10*100/G10</f>
        <v>88.21030270844399</v>
      </c>
      <c r="K10" s="13">
        <f t="shared" ref="K10:K13" si="49">G10-L10</f>
        <v>332.20000000000005</v>
      </c>
      <c r="L10" s="13">
        <v>44.4</v>
      </c>
      <c r="M10" s="13">
        <v>48.3</v>
      </c>
      <c r="N10" s="13">
        <v>14.38</v>
      </c>
      <c r="O10" s="13">
        <v>204</v>
      </c>
      <c r="P10" s="13">
        <v>64</v>
      </c>
      <c r="Q10" s="13">
        <v>60</v>
      </c>
      <c r="R10" s="17">
        <f t="shared" ref="R10:R13" si="50">Q10/H10</f>
        <v>9.559214020180562</v>
      </c>
      <c r="S10" s="17">
        <f t="shared" ref="S10:S13" si="51">L10*100/G10</f>
        <v>11.789697291556028</v>
      </c>
      <c r="T10" s="17">
        <f t="shared" ref="T10:T13" si="52">M10*100/K10</f>
        <v>14.539434075857915</v>
      </c>
      <c r="U10" s="17">
        <f t="shared" ref="U10:U13" si="53">N10*100/K10</f>
        <v>4.3287176399759177</v>
      </c>
      <c r="V10" s="17">
        <f t="shared" ref="V10:V13" si="54">O10*100/K10</f>
        <v>61.408789885611071</v>
      </c>
      <c r="W10" s="17">
        <f t="shared" ref="W10:W13" si="55">P10*100/K10</f>
        <v>19.265502709211315</v>
      </c>
      <c r="Y10" s="13">
        <v>8.5399999999999991</v>
      </c>
      <c r="Z10" s="13">
        <v>68</v>
      </c>
      <c r="AA10" s="13">
        <v>4</v>
      </c>
      <c r="AB10" s="13">
        <v>16</v>
      </c>
      <c r="AC10" s="17">
        <f t="shared" ref="AC10:AC13" si="56">AB10/H10</f>
        <v>2.5491237387148167</v>
      </c>
      <c r="AD10" s="12">
        <v>79</v>
      </c>
      <c r="AE10" s="17">
        <f t="shared" ref="AE10:AE13" si="57">AD10/H10</f>
        <v>12.586298459904407</v>
      </c>
      <c r="AF10" s="13">
        <v>0</v>
      </c>
      <c r="AG10" s="13">
        <v>0</v>
      </c>
      <c r="AH10" s="13">
        <v>0</v>
      </c>
      <c r="AI10" s="13">
        <v>0</v>
      </c>
      <c r="AK10" s="13" t="s">
        <v>75</v>
      </c>
      <c r="AL10" s="13">
        <v>338</v>
      </c>
      <c r="AM10" s="17">
        <f t="shared" ref="AM10:AM11" si="58">AL10/H10</f>
        <v>53.850238980350497</v>
      </c>
      <c r="AP10" s="13">
        <v>1</v>
      </c>
      <c r="AR10" s="13">
        <v>0</v>
      </c>
    </row>
    <row r="11" spans="1:45" s="13" customFormat="1" x14ac:dyDescent="0.25">
      <c r="A11" s="18" t="s">
        <v>69</v>
      </c>
      <c r="B11" s="19">
        <v>16396</v>
      </c>
      <c r="C11" s="13">
        <v>71.5</v>
      </c>
      <c r="D11" s="21" t="s">
        <v>1</v>
      </c>
      <c r="E11" s="22" t="s">
        <v>70</v>
      </c>
      <c r="G11" s="13">
        <v>202.5</v>
      </c>
      <c r="H11" s="17">
        <f t="shared" si="47"/>
        <v>3.375</v>
      </c>
      <c r="I11" s="13">
        <v>1</v>
      </c>
      <c r="J11" s="17">
        <f t="shared" si="48"/>
        <v>77.580246913580254</v>
      </c>
      <c r="K11" s="13">
        <f t="shared" si="49"/>
        <v>157.1</v>
      </c>
      <c r="L11" s="13">
        <v>45.4</v>
      </c>
      <c r="M11" s="13">
        <v>13.4</v>
      </c>
      <c r="N11" s="13">
        <v>9.5</v>
      </c>
      <c r="O11" s="13">
        <v>115</v>
      </c>
      <c r="P11" s="13">
        <v>18.3</v>
      </c>
      <c r="Q11" s="13">
        <v>35</v>
      </c>
      <c r="R11" s="17">
        <f t="shared" si="50"/>
        <v>10.37037037037037</v>
      </c>
      <c r="S11" s="17">
        <f t="shared" si="51"/>
        <v>22.419753086419753</v>
      </c>
      <c r="T11" s="17">
        <f t="shared" si="52"/>
        <v>8.5295989815404205</v>
      </c>
      <c r="U11" s="17">
        <f t="shared" si="53"/>
        <v>6.0471037555697009</v>
      </c>
      <c r="V11" s="17">
        <f t="shared" si="54"/>
        <v>73.201782304264796</v>
      </c>
      <c r="W11" s="17">
        <f t="shared" si="55"/>
        <v>11.648631444939529</v>
      </c>
      <c r="Y11" s="13">
        <v>5.3</v>
      </c>
      <c r="Z11" s="13">
        <v>137.19999999999999</v>
      </c>
      <c r="AA11" s="13">
        <v>2</v>
      </c>
      <c r="AB11" s="13">
        <v>11</v>
      </c>
      <c r="AC11" s="17">
        <f t="shared" si="56"/>
        <v>3.2592592592592591</v>
      </c>
      <c r="AD11" s="12">
        <v>96</v>
      </c>
      <c r="AE11" s="17">
        <f t="shared" si="57"/>
        <v>28.444444444444443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 t="s">
        <v>71</v>
      </c>
      <c r="AL11" s="13">
        <v>250</v>
      </c>
      <c r="AM11" s="17">
        <f t="shared" si="58"/>
        <v>74.074074074074076</v>
      </c>
      <c r="AP11" s="13">
        <v>1</v>
      </c>
      <c r="AR11" s="13">
        <v>0</v>
      </c>
    </row>
    <row r="12" spans="1:45" x14ac:dyDescent="0.25">
      <c r="A12" s="8" t="s">
        <v>18</v>
      </c>
      <c r="B12" s="9">
        <v>18346</v>
      </c>
      <c r="C12" s="7">
        <v>66</v>
      </c>
      <c r="D12" s="4" t="s">
        <v>6</v>
      </c>
      <c r="E12" s="5" t="s">
        <v>19</v>
      </c>
      <c r="G12">
        <v>576</v>
      </c>
      <c r="H12">
        <v>9.6</v>
      </c>
      <c r="I12">
        <v>0</v>
      </c>
      <c r="J12" s="17">
        <f t="shared" si="48"/>
        <v>82.552083333333329</v>
      </c>
      <c r="K12" s="13">
        <f t="shared" si="49"/>
        <v>475.5</v>
      </c>
      <c r="L12">
        <v>100.5</v>
      </c>
      <c r="M12">
        <v>73</v>
      </c>
      <c r="N12">
        <v>90</v>
      </c>
      <c r="O12">
        <v>207.4</v>
      </c>
      <c r="P12">
        <v>54.1</v>
      </c>
      <c r="Q12">
        <v>159</v>
      </c>
      <c r="R12" s="17">
        <f t="shared" si="50"/>
        <v>16.5625</v>
      </c>
      <c r="S12" s="17">
        <f t="shared" si="51"/>
        <v>17.447916666666668</v>
      </c>
      <c r="T12" s="17">
        <f t="shared" si="52"/>
        <v>15.352260778128286</v>
      </c>
      <c r="U12" s="17">
        <f t="shared" si="53"/>
        <v>18.927444794952681</v>
      </c>
      <c r="V12" s="17">
        <f t="shared" si="54"/>
        <v>43.617245005257622</v>
      </c>
      <c r="W12" s="17">
        <f t="shared" si="55"/>
        <v>11.377497371188223</v>
      </c>
      <c r="Y12">
        <v>16.5</v>
      </c>
      <c r="Z12">
        <v>58</v>
      </c>
      <c r="AA12">
        <v>5</v>
      </c>
      <c r="AB12">
        <v>29</v>
      </c>
      <c r="AC12" s="17">
        <f t="shared" si="56"/>
        <v>3.0208333333333335</v>
      </c>
      <c r="AD12">
        <v>56</v>
      </c>
      <c r="AE12" s="17">
        <f t="shared" si="57"/>
        <v>5.8333333333333339</v>
      </c>
      <c r="AF12">
        <v>0</v>
      </c>
      <c r="AG12" s="13">
        <v>0</v>
      </c>
      <c r="AH12">
        <v>0</v>
      </c>
      <c r="AI12" s="13">
        <v>0</v>
      </c>
      <c r="AK12" t="s">
        <v>63</v>
      </c>
      <c r="AL12" s="15" t="s">
        <v>76</v>
      </c>
      <c r="AM12" s="15" t="s">
        <v>76</v>
      </c>
    </row>
    <row r="13" spans="1:45" x14ac:dyDescent="0.25">
      <c r="A13" s="8" t="s">
        <v>20</v>
      </c>
      <c r="B13" s="9">
        <v>17862</v>
      </c>
      <c r="C13" s="7">
        <v>67</v>
      </c>
      <c r="D13" s="4" t="s">
        <v>1</v>
      </c>
      <c r="E13" s="5" t="s">
        <v>21</v>
      </c>
      <c r="G13">
        <v>411</v>
      </c>
      <c r="H13">
        <v>6.51</v>
      </c>
      <c r="I13">
        <v>0</v>
      </c>
      <c r="J13" s="17">
        <f t="shared" si="48"/>
        <v>86.545012165450117</v>
      </c>
      <c r="K13" s="13">
        <f t="shared" si="49"/>
        <v>355.7</v>
      </c>
      <c r="L13">
        <v>55.3</v>
      </c>
      <c r="M13">
        <v>47.5</v>
      </c>
      <c r="N13">
        <v>10.1</v>
      </c>
      <c r="O13">
        <v>214.1</v>
      </c>
      <c r="P13">
        <v>75.2</v>
      </c>
      <c r="Q13">
        <v>74</v>
      </c>
      <c r="R13" s="17">
        <f t="shared" si="50"/>
        <v>11.367127496159755</v>
      </c>
      <c r="S13" s="17">
        <f t="shared" si="51"/>
        <v>13.454987834549879</v>
      </c>
      <c r="T13" s="17">
        <f t="shared" si="52"/>
        <v>13.353949957829633</v>
      </c>
      <c r="U13" s="17">
        <f t="shared" si="53"/>
        <v>2.8394714647174588</v>
      </c>
      <c r="V13" s="17">
        <f t="shared" si="54"/>
        <v>60.191172336238402</v>
      </c>
      <c r="W13" s="17">
        <f t="shared" si="55"/>
        <v>21.141411301658703</v>
      </c>
      <c r="Y13">
        <v>22.4</v>
      </c>
      <c r="Z13">
        <v>136</v>
      </c>
      <c r="AA13">
        <v>3</v>
      </c>
      <c r="AB13">
        <v>12</v>
      </c>
      <c r="AC13" s="17">
        <f t="shared" si="56"/>
        <v>1.8433179723502304</v>
      </c>
      <c r="AD13">
        <v>28</v>
      </c>
      <c r="AE13" s="17">
        <f t="shared" si="57"/>
        <v>4.301075268817204</v>
      </c>
      <c r="AF13" s="13">
        <v>0</v>
      </c>
      <c r="AG13" s="13">
        <v>0</v>
      </c>
      <c r="AH13" s="13">
        <v>0</v>
      </c>
      <c r="AI13" s="13">
        <v>0</v>
      </c>
      <c r="AK13" t="s">
        <v>81</v>
      </c>
      <c r="AL13" s="15" t="s">
        <v>76</v>
      </c>
      <c r="AM13" s="15" t="s">
        <v>76</v>
      </c>
    </row>
    <row r="14" spans="1:45" x14ac:dyDescent="0.25">
      <c r="A14" s="8" t="s">
        <v>23</v>
      </c>
    </row>
    <row r="15" spans="1:45" x14ac:dyDescent="0.25">
      <c r="A15" s="8" t="s">
        <v>24</v>
      </c>
    </row>
    <row r="18" spans="1:40" x14ac:dyDescent="0.25">
      <c r="A18" t="s">
        <v>25</v>
      </c>
      <c r="B18" t="s">
        <v>26</v>
      </c>
      <c r="C18" t="s">
        <v>27</v>
      </c>
      <c r="D18" t="s">
        <v>28</v>
      </c>
      <c r="E18" t="s">
        <v>29</v>
      </c>
      <c r="F18" t="s">
        <v>30</v>
      </c>
      <c r="G18" t="s">
        <v>78</v>
      </c>
      <c r="H18" t="s">
        <v>31</v>
      </c>
      <c r="I18" t="s">
        <v>32</v>
      </c>
      <c r="J18" t="s">
        <v>33</v>
      </c>
      <c r="K18" t="s">
        <v>34</v>
      </c>
      <c r="L18" t="s">
        <v>35</v>
      </c>
      <c r="M18" t="s">
        <v>36</v>
      </c>
      <c r="N18" t="s">
        <v>37</v>
      </c>
      <c r="O18" t="s">
        <v>38</v>
      </c>
      <c r="P18" t="s">
        <v>39</v>
      </c>
      <c r="Q18" t="s">
        <v>79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X18" t="s">
        <v>40</v>
      </c>
      <c r="Y18" t="s">
        <v>41</v>
      </c>
      <c r="Z18" t="s">
        <v>80</v>
      </c>
      <c r="AA18" t="s">
        <v>42</v>
      </c>
      <c r="AB18" t="s">
        <v>43</v>
      </c>
      <c r="AC18" t="s">
        <v>44</v>
      </c>
      <c r="AD18" t="s">
        <v>45</v>
      </c>
      <c r="AE18" t="s">
        <v>46</v>
      </c>
      <c r="AF18" t="s">
        <v>47</v>
      </c>
      <c r="AG18" t="s">
        <v>48</v>
      </c>
      <c r="AH18" t="s">
        <v>49</v>
      </c>
      <c r="AI18" t="s">
        <v>50</v>
      </c>
      <c r="AK18" t="s">
        <v>72</v>
      </c>
      <c r="AL18" t="s">
        <v>73</v>
      </c>
    </row>
    <row r="19" spans="1:40" x14ac:dyDescent="0.25">
      <c r="A19" t="s">
        <v>51</v>
      </c>
      <c r="B19">
        <v>1</v>
      </c>
      <c r="C19">
        <v>1</v>
      </c>
      <c r="D19">
        <v>0</v>
      </c>
      <c r="E19" t="s">
        <v>52</v>
      </c>
      <c r="F19">
        <v>472</v>
      </c>
      <c r="G19" s="16">
        <f>F19/60</f>
        <v>7.8666666666666663</v>
      </c>
      <c r="H19">
        <v>1</v>
      </c>
      <c r="I19" s="16">
        <f>J19*100/F19</f>
        <v>88.686440677966104</v>
      </c>
      <c r="J19">
        <f>F19-K19</f>
        <v>418.6</v>
      </c>
      <c r="K19">
        <v>53.4</v>
      </c>
      <c r="L19">
        <v>72.400000000000006</v>
      </c>
      <c r="M19">
        <v>45.4</v>
      </c>
      <c r="N19">
        <v>240</v>
      </c>
      <c r="O19">
        <v>39.4</v>
      </c>
      <c r="P19">
        <v>150</v>
      </c>
      <c r="Q19" s="16">
        <f>P19/G19</f>
        <v>19.067796610169491</v>
      </c>
      <c r="R19" s="16">
        <f>K19*100/F19</f>
        <v>11.313559322033898</v>
      </c>
      <c r="S19" s="16">
        <f>L19*100/J19</f>
        <v>17.295747730530341</v>
      </c>
      <c r="T19" s="16">
        <f>M19*100/J19</f>
        <v>10.845676063067367</v>
      </c>
      <c r="U19" s="16">
        <f>N19*100/J19</f>
        <v>57.333970377448637</v>
      </c>
      <c r="V19" s="16">
        <f>O19*100/J19</f>
        <v>9.4123268036311512</v>
      </c>
      <c r="X19">
        <v>10.19</v>
      </c>
      <c r="Y19">
        <v>82.2</v>
      </c>
      <c r="Z19">
        <v>4</v>
      </c>
      <c r="AA19">
        <v>39</v>
      </c>
      <c r="AB19" s="16">
        <f>AA19/G19</f>
        <v>4.9576271186440684</v>
      </c>
      <c r="AC19">
        <v>270</v>
      </c>
      <c r="AD19" s="16">
        <f>AC19/G19</f>
        <v>34.322033898305087</v>
      </c>
      <c r="AE19">
        <v>0</v>
      </c>
      <c r="AF19">
        <v>0</v>
      </c>
      <c r="AG19">
        <v>0</v>
      </c>
      <c r="AH19">
        <v>0</v>
      </c>
      <c r="AI19">
        <v>2</v>
      </c>
      <c r="AJ19" t="s">
        <v>51</v>
      </c>
      <c r="AK19">
        <v>533</v>
      </c>
      <c r="AL19" s="16">
        <f>AK19/G19</f>
        <v>67.754237288135599</v>
      </c>
    </row>
    <row r="20" spans="1:40" x14ac:dyDescent="0.25">
      <c r="A20" t="s">
        <v>53</v>
      </c>
      <c r="B20">
        <v>0</v>
      </c>
      <c r="C20">
        <v>0</v>
      </c>
      <c r="D20">
        <v>0</v>
      </c>
      <c r="E20" t="s">
        <v>54</v>
      </c>
      <c r="F20">
        <v>207.2</v>
      </c>
      <c r="G20" s="16">
        <f t="shared" ref="G20:G25" si="59">F20/60</f>
        <v>3.4533333333333331</v>
      </c>
      <c r="H20">
        <v>0</v>
      </c>
      <c r="I20" s="16">
        <f t="shared" ref="I20:I25" si="60">J20*100/F20</f>
        <v>92.567567567567579</v>
      </c>
      <c r="J20">
        <f t="shared" ref="J20:J25" si="61">F20-K20</f>
        <v>191.79999999999998</v>
      </c>
      <c r="K20">
        <v>15.4</v>
      </c>
      <c r="L20">
        <v>15.4</v>
      </c>
      <c r="M20">
        <v>8.25</v>
      </c>
      <c r="N20">
        <v>44.3</v>
      </c>
      <c r="O20">
        <v>120.2</v>
      </c>
      <c r="P20">
        <v>40</v>
      </c>
      <c r="Q20" s="16">
        <f t="shared" ref="Q20:Q25" si="62">P20/G20</f>
        <v>11.583011583011583</v>
      </c>
      <c r="R20" s="16">
        <f t="shared" ref="R20:R25" si="63">K20*100/F20</f>
        <v>7.4324324324324325</v>
      </c>
      <c r="S20" s="16">
        <f t="shared" ref="S20:S25" si="64">L20*100/J20</f>
        <v>8.0291970802919721</v>
      </c>
      <c r="T20" s="16">
        <f t="shared" ref="T20:T25" si="65">M20*100/J20</f>
        <v>4.3013555787278417</v>
      </c>
      <c r="U20" s="16">
        <f t="shared" ref="U20:U25" si="66">N20*100/J20</f>
        <v>23.096976016684049</v>
      </c>
      <c r="V20" s="16">
        <f t="shared" ref="V20:V25" si="67">O20*100/J20</f>
        <v>62.669447340980192</v>
      </c>
      <c r="X20">
        <v>4.1399999999999997</v>
      </c>
      <c r="Y20">
        <v>115.5</v>
      </c>
      <c r="Z20">
        <v>2</v>
      </c>
      <c r="AA20">
        <v>8</v>
      </c>
      <c r="AB20" s="16">
        <f t="shared" ref="AB20:AB25" si="68">AA20/G20</f>
        <v>2.3166023166023169</v>
      </c>
      <c r="AC20">
        <v>9</v>
      </c>
      <c r="AD20" s="16">
        <f t="shared" ref="AD20:AD25" si="69">AC20/G20</f>
        <v>2.6061776061776065</v>
      </c>
      <c r="AE20">
        <v>0</v>
      </c>
      <c r="AF20">
        <v>0</v>
      </c>
      <c r="AG20">
        <v>0</v>
      </c>
      <c r="AH20">
        <v>0</v>
      </c>
      <c r="AI20">
        <v>3</v>
      </c>
      <c r="AJ20" t="s">
        <v>53</v>
      </c>
      <c r="AK20" s="15" t="s">
        <v>76</v>
      </c>
      <c r="AL20" s="16"/>
      <c r="AN20" t="s">
        <v>77</v>
      </c>
    </row>
    <row r="21" spans="1:40" x14ac:dyDescent="0.25">
      <c r="A21" t="s">
        <v>55</v>
      </c>
      <c r="B21">
        <v>1</v>
      </c>
      <c r="C21">
        <v>1</v>
      </c>
      <c r="D21">
        <v>0</v>
      </c>
      <c r="E21">
        <v>2.2999999999999998</v>
      </c>
      <c r="F21">
        <v>600.29999999999995</v>
      </c>
      <c r="G21" s="16">
        <f t="shared" si="59"/>
        <v>10.004999999999999</v>
      </c>
      <c r="H21">
        <v>1</v>
      </c>
      <c r="I21" s="16">
        <f t="shared" si="60"/>
        <v>62.352157254705972</v>
      </c>
      <c r="J21">
        <f t="shared" si="61"/>
        <v>374.29999999999995</v>
      </c>
      <c r="K21">
        <v>226</v>
      </c>
      <c r="L21">
        <v>33</v>
      </c>
      <c r="M21">
        <v>49.5</v>
      </c>
      <c r="N21">
        <v>134.19999999999999</v>
      </c>
      <c r="O21">
        <v>59</v>
      </c>
      <c r="P21">
        <v>129</v>
      </c>
      <c r="Q21" s="16">
        <f t="shared" si="62"/>
        <v>12.893553223388308</v>
      </c>
      <c r="R21" s="16">
        <f t="shared" si="63"/>
        <v>37.647842745294021</v>
      </c>
      <c r="S21" s="16">
        <f t="shared" si="64"/>
        <v>8.8164573871226306</v>
      </c>
      <c r="T21" s="16">
        <f t="shared" si="65"/>
        <v>13.224686080683945</v>
      </c>
      <c r="U21" s="16">
        <f t="shared" si="66"/>
        <v>35.85359337429869</v>
      </c>
      <c r="V21" s="16">
        <f t="shared" si="67"/>
        <v>15.762757146673794</v>
      </c>
      <c r="X21">
        <v>32</v>
      </c>
      <c r="Y21">
        <v>132</v>
      </c>
      <c r="Z21">
        <v>4</v>
      </c>
      <c r="AA21">
        <v>42</v>
      </c>
      <c r="AB21" s="16">
        <f t="shared" si="68"/>
        <v>4.1979010494752629</v>
      </c>
      <c r="AC21">
        <v>152</v>
      </c>
      <c r="AD21" s="16">
        <f t="shared" si="69"/>
        <v>15.192403798100951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55</v>
      </c>
      <c r="AK21">
        <v>220</v>
      </c>
      <c r="AL21" s="16">
        <f t="shared" ref="AL21:AL25" si="70">AK21/G21</f>
        <v>21.989005497251377</v>
      </c>
    </row>
    <row r="22" spans="1:40" x14ac:dyDescent="0.25">
      <c r="A22" t="s">
        <v>10</v>
      </c>
      <c r="B22">
        <v>1</v>
      </c>
      <c r="C22">
        <v>4</v>
      </c>
      <c r="D22">
        <v>0</v>
      </c>
      <c r="E22" t="s">
        <v>56</v>
      </c>
      <c r="F22">
        <v>423</v>
      </c>
      <c r="G22" s="16">
        <f t="shared" si="59"/>
        <v>7.05</v>
      </c>
      <c r="H22">
        <v>0</v>
      </c>
      <c r="I22" s="16">
        <f t="shared" si="60"/>
        <v>92.420803782505914</v>
      </c>
      <c r="J22">
        <f t="shared" si="61"/>
        <v>390.94</v>
      </c>
      <c r="K22">
        <v>32.06</v>
      </c>
      <c r="L22">
        <v>60</v>
      </c>
      <c r="M22">
        <v>10.039999999999999</v>
      </c>
      <c r="N22">
        <v>181.2</v>
      </c>
      <c r="O22">
        <v>139.19999999999999</v>
      </c>
      <c r="P22">
        <v>78</v>
      </c>
      <c r="Q22" s="16">
        <f t="shared" si="62"/>
        <v>11.063829787234043</v>
      </c>
      <c r="R22" s="16">
        <f t="shared" si="63"/>
        <v>7.5791962174940899</v>
      </c>
      <c r="S22" s="16">
        <f t="shared" si="64"/>
        <v>15.347623676267458</v>
      </c>
      <c r="T22" s="16">
        <f t="shared" si="65"/>
        <v>2.5681690284954208</v>
      </c>
      <c r="U22" s="16">
        <f t="shared" si="66"/>
        <v>46.349823502327723</v>
      </c>
      <c r="V22" s="16">
        <f t="shared" si="67"/>
        <v>35.606486928940498</v>
      </c>
      <c r="X22">
        <v>5.2</v>
      </c>
      <c r="Y22">
        <v>15.2</v>
      </c>
      <c r="Z22">
        <v>5</v>
      </c>
      <c r="AA22">
        <v>14</v>
      </c>
      <c r="AB22" s="16">
        <f t="shared" si="68"/>
        <v>1.9858156028368794</v>
      </c>
      <c r="AC22">
        <v>54</v>
      </c>
      <c r="AD22" s="16">
        <f t="shared" si="69"/>
        <v>7.6595744680851068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10</v>
      </c>
      <c r="AK22">
        <v>119</v>
      </c>
      <c r="AL22" s="16">
        <f t="shared" si="70"/>
        <v>16.879432624113477</v>
      </c>
    </row>
    <row r="23" spans="1:40" x14ac:dyDescent="0.25">
      <c r="A23" t="s">
        <v>57</v>
      </c>
      <c r="B23">
        <v>1</v>
      </c>
      <c r="F23">
        <v>478.82</v>
      </c>
      <c r="G23" s="16">
        <f t="shared" si="59"/>
        <v>7.9803333333333333</v>
      </c>
      <c r="H23">
        <v>1</v>
      </c>
      <c r="I23" s="16">
        <f t="shared" si="60"/>
        <v>87.820057641702519</v>
      </c>
      <c r="J23">
        <f t="shared" si="61"/>
        <v>420.5</v>
      </c>
      <c r="K23">
        <v>58.32</v>
      </c>
      <c r="L23">
        <v>40.5</v>
      </c>
      <c r="M23">
        <v>77</v>
      </c>
      <c r="N23">
        <v>224</v>
      </c>
      <c r="O23">
        <v>55.5</v>
      </c>
      <c r="P23">
        <v>229</v>
      </c>
      <c r="Q23" s="16">
        <f t="shared" si="62"/>
        <v>28.695543210392213</v>
      </c>
      <c r="R23" s="16">
        <f t="shared" si="63"/>
        <v>12.179942358297481</v>
      </c>
      <c r="S23" s="16">
        <f t="shared" si="64"/>
        <v>9.6313912009512492</v>
      </c>
      <c r="T23" s="16">
        <f t="shared" si="65"/>
        <v>18.311533888228301</v>
      </c>
      <c r="U23" s="16">
        <f t="shared" si="66"/>
        <v>53.269916765755056</v>
      </c>
      <c r="V23" s="16">
        <f t="shared" si="67"/>
        <v>13.198573127229489</v>
      </c>
      <c r="X23">
        <v>1.03</v>
      </c>
      <c r="Y23">
        <v>58.53</v>
      </c>
      <c r="Z23">
        <v>5</v>
      </c>
      <c r="AA23">
        <v>28</v>
      </c>
      <c r="AB23" s="16">
        <f t="shared" si="68"/>
        <v>3.508625370702978</v>
      </c>
      <c r="AC23" s="10">
        <v>113</v>
      </c>
      <c r="AD23" s="16">
        <f t="shared" si="69"/>
        <v>14.159809531765591</v>
      </c>
      <c r="AE23">
        <v>0</v>
      </c>
      <c r="AF23">
        <v>0</v>
      </c>
      <c r="AG23">
        <v>0</v>
      </c>
      <c r="AH23">
        <v>0</v>
      </c>
      <c r="AJ23" t="s">
        <v>57</v>
      </c>
      <c r="AK23" s="15">
        <v>215</v>
      </c>
      <c r="AL23" s="16">
        <f t="shared" si="70"/>
        <v>26.941230525040726</v>
      </c>
    </row>
    <row r="24" spans="1:40" s="13" customFormat="1" x14ac:dyDescent="0.25">
      <c r="A24" s="12" t="s">
        <v>58</v>
      </c>
      <c r="B24" s="13">
        <v>1</v>
      </c>
      <c r="D24" s="13">
        <v>0</v>
      </c>
      <c r="F24" s="13">
        <v>376.6</v>
      </c>
      <c r="G24" s="16">
        <f t="shared" si="59"/>
        <v>6.2766666666666673</v>
      </c>
      <c r="H24" s="13">
        <v>1</v>
      </c>
      <c r="I24" s="16">
        <f t="shared" si="60"/>
        <v>88.21030270844399</v>
      </c>
      <c r="J24">
        <f t="shared" si="61"/>
        <v>332.20000000000005</v>
      </c>
      <c r="K24" s="13">
        <v>44.4</v>
      </c>
      <c r="L24" s="13">
        <v>48.3</v>
      </c>
      <c r="M24" s="13">
        <v>14.38</v>
      </c>
      <c r="N24" s="13">
        <v>204</v>
      </c>
      <c r="O24" s="13">
        <v>64</v>
      </c>
      <c r="P24" s="13">
        <v>60</v>
      </c>
      <c r="Q24" s="16">
        <f t="shared" si="62"/>
        <v>9.559214020180562</v>
      </c>
      <c r="R24" s="16">
        <f t="shared" si="63"/>
        <v>11.789697291556028</v>
      </c>
      <c r="S24" s="16">
        <f t="shared" si="64"/>
        <v>14.539434075857915</v>
      </c>
      <c r="T24" s="16">
        <f t="shared" si="65"/>
        <v>4.3287176399759177</v>
      </c>
      <c r="U24" s="16">
        <f t="shared" si="66"/>
        <v>61.408789885611071</v>
      </c>
      <c r="V24" s="16">
        <f t="shared" si="67"/>
        <v>19.265502709211315</v>
      </c>
      <c r="X24" s="13">
        <v>8.5399999999999991</v>
      </c>
      <c r="Y24" s="13">
        <v>68</v>
      </c>
      <c r="Z24" s="13">
        <v>4</v>
      </c>
      <c r="AA24" s="13">
        <v>16</v>
      </c>
      <c r="AB24" s="16">
        <f t="shared" si="68"/>
        <v>2.5491237387148167</v>
      </c>
      <c r="AC24" s="14">
        <v>79</v>
      </c>
      <c r="AD24" s="16">
        <f t="shared" si="69"/>
        <v>12.586298459904407</v>
      </c>
      <c r="AE24" s="13">
        <v>0</v>
      </c>
      <c r="AF24" s="13">
        <v>0</v>
      </c>
      <c r="AG24" s="13">
        <v>0</v>
      </c>
      <c r="AH24" s="13">
        <v>0</v>
      </c>
      <c r="AJ24" s="13" t="s">
        <v>75</v>
      </c>
      <c r="AK24" s="13">
        <v>338</v>
      </c>
      <c r="AL24" s="16">
        <f t="shared" si="70"/>
        <v>53.850238980350497</v>
      </c>
    </row>
    <row r="25" spans="1:40" s="13" customFormat="1" x14ac:dyDescent="0.25">
      <c r="A25" s="13" t="s">
        <v>59</v>
      </c>
      <c r="B25" s="13">
        <v>1</v>
      </c>
      <c r="D25" s="13">
        <v>0</v>
      </c>
      <c r="F25" s="13">
        <v>202.5</v>
      </c>
      <c r="G25" s="16">
        <f t="shared" si="59"/>
        <v>3.375</v>
      </c>
      <c r="H25" s="13">
        <v>1</v>
      </c>
      <c r="I25" s="16">
        <f t="shared" si="60"/>
        <v>77.580246913580254</v>
      </c>
      <c r="J25">
        <f t="shared" si="61"/>
        <v>157.1</v>
      </c>
      <c r="K25" s="13">
        <v>45.4</v>
      </c>
      <c r="L25" s="13">
        <v>13.4</v>
      </c>
      <c r="M25" s="13">
        <v>9.5</v>
      </c>
      <c r="N25" s="13">
        <v>115</v>
      </c>
      <c r="O25" s="13">
        <v>18.3</v>
      </c>
      <c r="P25" s="13">
        <v>35</v>
      </c>
      <c r="Q25" s="16">
        <f t="shared" si="62"/>
        <v>10.37037037037037</v>
      </c>
      <c r="R25" s="16">
        <f t="shared" si="63"/>
        <v>22.419753086419753</v>
      </c>
      <c r="S25" s="16">
        <f t="shared" si="64"/>
        <v>8.5295989815404205</v>
      </c>
      <c r="T25" s="16">
        <f t="shared" si="65"/>
        <v>6.0471037555697009</v>
      </c>
      <c r="U25" s="16">
        <f t="shared" si="66"/>
        <v>73.201782304264796</v>
      </c>
      <c r="V25" s="16">
        <f t="shared" si="67"/>
        <v>11.648631444939529</v>
      </c>
      <c r="X25" s="13">
        <v>5.3</v>
      </c>
      <c r="Y25" s="13">
        <v>137.19999999999999</v>
      </c>
      <c r="Z25" s="13">
        <v>2</v>
      </c>
      <c r="AA25" s="13">
        <v>11</v>
      </c>
      <c r="AB25" s="16">
        <f t="shared" si="68"/>
        <v>3.2592592592592591</v>
      </c>
      <c r="AC25" s="14">
        <v>96</v>
      </c>
      <c r="AD25" s="16">
        <f t="shared" si="69"/>
        <v>28.444444444444443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 t="s">
        <v>71</v>
      </c>
      <c r="AK25" s="13">
        <v>250</v>
      </c>
      <c r="AL25" s="16">
        <f t="shared" si="70"/>
        <v>74.074074074074076</v>
      </c>
    </row>
    <row r="26" spans="1:40" x14ac:dyDescent="0.25">
      <c r="AC26" s="10"/>
    </row>
    <row r="27" spans="1:40" s="10" customFormat="1" x14ac:dyDescent="0.25">
      <c r="E27" s="10" t="s">
        <v>60</v>
      </c>
      <c r="F27" s="10">
        <f>AVERAGE(F19:F25)</f>
        <v>394.34571428571428</v>
      </c>
      <c r="I27" s="10">
        <f>AVERAGE(I19:I25)</f>
        <v>84.233939506638905</v>
      </c>
      <c r="J27" s="10">
        <f t="shared" ref="J27:AD27" si="71">AVERAGE(J19:J25)</f>
        <v>326.49142857142857</v>
      </c>
      <c r="K27" s="10">
        <f t="shared" si="71"/>
        <v>67.854285714285709</v>
      </c>
      <c r="L27" s="10">
        <f t="shared" si="71"/>
        <v>40.428571428571431</v>
      </c>
      <c r="M27" s="10">
        <f t="shared" si="71"/>
        <v>30.581428571428571</v>
      </c>
      <c r="N27" s="10">
        <f t="shared" si="71"/>
        <v>163.24285714285716</v>
      </c>
      <c r="O27" s="10">
        <f t="shared" si="71"/>
        <v>70.8</v>
      </c>
      <c r="P27" s="10">
        <f t="shared" si="71"/>
        <v>103</v>
      </c>
      <c r="R27" s="10">
        <f t="shared" si="71"/>
        <v>15.766060493361099</v>
      </c>
      <c r="S27" s="10">
        <f t="shared" si="71"/>
        <v>11.741350018937426</v>
      </c>
      <c r="T27" s="10">
        <f t="shared" si="71"/>
        <v>8.5181774335355005</v>
      </c>
      <c r="U27" s="10">
        <f t="shared" si="71"/>
        <v>50.073550318055716</v>
      </c>
      <c r="V27" s="10">
        <f t="shared" si="71"/>
        <v>23.937675071657996</v>
      </c>
      <c r="X27" s="10">
        <f t="shared" si="71"/>
        <v>9.4857142857142858</v>
      </c>
      <c r="Y27" s="10">
        <f t="shared" si="71"/>
        <v>86.947142857142836</v>
      </c>
      <c r="Z27" s="10">
        <f t="shared" si="71"/>
        <v>3.7142857142857144</v>
      </c>
      <c r="AA27" s="10">
        <f t="shared" si="71"/>
        <v>22.571428571428573</v>
      </c>
      <c r="AB27" s="10">
        <f t="shared" si="71"/>
        <v>3.2535649223193688</v>
      </c>
      <c r="AC27" s="10">
        <f t="shared" si="71"/>
        <v>110.42857142857143</v>
      </c>
      <c r="AD27" s="10">
        <f t="shared" si="71"/>
        <v>16.42439174382617</v>
      </c>
    </row>
    <row r="28" spans="1:40" s="10" customFormat="1" x14ac:dyDescent="0.25">
      <c r="E28" s="10" t="s">
        <v>61</v>
      </c>
      <c r="F28" s="10">
        <f>STDEV(F19:F25)</f>
        <v>146.37140873557945</v>
      </c>
      <c r="I28" s="10">
        <f t="shared" ref="I28:AC28" si="72">STDEV(I19:I24)</f>
        <v>11.457786591966084</v>
      </c>
      <c r="J28" s="10">
        <f t="shared" si="72"/>
        <v>86.200933096264507</v>
      </c>
      <c r="K28" s="10">
        <f t="shared" si="72"/>
        <v>77.212239875985119</v>
      </c>
      <c r="L28" s="10">
        <f t="shared" si="72"/>
        <v>20.134712977012267</v>
      </c>
      <c r="M28" s="10">
        <f t="shared" si="72"/>
        <v>27.71730271869902</v>
      </c>
      <c r="N28" s="10">
        <f t="shared" si="72"/>
        <v>72.345958191640946</v>
      </c>
      <c r="O28" s="10">
        <f t="shared" si="72"/>
        <v>40.162357998504035</v>
      </c>
      <c r="P28" s="10">
        <f t="shared" si="72"/>
        <v>69.904697028645117</v>
      </c>
      <c r="R28" s="10">
        <f t="shared" si="72"/>
        <v>11.457786591966089</v>
      </c>
      <c r="S28" s="10">
        <f t="shared" si="72"/>
        <v>3.9179993991779307</v>
      </c>
      <c r="T28" s="10">
        <f t="shared" si="72"/>
        <v>6.2160496016080256</v>
      </c>
      <c r="U28" s="10">
        <f t="shared" si="72"/>
        <v>14.464262668687512</v>
      </c>
      <c r="V28" s="10">
        <f t="shared" si="72"/>
        <v>20.130145478618203</v>
      </c>
      <c r="X28" s="10">
        <f t="shared" si="72"/>
        <v>11.169660096290604</v>
      </c>
      <c r="Y28" s="10">
        <f t="shared" si="72"/>
        <v>41.858929951285994</v>
      </c>
      <c r="Z28" s="10">
        <f t="shared" si="72"/>
        <v>1.0954451150103321</v>
      </c>
      <c r="AA28" s="10">
        <f t="shared" si="72"/>
        <v>14.024977718342372</v>
      </c>
      <c r="AB28" s="10">
        <f t="shared" si="72"/>
        <v>1.1697840621924587</v>
      </c>
      <c r="AC28" s="10">
        <f t="shared" si="72"/>
        <v>91.23906327153226</v>
      </c>
      <c r="AD28" s="10">
        <f>STDEV(AD19:AD24)</f>
        <v>10.820235373128984</v>
      </c>
    </row>
    <row r="30" spans="1:40" x14ac:dyDescent="0.25">
      <c r="A30" t="s">
        <v>62</v>
      </c>
      <c r="B30">
        <v>1</v>
      </c>
      <c r="C30">
        <v>2</v>
      </c>
      <c r="D30">
        <v>0</v>
      </c>
      <c r="E30">
        <v>3</v>
      </c>
      <c r="F30">
        <v>453</v>
      </c>
      <c r="H30">
        <v>0</v>
      </c>
      <c r="I30">
        <v>76.114790286975719</v>
      </c>
      <c r="J30">
        <v>344.8</v>
      </c>
      <c r="K30">
        <v>108.2</v>
      </c>
      <c r="L30">
        <v>85.4</v>
      </c>
      <c r="M30">
        <v>10.35</v>
      </c>
      <c r="N30">
        <v>188.2</v>
      </c>
      <c r="O30">
        <v>60.4</v>
      </c>
      <c r="P30">
        <v>56</v>
      </c>
      <c r="R30">
        <v>23.885209713024285</v>
      </c>
      <c r="S30">
        <v>24.767981438515083</v>
      </c>
      <c r="T30">
        <v>3.0017401392111367</v>
      </c>
      <c r="U30">
        <v>54.582366589327137</v>
      </c>
      <c r="V30">
        <v>17.517401392111367</v>
      </c>
      <c r="X30">
        <v>6.39</v>
      </c>
      <c r="Y30">
        <v>52.2</v>
      </c>
      <c r="Z30">
        <v>4</v>
      </c>
      <c r="AA30">
        <v>18</v>
      </c>
      <c r="AB30">
        <v>3.1322505800464033</v>
      </c>
      <c r="AC30">
        <v>45</v>
      </c>
      <c r="AD30">
        <v>7.830626450116009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62</v>
      </c>
    </row>
    <row r="31" spans="1:40" x14ac:dyDescent="0.25">
      <c r="A31" t="s">
        <v>14</v>
      </c>
      <c r="B31">
        <v>1</v>
      </c>
      <c r="C31">
        <v>5</v>
      </c>
      <c r="D31">
        <v>0</v>
      </c>
      <c r="E31" t="s">
        <v>52</v>
      </c>
      <c r="F31">
        <v>430.4</v>
      </c>
      <c r="H31">
        <v>1</v>
      </c>
      <c r="I31">
        <v>87.105018587360604</v>
      </c>
      <c r="J31">
        <v>374.9</v>
      </c>
      <c r="K31">
        <v>55.5</v>
      </c>
      <c r="L31">
        <v>40.299999999999997</v>
      </c>
      <c r="M31">
        <v>19.02</v>
      </c>
      <c r="N31">
        <v>161.5</v>
      </c>
      <c r="O31">
        <v>153.19999999999999</v>
      </c>
      <c r="P31">
        <v>104</v>
      </c>
      <c r="R31">
        <v>12.894981412639407</v>
      </c>
      <c r="S31">
        <v>10.749533208855695</v>
      </c>
      <c r="T31">
        <v>5.0733528941050947</v>
      </c>
      <c r="U31">
        <v>43.078154174446517</v>
      </c>
      <c r="V31">
        <v>40.864230461456387</v>
      </c>
      <c r="X31">
        <v>3.4</v>
      </c>
      <c r="Y31">
        <v>159.6</v>
      </c>
      <c r="Z31">
        <v>3</v>
      </c>
      <c r="AA31">
        <v>26</v>
      </c>
      <c r="AB31">
        <v>4.1611096292344625</v>
      </c>
      <c r="AC31">
        <v>173</v>
      </c>
      <c r="AD31">
        <v>27.687383302213924</v>
      </c>
      <c r="AE31">
        <v>0</v>
      </c>
      <c r="AF31">
        <v>0</v>
      </c>
      <c r="AG31">
        <v>0</v>
      </c>
      <c r="AH31">
        <v>0</v>
      </c>
      <c r="AI31">
        <v>3</v>
      </c>
      <c r="AJ31" t="s">
        <v>14</v>
      </c>
    </row>
    <row r="32" spans="1:40" x14ac:dyDescent="0.25">
      <c r="A32" t="s">
        <v>63</v>
      </c>
      <c r="F32">
        <v>546.91</v>
      </c>
      <c r="I32">
        <f>J32*100/F32</f>
        <v>77.76965131374449</v>
      </c>
      <c r="J32">
        <v>425.33</v>
      </c>
      <c r="K32">
        <v>121.58</v>
      </c>
      <c r="L32">
        <v>71.83</v>
      </c>
      <c r="M32">
        <v>82.33</v>
      </c>
      <c r="N32">
        <v>210.5</v>
      </c>
      <c r="O32">
        <v>41.83</v>
      </c>
      <c r="R32">
        <f t="shared" ref="R32" si="73">K32*100/F32</f>
        <v>22.23034868625551</v>
      </c>
      <c r="S32">
        <f>L32*100/J32</f>
        <v>16.888063386076695</v>
      </c>
      <c r="T32">
        <f t="shared" ref="T32" si="74">M32*100/J32</f>
        <v>19.356734770648675</v>
      </c>
      <c r="U32">
        <f t="shared" ref="U32" si="75">N32*100/J32</f>
        <v>49.490983471657302</v>
      </c>
      <c r="V32">
        <f t="shared" ref="V32" si="76">O32*100/J32</f>
        <v>9.8347165730138961</v>
      </c>
      <c r="X32">
        <v>18.260000000000002</v>
      </c>
      <c r="Y32">
        <v>58.7</v>
      </c>
      <c r="Z32">
        <v>5</v>
      </c>
      <c r="AC32" s="10">
        <v>50</v>
      </c>
      <c r="AJ32" t="s">
        <v>63</v>
      </c>
    </row>
    <row r="33" spans="1:36" x14ac:dyDescent="0.25">
      <c r="A33" t="s">
        <v>64</v>
      </c>
      <c r="F33">
        <v>411.03</v>
      </c>
      <c r="I33">
        <f>J33*100/F33</f>
        <v>86.691968956037272</v>
      </c>
      <c r="J33">
        <v>356.33</v>
      </c>
      <c r="K33">
        <v>54.7</v>
      </c>
      <c r="L33">
        <v>54.33</v>
      </c>
      <c r="M33">
        <v>10.33</v>
      </c>
      <c r="N33">
        <v>207.5</v>
      </c>
      <c r="O33">
        <v>78</v>
      </c>
      <c r="R33">
        <f>K33*100/F33</f>
        <v>13.308031043962728</v>
      </c>
      <c r="S33">
        <f>L33*100/J33</f>
        <v>15.247102405073949</v>
      </c>
      <c r="T33">
        <f>M33*100/J33</f>
        <v>2.8989981197204839</v>
      </c>
      <c r="U33">
        <f>N33*100/J33</f>
        <v>58.232537254791907</v>
      </c>
      <c r="V33">
        <f>O33*100/J33</f>
        <v>21.889821233126597</v>
      </c>
      <c r="X33">
        <v>22.86</v>
      </c>
      <c r="Y33">
        <v>114.33</v>
      </c>
      <c r="Z33">
        <v>2</v>
      </c>
      <c r="AC33" s="10">
        <v>22</v>
      </c>
      <c r="AJ33" t="s">
        <v>64</v>
      </c>
    </row>
    <row r="34" spans="1:36" x14ac:dyDescent="0.25">
      <c r="A34" t="s">
        <v>8</v>
      </c>
      <c r="B34">
        <v>1</v>
      </c>
      <c r="C34">
        <v>3</v>
      </c>
      <c r="D34">
        <v>0</v>
      </c>
      <c r="E34" t="s">
        <v>54</v>
      </c>
      <c r="F34">
        <v>516.20000000000005</v>
      </c>
      <c r="H34">
        <v>1</v>
      </c>
      <c r="I34">
        <v>77.87679194110811</v>
      </c>
      <c r="J34">
        <v>402.00000000000006</v>
      </c>
      <c r="K34">
        <v>114.2</v>
      </c>
      <c r="L34">
        <v>44.3</v>
      </c>
      <c r="M34">
        <v>39.01</v>
      </c>
      <c r="N34">
        <v>256.2</v>
      </c>
      <c r="O34">
        <v>62.1</v>
      </c>
      <c r="P34">
        <v>92</v>
      </c>
      <c r="R34">
        <v>22.123208058891901</v>
      </c>
      <c r="S34">
        <v>11.019900497512436</v>
      </c>
      <c r="T34">
        <v>9.7039800995024859</v>
      </c>
      <c r="U34">
        <v>63.731343283582078</v>
      </c>
      <c r="V34">
        <v>15.44776119402985</v>
      </c>
      <c r="X34">
        <v>31.6</v>
      </c>
      <c r="Y34">
        <v>90.5</v>
      </c>
      <c r="Z34">
        <v>4</v>
      </c>
      <c r="AA34">
        <v>28</v>
      </c>
      <c r="AB34">
        <v>4.1791044776119399</v>
      </c>
      <c r="AC34">
        <v>225</v>
      </c>
      <c r="AD34">
        <v>33.582089552238799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8</v>
      </c>
    </row>
    <row r="35" spans="1:36" x14ac:dyDescent="0.25">
      <c r="A35" t="s">
        <v>65</v>
      </c>
    </row>
    <row r="36" spans="1:36" x14ac:dyDescent="0.25">
      <c r="A36" t="s">
        <v>66</v>
      </c>
    </row>
    <row r="38" spans="1:36" s="10" customFormat="1" x14ac:dyDescent="0.25">
      <c r="E38" s="10" t="s">
        <v>60</v>
      </c>
      <c r="F38" s="10">
        <f>AVERAGE(F30:F36)</f>
        <v>471.50799999999998</v>
      </c>
      <c r="H38" s="10">
        <f t="shared" ref="H38:AD38" si="77">AVERAGE(H30:H36)</f>
        <v>0.66666666666666663</v>
      </c>
      <c r="I38" s="10">
        <f t="shared" si="77"/>
        <v>81.111644217045225</v>
      </c>
      <c r="J38" s="10">
        <f t="shared" si="77"/>
        <v>380.67199999999997</v>
      </c>
      <c r="K38" s="10">
        <f t="shared" si="77"/>
        <v>90.835999999999984</v>
      </c>
      <c r="L38" s="10">
        <f t="shared" si="77"/>
        <v>59.232000000000006</v>
      </c>
      <c r="M38" s="10">
        <f t="shared" si="77"/>
        <v>32.207999999999998</v>
      </c>
      <c r="N38" s="10">
        <f t="shared" si="77"/>
        <v>204.78000000000003</v>
      </c>
      <c r="O38" s="10">
        <f t="shared" si="77"/>
        <v>79.106000000000009</v>
      </c>
      <c r="P38" s="10">
        <f t="shared" si="77"/>
        <v>84</v>
      </c>
      <c r="R38" s="10">
        <f t="shared" si="77"/>
        <v>18.888355782954768</v>
      </c>
      <c r="S38" s="10">
        <f t="shared" si="77"/>
        <v>15.73451618720677</v>
      </c>
      <c r="T38" s="10">
        <f t="shared" si="77"/>
        <v>8.0069612046375749</v>
      </c>
      <c r="U38" s="10">
        <f t="shared" si="77"/>
        <v>53.823076954760992</v>
      </c>
      <c r="V38" s="10">
        <f t="shared" si="77"/>
        <v>21.11078617074762</v>
      </c>
      <c r="X38" s="10">
        <f t="shared" si="77"/>
        <v>16.501999999999999</v>
      </c>
      <c r="Y38" s="10">
        <f t="shared" si="77"/>
        <v>95.066000000000003</v>
      </c>
      <c r="Z38" s="10">
        <f t="shared" si="77"/>
        <v>3.6</v>
      </c>
      <c r="AA38" s="10">
        <f t="shared" si="77"/>
        <v>24</v>
      </c>
      <c r="AB38" s="10">
        <f t="shared" si="77"/>
        <v>3.8241548956309352</v>
      </c>
      <c r="AC38" s="10">
        <f t="shared" si="77"/>
        <v>103</v>
      </c>
      <c r="AD38" s="10">
        <f t="shared" si="77"/>
        <v>23.033366434856244</v>
      </c>
    </row>
    <row r="39" spans="1:36" s="10" customFormat="1" x14ac:dyDescent="0.25">
      <c r="E39" s="10" t="s">
        <v>61</v>
      </c>
      <c r="F39" s="10">
        <f t="shared" ref="F39:AC39" si="78">STDEV(F30:F36)</f>
        <v>57.820495241739422</v>
      </c>
      <c r="H39" s="10">
        <f t="shared" si="78"/>
        <v>0.57735026918962584</v>
      </c>
      <c r="I39" s="10">
        <f t="shared" si="78"/>
        <v>5.3306260314023861</v>
      </c>
      <c r="J39" s="10">
        <f t="shared" si="78"/>
        <v>33.022226908553584</v>
      </c>
      <c r="K39" s="10">
        <f t="shared" si="78"/>
        <v>32.965974579860422</v>
      </c>
      <c r="L39" s="10">
        <f t="shared" si="78"/>
        <v>19.032135192878361</v>
      </c>
      <c r="M39" s="10">
        <f t="shared" si="78"/>
        <v>30.367846812047777</v>
      </c>
      <c r="N39" s="10">
        <f t="shared" si="78"/>
        <v>34.756970523910617</v>
      </c>
      <c r="O39" s="10">
        <f t="shared" si="78"/>
        <v>43.358282715070715</v>
      </c>
      <c r="P39" s="10">
        <f t="shared" si="78"/>
        <v>24.979991993593593</v>
      </c>
      <c r="R39" s="10">
        <f t="shared" si="78"/>
        <v>5.3306260314023897</v>
      </c>
      <c r="S39" s="10">
        <f t="shared" si="78"/>
        <v>5.7063428344603988</v>
      </c>
      <c r="T39" s="10">
        <f t="shared" si="78"/>
        <v>6.9182153703021978</v>
      </c>
      <c r="U39" s="10">
        <f t="shared" si="78"/>
        <v>7.943771176695992</v>
      </c>
      <c r="V39" s="10">
        <f t="shared" si="78"/>
        <v>11.863151653352379</v>
      </c>
      <c r="X39" s="10">
        <f t="shared" si="78"/>
        <v>11.676678466070735</v>
      </c>
      <c r="Y39" s="10">
        <f t="shared" si="78"/>
        <v>43.921996539319565</v>
      </c>
      <c r="Z39" s="10">
        <f t="shared" si="78"/>
        <v>1.1401754250991383</v>
      </c>
      <c r="AA39" s="10">
        <f t="shared" si="78"/>
        <v>5.2915026221291814</v>
      </c>
      <c r="AB39" s="10">
        <f t="shared" si="78"/>
        <v>0.59927426115711513</v>
      </c>
      <c r="AC39" s="10">
        <f t="shared" si="78"/>
        <v>90.16373994017772</v>
      </c>
      <c r="AD39" s="10">
        <f>STDEV(AD30:AD36)</f>
        <v>13.491825959677785</v>
      </c>
    </row>
    <row r="40" spans="1:36" s="11" customFormat="1" x14ac:dyDescent="0.25">
      <c r="F40" s="11" t="s">
        <v>67</v>
      </c>
    </row>
    <row r="41" spans="1:36" s="11" customFormat="1" x14ac:dyDescent="0.25">
      <c r="F41" s="11">
        <f>TTEST(F19:F24,F30:F36,2,2)</f>
        <v>0.49474651215975129</v>
      </c>
      <c r="H41" s="11">
        <f t="shared" ref="H41:AD41" si="79">TTEST(H19:H24,H30:H36,2,2)</f>
        <v>1</v>
      </c>
      <c r="I41" s="11">
        <f t="shared" si="79"/>
        <v>0.46930369595475285</v>
      </c>
      <c r="J41" s="11">
        <f t="shared" si="79"/>
        <v>0.54375808023668359</v>
      </c>
      <c r="K41" s="11">
        <f t="shared" si="79"/>
        <v>0.61845484586902766</v>
      </c>
      <c r="L41" s="11">
        <f t="shared" si="79"/>
        <v>0.26019667914808059</v>
      </c>
      <c r="M41" s="11">
        <f t="shared" si="79"/>
        <v>0.91656919396389225</v>
      </c>
      <c r="N41" s="11">
        <f t="shared" si="79"/>
        <v>0.37053409354001965</v>
      </c>
      <c r="O41" s="11">
        <f t="shared" si="79"/>
        <v>0.98632607506728576</v>
      </c>
      <c r="P41" s="11">
        <f t="shared" si="79"/>
        <v>0.50169700811894813</v>
      </c>
      <c r="R41" s="11">
        <f t="shared" si="79"/>
        <v>0.46930369595475452</v>
      </c>
      <c r="S41" s="11">
        <f t="shared" si="79"/>
        <v>0.26422373750047418</v>
      </c>
      <c r="T41" s="11">
        <f t="shared" si="79"/>
        <v>0.82084016750827737</v>
      </c>
      <c r="U41" s="11">
        <f t="shared" si="79"/>
        <v>0.32306057150178435</v>
      </c>
      <c r="V41" s="11">
        <f t="shared" si="79"/>
        <v>0.64632569815220053</v>
      </c>
      <c r="X41" s="11">
        <f t="shared" si="79"/>
        <v>0.38379143565827278</v>
      </c>
      <c r="Y41" s="11">
        <f t="shared" si="79"/>
        <v>0.54022838818470631</v>
      </c>
      <c r="Z41" s="11">
        <f t="shared" si="79"/>
        <v>0.56832175897131854</v>
      </c>
      <c r="AA41" s="11">
        <f t="shared" si="79"/>
        <v>0.95534969391286928</v>
      </c>
      <c r="AB41" s="11">
        <f t="shared" si="79"/>
        <v>0.46218616469731444</v>
      </c>
      <c r="AC41" s="11">
        <f t="shared" si="79"/>
        <v>0.86196392267902011</v>
      </c>
      <c r="AD41" s="11">
        <f t="shared" si="79"/>
        <v>0.33041606234319121</v>
      </c>
    </row>
    <row r="42" spans="1:36" s="11" customFormat="1" x14ac:dyDescent="0.25">
      <c r="F42" s="11" t="s">
        <v>68</v>
      </c>
    </row>
    <row r="43" spans="1:36" s="11" customFormat="1" x14ac:dyDescent="0.25">
      <c r="F43" s="11">
        <f>_xlfn.T.INV.2T(F41,11)</f>
        <v>0.7062054348572806</v>
      </c>
      <c r="H43" s="11">
        <f t="shared" ref="H43:AD43" si="80">_xlfn.T.INV.2T(H41,11)</f>
        <v>0</v>
      </c>
      <c r="I43" s="11">
        <f t="shared" si="80"/>
        <v>0.74946239833720985</v>
      </c>
      <c r="J43" s="11">
        <f t="shared" si="80"/>
        <v>0.62651796029318063</v>
      </c>
      <c r="K43" s="11">
        <f t="shared" si="80"/>
        <v>0.51247051893038587</v>
      </c>
      <c r="L43" s="11">
        <f t="shared" si="80"/>
        <v>1.1870872297217077</v>
      </c>
      <c r="M43" s="11">
        <f t="shared" si="80"/>
        <v>0.10718880726102255</v>
      </c>
      <c r="N43" s="11">
        <f t="shared" si="80"/>
        <v>0.93363390996510032</v>
      </c>
      <c r="O43" s="11">
        <f t="shared" si="80"/>
        <v>1.7532113176132916E-2</v>
      </c>
      <c r="P43" s="11">
        <f t="shared" si="80"/>
        <v>0.69462753074587935</v>
      </c>
      <c r="R43" s="11">
        <f t="shared" si="80"/>
        <v>0.74946239833720818</v>
      </c>
      <c r="S43" s="11">
        <f t="shared" si="80"/>
        <v>1.1765099719566501</v>
      </c>
      <c r="T43" s="11">
        <f t="shared" si="80"/>
        <v>0.23194378393870058</v>
      </c>
      <c r="U43" s="11">
        <f t="shared" si="80"/>
        <v>1.0346116078454244</v>
      </c>
      <c r="V43" s="11">
        <f t="shared" si="80"/>
        <v>0.47174800723709848</v>
      </c>
      <c r="X43" s="11">
        <f t="shared" si="80"/>
        <v>0.90710707255026912</v>
      </c>
      <c r="Y43" s="11">
        <f t="shared" si="80"/>
        <v>0.63211323193594648</v>
      </c>
      <c r="Z43" s="11">
        <f t="shared" si="80"/>
        <v>0.58813245303610495</v>
      </c>
      <c r="AA43" s="11">
        <f t="shared" si="80"/>
        <v>5.7279633717062808E-2</v>
      </c>
      <c r="AB43" s="11">
        <f t="shared" si="80"/>
        <v>0.76182516769741815</v>
      </c>
      <c r="AC43" s="11">
        <f t="shared" si="80"/>
        <v>0.17799310075262784</v>
      </c>
      <c r="AD43" s="11">
        <f t="shared" si="80"/>
        <v>1.0182859272170941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workbookViewId="0">
      <selection activeCell="H61" sqref="H61"/>
    </sheetView>
  </sheetViews>
  <sheetFormatPr defaultColWidth="11.42578125" defaultRowHeight="15" x14ac:dyDescent="0.25"/>
  <cols>
    <col min="1" max="2" width="19.28515625" customWidth="1"/>
    <col min="4" max="4" width="9.7109375" customWidth="1"/>
    <col min="5" max="5" width="8.42578125" customWidth="1"/>
    <col min="6" max="6" width="11.140625" customWidth="1"/>
    <col min="7" max="7" width="11" customWidth="1"/>
    <col min="8" max="8" width="7" customWidth="1"/>
    <col min="9" max="9" width="8.42578125" customWidth="1"/>
    <col min="10" max="10" width="7.7109375" customWidth="1"/>
    <col min="23" max="23" width="11" customWidth="1"/>
    <col min="31" max="31" width="9.28515625" customWidth="1"/>
    <col min="32" max="32" width="7.85546875" customWidth="1"/>
    <col min="33" max="33" width="7.28515625" customWidth="1"/>
    <col min="34" max="34" width="5.85546875" customWidth="1"/>
    <col min="35" max="35" width="5.5703125" customWidth="1"/>
    <col min="36" max="36" width="11.85546875" customWidth="1"/>
    <col min="40" max="40" width="6.42578125" customWidth="1"/>
  </cols>
  <sheetData>
    <row r="1" spans="1:45" x14ac:dyDescent="0.25">
      <c r="G1" t="s">
        <v>30</v>
      </c>
      <c r="H1" t="s">
        <v>78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79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Y1" t="s">
        <v>40</v>
      </c>
      <c r="Z1" t="s">
        <v>41</v>
      </c>
      <c r="AA1" t="s">
        <v>80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L1" t="s">
        <v>72</v>
      </c>
      <c r="AM1" t="s">
        <v>73</v>
      </c>
      <c r="AP1" t="s">
        <v>26</v>
      </c>
      <c r="AQ1" t="s">
        <v>27</v>
      </c>
      <c r="AR1" t="s">
        <v>28</v>
      </c>
      <c r="AS1" t="s">
        <v>29</v>
      </c>
    </row>
    <row r="2" spans="1:45" x14ac:dyDescent="0.25">
      <c r="A2" s="1" t="s">
        <v>0</v>
      </c>
      <c r="B2" s="2">
        <v>17271</v>
      </c>
      <c r="C2" s="3">
        <v>68</v>
      </c>
      <c r="D2" s="4" t="s">
        <v>1</v>
      </c>
      <c r="E2" s="5" t="s">
        <v>2</v>
      </c>
      <c r="G2">
        <v>472</v>
      </c>
      <c r="H2" s="16">
        <f>G2/60</f>
        <v>7.8666666666666663</v>
      </c>
      <c r="I2">
        <v>1</v>
      </c>
      <c r="J2" s="16">
        <f>K2*100/G2</f>
        <v>88.686440677966104</v>
      </c>
      <c r="K2">
        <f>G2-L2</f>
        <v>418.6</v>
      </c>
      <c r="L2">
        <v>53.4</v>
      </c>
      <c r="M2">
        <v>72.400000000000006</v>
      </c>
      <c r="N2">
        <v>45.4</v>
      </c>
      <c r="O2">
        <v>240</v>
      </c>
      <c r="P2">
        <v>39.4</v>
      </c>
      <c r="Q2">
        <v>150</v>
      </c>
      <c r="R2" s="16">
        <f>Q2/H2</f>
        <v>19.067796610169491</v>
      </c>
      <c r="S2" s="16">
        <f>L2*100/G2</f>
        <v>11.313559322033898</v>
      </c>
      <c r="T2" s="16">
        <f>M2*100/K2</f>
        <v>17.295747730530341</v>
      </c>
      <c r="U2" s="16">
        <f>N2*100/K2</f>
        <v>10.845676063067367</v>
      </c>
      <c r="V2" s="16">
        <f>O2*100/K2</f>
        <v>57.333970377448637</v>
      </c>
      <c r="W2" s="16">
        <f>P2*100/K2</f>
        <v>9.4123268036311512</v>
      </c>
      <c r="Y2">
        <v>10.19</v>
      </c>
      <c r="Z2">
        <v>82.2</v>
      </c>
      <c r="AA2">
        <v>4</v>
      </c>
      <c r="AB2">
        <v>39</v>
      </c>
      <c r="AC2" s="16">
        <f>AB2/H2</f>
        <v>4.9576271186440684</v>
      </c>
      <c r="AD2">
        <v>270</v>
      </c>
      <c r="AE2" s="16">
        <f>AD2/H2</f>
        <v>34.322033898305087</v>
      </c>
      <c r="AF2">
        <v>0</v>
      </c>
      <c r="AG2">
        <v>0</v>
      </c>
      <c r="AH2">
        <v>0</v>
      </c>
      <c r="AI2">
        <v>0</v>
      </c>
      <c r="AJ2">
        <v>2</v>
      </c>
      <c r="AK2" t="s">
        <v>51</v>
      </c>
      <c r="AL2" s="13">
        <v>533</v>
      </c>
      <c r="AM2" s="17">
        <f>AL2/H2</f>
        <v>67.754237288135599</v>
      </c>
      <c r="AP2">
        <v>1</v>
      </c>
      <c r="AQ2">
        <v>1</v>
      </c>
      <c r="AR2">
        <v>0</v>
      </c>
      <c r="AS2" t="s">
        <v>52</v>
      </c>
    </row>
    <row r="3" spans="1:45" x14ac:dyDescent="0.25">
      <c r="A3" s="1" t="s">
        <v>3</v>
      </c>
      <c r="B3" s="6">
        <v>13385</v>
      </c>
      <c r="C3" s="7">
        <v>79</v>
      </c>
      <c r="D3" s="4" t="s">
        <v>1</v>
      </c>
      <c r="E3" s="5" t="s">
        <v>4</v>
      </c>
      <c r="G3">
        <v>453</v>
      </c>
      <c r="H3" s="16">
        <f>G3/60</f>
        <v>7.55</v>
      </c>
      <c r="I3">
        <v>1</v>
      </c>
      <c r="J3" s="16">
        <f>K3*100/G3</f>
        <v>76.114790286975719</v>
      </c>
      <c r="K3">
        <f>G3-L3</f>
        <v>344.8</v>
      </c>
      <c r="L3">
        <v>108.2</v>
      </c>
      <c r="M3">
        <v>75.400000000000006</v>
      </c>
      <c r="N3">
        <v>10.3</v>
      </c>
      <c r="O3">
        <v>188</v>
      </c>
      <c r="P3">
        <v>60</v>
      </c>
      <c r="Q3">
        <v>66</v>
      </c>
      <c r="R3" s="16">
        <f>Q3/H3</f>
        <v>8.741721854304636</v>
      </c>
      <c r="S3" s="16">
        <f>L3*100/G3</f>
        <v>23.885209713024281</v>
      </c>
      <c r="T3" s="16">
        <f>M3*100/K3</f>
        <v>21.867749419953597</v>
      </c>
      <c r="U3" s="16">
        <f>N3*100/K3</f>
        <v>2.9872389791183296</v>
      </c>
      <c r="V3" s="16">
        <f>O3*100/K3</f>
        <v>54.524361948955914</v>
      </c>
      <c r="W3" s="16">
        <f>P3*100/K3</f>
        <v>17.40139211136891</v>
      </c>
      <c r="Y3">
        <v>5.6</v>
      </c>
      <c r="Z3">
        <v>52.3</v>
      </c>
      <c r="AA3">
        <v>4</v>
      </c>
      <c r="AB3">
        <v>18</v>
      </c>
      <c r="AC3" s="16">
        <f>AB3/H3</f>
        <v>2.3841059602649008</v>
      </c>
      <c r="AD3">
        <v>97</v>
      </c>
      <c r="AE3" s="16">
        <f>AD3/H3</f>
        <v>12.847682119205299</v>
      </c>
      <c r="AF3">
        <v>0</v>
      </c>
      <c r="AG3">
        <v>0</v>
      </c>
      <c r="AH3">
        <v>0</v>
      </c>
      <c r="AI3">
        <v>0</v>
      </c>
      <c r="AK3" t="s">
        <v>62</v>
      </c>
      <c r="AL3" s="13">
        <v>39</v>
      </c>
      <c r="AM3" s="17">
        <f>AL3/H3</f>
        <v>5.1655629139072845</v>
      </c>
    </row>
    <row r="4" spans="1:45" x14ac:dyDescent="0.25">
      <c r="A4" s="8" t="s">
        <v>5</v>
      </c>
      <c r="B4" s="9">
        <v>18107</v>
      </c>
      <c r="C4" s="7">
        <v>69</v>
      </c>
      <c r="D4" s="4" t="s">
        <v>6</v>
      </c>
      <c r="E4" s="5" t="s">
        <v>7</v>
      </c>
      <c r="G4">
        <v>600.29999999999995</v>
      </c>
      <c r="H4" s="16">
        <f t="shared" ref="H4:H11" si="0">G4/60</f>
        <v>10.004999999999999</v>
      </c>
      <c r="I4">
        <v>1</v>
      </c>
      <c r="J4" s="16">
        <f t="shared" ref="J4:J13" si="1">K4*100/G4</f>
        <v>62.352157254705972</v>
      </c>
      <c r="K4">
        <f t="shared" ref="K4:K13" si="2">G4-L4</f>
        <v>374.29999999999995</v>
      </c>
      <c r="L4">
        <v>226</v>
      </c>
      <c r="M4">
        <v>33</v>
      </c>
      <c r="N4">
        <v>49.5</v>
      </c>
      <c r="O4">
        <v>134.19999999999999</v>
      </c>
      <c r="P4">
        <v>59</v>
      </c>
      <c r="Q4">
        <v>129</v>
      </c>
      <c r="R4" s="16">
        <f t="shared" ref="R4:R13" si="3">Q4/H4</f>
        <v>12.893553223388308</v>
      </c>
      <c r="S4" s="16">
        <f t="shared" ref="S4:S13" si="4">L4*100/G4</f>
        <v>37.647842745294021</v>
      </c>
      <c r="T4" s="16">
        <f t="shared" ref="T4:T13" si="5">M4*100/K4</f>
        <v>8.8164573871226306</v>
      </c>
      <c r="U4" s="16">
        <f t="shared" ref="U4:U13" si="6">N4*100/K4</f>
        <v>13.224686080683945</v>
      </c>
      <c r="V4" s="16">
        <f t="shared" ref="V4:V13" si="7">O4*100/K4</f>
        <v>35.85359337429869</v>
      </c>
      <c r="W4" s="16">
        <f t="shared" ref="W4:W13" si="8">P4*100/K4</f>
        <v>15.762757146673794</v>
      </c>
      <c r="Y4">
        <v>32</v>
      </c>
      <c r="Z4">
        <v>132</v>
      </c>
      <c r="AA4">
        <v>4</v>
      </c>
      <c r="AB4">
        <v>42</v>
      </c>
      <c r="AC4" s="16">
        <f t="shared" ref="AC4:AC13" si="9">AB4/H4</f>
        <v>4.1979010494752629</v>
      </c>
      <c r="AD4">
        <v>152</v>
      </c>
      <c r="AE4" s="16">
        <f t="shared" ref="AE4:AE13" si="10">AD4/H4</f>
        <v>15.192403798100951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55</v>
      </c>
      <c r="AL4" s="13">
        <v>220</v>
      </c>
      <c r="AM4" s="17">
        <f t="shared" ref="AM4:AM6" si="11">AL4/H4</f>
        <v>21.989005497251377</v>
      </c>
      <c r="AP4">
        <v>1</v>
      </c>
      <c r="AQ4">
        <v>1</v>
      </c>
      <c r="AR4">
        <v>0</v>
      </c>
      <c r="AS4">
        <v>2.2999999999999998</v>
      </c>
    </row>
    <row r="5" spans="1:45" x14ac:dyDescent="0.25">
      <c r="A5" s="8" t="s">
        <v>8</v>
      </c>
      <c r="B5" s="9">
        <v>15624</v>
      </c>
      <c r="C5" s="7">
        <v>72</v>
      </c>
      <c r="D5" s="4" t="s">
        <v>1</v>
      </c>
      <c r="E5" s="5" t="s">
        <v>9</v>
      </c>
      <c r="G5">
        <v>503</v>
      </c>
      <c r="H5" s="16">
        <f t="shared" si="0"/>
        <v>8.3833333333333329</v>
      </c>
      <c r="I5">
        <v>1</v>
      </c>
      <c r="J5" s="16">
        <f t="shared" si="1"/>
        <v>77.335984095427435</v>
      </c>
      <c r="K5">
        <f t="shared" si="2"/>
        <v>389</v>
      </c>
      <c r="L5">
        <v>114</v>
      </c>
      <c r="M5">
        <v>44.3</v>
      </c>
      <c r="N5">
        <v>39.01</v>
      </c>
      <c r="O5">
        <v>256</v>
      </c>
      <c r="P5">
        <v>62</v>
      </c>
      <c r="Q5">
        <v>92</v>
      </c>
      <c r="R5" s="16">
        <f t="shared" si="3"/>
        <v>10.974155069582505</v>
      </c>
      <c r="S5" s="16">
        <f t="shared" si="4"/>
        <v>22.664015904572565</v>
      </c>
      <c r="T5" s="16">
        <f t="shared" si="5"/>
        <v>11.388174807197943</v>
      </c>
      <c r="U5" s="16">
        <f t="shared" si="6"/>
        <v>10.028277634961439</v>
      </c>
      <c r="V5" s="16">
        <f t="shared" si="7"/>
        <v>65.80976863753213</v>
      </c>
      <c r="W5" s="16">
        <f t="shared" si="8"/>
        <v>15.938303341902314</v>
      </c>
      <c r="Y5">
        <v>25.2</v>
      </c>
      <c r="Z5">
        <v>89</v>
      </c>
      <c r="AA5">
        <v>4</v>
      </c>
      <c r="AB5">
        <v>28</v>
      </c>
      <c r="AC5" s="16">
        <f t="shared" si="9"/>
        <v>3.3399602385685885</v>
      </c>
      <c r="AD5">
        <v>201</v>
      </c>
      <c r="AE5" s="16">
        <f t="shared" si="10"/>
        <v>23.976143141153084</v>
      </c>
      <c r="AF5">
        <v>0</v>
      </c>
      <c r="AG5">
        <v>0</v>
      </c>
      <c r="AH5">
        <v>0</v>
      </c>
      <c r="AI5">
        <v>0</v>
      </c>
      <c r="AK5" t="s">
        <v>8</v>
      </c>
      <c r="AL5" s="13">
        <v>385</v>
      </c>
      <c r="AM5" s="17">
        <f t="shared" si="11"/>
        <v>45.924453280318097</v>
      </c>
    </row>
    <row r="6" spans="1:45" x14ac:dyDescent="0.25">
      <c r="A6" s="8" t="s">
        <v>10</v>
      </c>
      <c r="B6" s="9">
        <v>18874</v>
      </c>
      <c r="C6" s="7">
        <v>64</v>
      </c>
      <c r="D6" s="4" t="s">
        <v>1</v>
      </c>
      <c r="E6" s="5" t="s">
        <v>11</v>
      </c>
      <c r="G6">
        <v>423</v>
      </c>
      <c r="H6" s="16">
        <f t="shared" si="0"/>
        <v>7.05</v>
      </c>
      <c r="I6">
        <v>0</v>
      </c>
      <c r="J6" s="16">
        <f t="shared" si="1"/>
        <v>92.420803782505914</v>
      </c>
      <c r="K6">
        <f t="shared" si="2"/>
        <v>390.94</v>
      </c>
      <c r="L6">
        <v>32.06</v>
      </c>
      <c r="M6">
        <v>60</v>
      </c>
      <c r="N6">
        <v>10.039999999999999</v>
      </c>
      <c r="O6">
        <v>181.2</v>
      </c>
      <c r="P6">
        <v>139.19999999999999</v>
      </c>
      <c r="Q6">
        <v>78</v>
      </c>
      <c r="R6" s="16">
        <f t="shared" si="3"/>
        <v>11.063829787234043</v>
      </c>
      <c r="S6" s="16">
        <f t="shared" si="4"/>
        <v>7.5791962174940899</v>
      </c>
      <c r="T6" s="16">
        <f t="shared" si="5"/>
        <v>15.347623676267458</v>
      </c>
      <c r="U6" s="16">
        <f t="shared" si="6"/>
        <v>2.5681690284954208</v>
      </c>
      <c r="V6" s="16">
        <f t="shared" si="7"/>
        <v>46.349823502327723</v>
      </c>
      <c r="W6" s="16">
        <f t="shared" si="8"/>
        <v>35.606486928940498</v>
      </c>
      <c r="Y6">
        <v>5.2</v>
      </c>
      <c r="Z6">
        <v>15.2</v>
      </c>
      <c r="AA6">
        <v>5</v>
      </c>
      <c r="AB6">
        <v>14</v>
      </c>
      <c r="AC6" s="16">
        <f t="shared" si="9"/>
        <v>1.9858156028368794</v>
      </c>
      <c r="AD6">
        <v>54</v>
      </c>
      <c r="AE6" s="16">
        <f t="shared" si="10"/>
        <v>7.6595744680851068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10</v>
      </c>
      <c r="AL6" s="13">
        <v>119</v>
      </c>
      <c r="AM6" s="17">
        <f t="shared" si="11"/>
        <v>16.879432624113477</v>
      </c>
      <c r="AP6">
        <v>1</v>
      </c>
      <c r="AQ6">
        <v>4</v>
      </c>
      <c r="AR6">
        <v>0</v>
      </c>
      <c r="AS6" t="s">
        <v>56</v>
      </c>
    </row>
    <row r="7" spans="1:45" x14ac:dyDescent="0.25">
      <c r="A7" s="8" t="s">
        <v>12</v>
      </c>
      <c r="B7" s="9">
        <v>17163</v>
      </c>
      <c r="C7" s="7">
        <v>68</v>
      </c>
      <c r="D7" s="4" t="s">
        <v>6</v>
      </c>
      <c r="E7" s="5" t="s">
        <v>13</v>
      </c>
      <c r="G7">
        <v>207.2</v>
      </c>
      <c r="H7" s="16">
        <f t="shared" si="0"/>
        <v>3.4533333333333331</v>
      </c>
      <c r="I7">
        <v>0</v>
      </c>
      <c r="J7" s="16">
        <f t="shared" si="1"/>
        <v>92.567567567567579</v>
      </c>
      <c r="K7">
        <f t="shared" si="2"/>
        <v>191.79999999999998</v>
      </c>
      <c r="L7">
        <v>15.4</v>
      </c>
      <c r="M7">
        <v>15.4</v>
      </c>
      <c r="N7">
        <v>8.25</v>
      </c>
      <c r="O7">
        <v>44.3</v>
      </c>
      <c r="P7">
        <v>120.2</v>
      </c>
      <c r="Q7">
        <v>40</v>
      </c>
      <c r="R7" s="16">
        <f t="shared" si="3"/>
        <v>11.583011583011583</v>
      </c>
      <c r="S7" s="16">
        <f t="shared" si="4"/>
        <v>7.4324324324324325</v>
      </c>
      <c r="T7" s="16">
        <f t="shared" si="5"/>
        <v>8.0291970802919721</v>
      </c>
      <c r="U7" s="16">
        <f t="shared" si="6"/>
        <v>4.3013555787278417</v>
      </c>
      <c r="V7" s="16">
        <f t="shared" si="7"/>
        <v>23.096976016684049</v>
      </c>
      <c r="W7" s="16">
        <f t="shared" si="8"/>
        <v>62.669447340980192</v>
      </c>
      <c r="Y7">
        <v>4.1399999999999997</v>
      </c>
      <c r="Z7">
        <v>115.5</v>
      </c>
      <c r="AA7">
        <v>2</v>
      </c>
      <c r="AB7">
        <v>8</v>
      </c>
      <c r="AC7" s="16">
        <f t="shared" si="9"/>
        <v>2.3166023166023169</v>
      </c>
      <c r="AD7">
        <v>9</v>
      </c>
      <c r="AE7" s="16">
        <f t="shared" si="10"/>
        <v>2.6061776061776065</v>
      </c>
      <c r="AF7">
        <v>0</v>
      </c>
      <c r="AG7">
        <v>0</v>
      </c>
      <c r="AH7">
        <v>0</v>
      </c>
      <c r="AI7">
        <v>0</v>
      </c>
      <c r="AJ7">
        <v>3</v>
      </c>
      <c r="AK7" t="s">
        <v>53</v>
      </c>
      <c r="AL7" s="23" t="s">
        <v>76</v>
      </c>
      <c r="AM7" s="23" t="s">
        <v>76</v>
      </c>
      <c r="AO7" t="s">
        <v>77</v>
      </c>
      <c r="AP7">
        <v>0</v>
      </c>
      <c r="AQ7">
        <v>0</v>
      </c>
      <c r="AR7">
        <v>0</v>
      </c>
      <c r="AS7" t="s">
        <v>54</v>
      </c>
    </row>
    <row r="8" spans="1:45" x14ac:dyDescent="0.25">
      <c r="A8" s="8" t="s">
        <v>14</v>
      </c>
      <c r="B8" s="9">
        <v>20467</v>
      </c>
      <c r="C8" s="7">
        <v>59</v>
      </c>
      <c r="D8" s="4" t="s">
        <v>1</v>
      </c>
      <c r="E8" s="5" t="s">
        <v>15</v>
      </c>
      <c r="G8">
        <v>430</v>
      </c>
      <c r="H8" s="16">
        <f t="shared" si="0"/>
        <v>7.166666666666667</v>
      </c>
      <c r="J8" s="16">
        <f t="shared" si="1"/>
        <v>87.093023255813947</v>
      </c>
      <c r="K8">
        <f t="shared" si="2"/>
        <v>374.5</v>
      </c>
      <c r="L8">
        <v>55.5</v>
      </c>
      <c r="M8">
        <v>40.299999999999997</v>
      </c>
      <c r="N8">
        <v>19.02</v>
      </c>
      <c r="O8">
        <v>161.5</v>
      </c>
      <c r="P8">
        <v>153.30000000000001</v>
      </c>
      <c r="Q8">
        <v>104</v>
      </c>
      <c r="R8" s="16">
        <f t="shared" si="3"/>
        <v>14.511627906976743</v>
      </c>
      <c r="S8" s="16">
        <f t="shared" si="4"/>
        <v>12.906976744186046</v>
      </c>
      <c r="T8" s="16">
        <f t="shared" si="5"/>
        <v>10.76101468624833</v>
      </c>
      <c r="U8" s="16">
        <f t="shared" si="6"/>
        <v>5.0787716955941251</v>
      </c>
      <c r="V8" s="16">
        <f t="shared" si="7"/>
        <v>43.124165554072093</v>
      </c>
      <c r="W8" s="16">
        <f t="shared" si="8"/>
        <v>40.934579439252339</v>
      </c>
      <c r="Y8">
        <v>1.6</v>
      </c>
      <c r="Z8">
        <v>160</v>
      </c>
      <c r="AA8">
        <v>3</v>
      </c>
      <c r="AB8">
        <v>27</v>
      </c>
      <c r="AC8" s="16">
        <f t="shared" si="9"/>
        <v>3.7674418604651163</v>
      </c>
      <c r="AD8">
        <v>143</v>
      </c>
      <c r="AE8" s="16">
        <f t="shared" si="10"/>
        <v>19.953488372093023</v>
      </c>
      <c r="AF8">
        <v>0</v>
      </c>
      <c r="AG8">
        <v>0</v>
      </c>
      <c r="AH8">
        <v>0</v>
      </c>
      <c r="AI8">
        <v>0</v>
      </c>
      <c r="AK8" t="s">
        <v>14</v>
      </c>
      <c r="AL8" s="23" t="s">
        <v>76</v>
      </c>
      <c r="AM8" s="23" t="s">
        <v>76</v>
      </c>
    </row>
    <row r="9" spans="1:45" x14ac:dyDescent="0.25">
      <c r="A9" s="8" t="s">
        <v>16</v>
      </c>
      <c r="B9" s="9">
        <v>16024</v>
      </c>
      <c r="C9" s="7">
        <v>73</v>
      </c>
      <c r="D9" s="4" t="s">
        <v>6</v>
      </c>
      <c r="E9" s="5" t="s">
        <v>17</v>
      </c>
      <c r="G9">
        <v>478.82</v>
      </c>
      <c r="H9" s="16">
        <f t="shared" si="0"/>
        <v>7.9803333333333333</v>
      </c>
      <c r="I9">
        <v>1</v>
      </c>
      <c r="J9" s="16">
        <f t="shared" si="1"/>
        <v>87.820057641702519</v>
      </c>
      <c r="K9">
        <f t="shared" si="2"/>
        <v>420.5</v>
      </c>
      <c r="L9">
        <v>58.32</v>
      </c>
      <c r="M9">
        <v>40.5</v>
      </c>
      <c r="N9">
        <v>77</v>
      </c>
      <c r="O9">
        <v>224</v>
      </c>
      <c r="P9">
        <v>55.5</v>
      </c>
      <c r="Q9">
        <v>163</v>
      </c>
      <c r="R9" s="16">
        <f t="shared" si="3"/>
        <v>20.425211979449479</v>
      </c>
      <c r="S9" s="16">
        <f t="shared" si="4"/>
        <v>12.179942358297481</v>
      </c>
      <c r="T9" s="16">
        <f t="shared" si="5"/>
        <v>9.6313912009512492</v>
      </c>
      <c r="U9" s="16">
        <f t="shared" si="6"/>
        <v>18.311533888228301</v>
      </c>
      <c r="V9" s="16">
        <f t="shared" si="7"/>
        <v>53.269916765755056</v>
      </c>
      <c r="W9" s="16">
        <f t="shared" si="8"/>
        <v>13.198573127229489</v>
      </c>
      <c r="Y9">
        <v>1.03</v>
      </c>
      <c r="Z9">
        <v>58.53</v>
      </c>
      <c r="AA9">
        <v>5</v>
      </c>
      <c r="AB9">
        <v>28</v>
      </c>
      <c r="AC9" s="16">
        <f t="shared" si="9"/>
        <v>3.508625370702978</v>
      </c>
      <c r="AD9" s="24">
        <v>113</v>
      </c>
      <c r="AE9" s="16">
        <f t="shared" si="10"/>
        <v>14.159809531765591</v>
      </c>
      <c r="AF9">
        <v>0</v>
      </c>
      <c r="AG9">
        <v>0</v>
      </c>
      <c r="AH9">
        <v>0</v>
      </c>
      <c r="AI9">
        <v>0</v>
      </c>
      <c r="AK9" t="s">
        <v>57</v>
      </c>
      <c r="AL9" s="23">
        <v>215</v>
      </c>
      <c r="AM9" s="17">
        <f t="shared" ref="AM9:AM11" si="12">AL9/H9</f>
        <v>26.941230525040726</v>
      </c>
    </row>
    <row r="10" spans="1:45" s="13" customFormat="1" x14ac:dyDescent="0.25">
      <c r="A10" s="18" t="s">
        <v>22</v>
      </c>
      <c r="B10" s="19">
        <v>16760</v>
      </c>
      <c r="C10" s="20">
        <v>71.7</v>
      </c>
      <c r="D10" s="21" t="s">
        <v>6</v>
      </c>
      <c r="E10" s="22" t="s">
        <v>74</v>
      </c>
      <c r="G10" s="13">
        <v>376.6</v>
      </c>
      <c r="H10" s="17">
        <f t="shared" si="0"/>
        <v>6.2766666666666673</v>
      </c>
      <c r="I10" s="13">
        <v>1</v>
      </c>
      <c r="J10" s="17">
        <f t="shared" si="1"/>
        <v>88.21030270844399</v>
      </c>
      <c r="K10" s="13">
        <f t="shared" si="2"/>
        <v>332.20000000000005</v>
      </c>
      <c r="L10" s="13">
        <v>44.4</v>
      </c>
      <c r="M10" s="13">
        <v>48.3</v>
      </c>
      <c r="N10" s="13">
        <v>14.38</v>
      </c>
      <c r="O10" s="13">
        <v>204</v>
      </c>
      <c r="P10" s="13">
        <v>64</v>
      </c>
      <c r="Q10" s="13">
        <v>60</v>
      </c>
      <c r="R10" s="17">
        <f t="shared" si="3"/>
        <v>9.559214020180562</v>
      </c>
      <c r="S10" s="17">
        <f t="shared" si="4"/>
        <v>11.789697291556028</v>
      </c>
      <c r="T10" s="17">
        <f t="shared" si="5"/>
        <v>14.539434075857915</v>
      </c>
      <c r="U10" s="17">
        <f t="shared" si="6"/>
        <v>4.3287176399759177</v>
      </c>
      <c r="V10" s="17">
        <f t="shared" si="7"/>
        <v>61.408789885611071</v>
      </c>
      <c r="W10" s="17">
        <f t="shared" si="8"/>
        <v>19.265502709211315</v>
      </c>
      <c r="Y10" s="13">
        <v>8.5399999999999991</v>
      </c>
      <c r="Z10" s="13">
        <v>68</v>
      </c>
      <c r="AA10" s="13">
        <v>4</v>
      </c>
      <c r="AB10" s="13">
        <v>16</v>
      </c>
      <c r="AC10" s="17">
        <f t="shared" si="9"/>
        <v>2.5491237387148167</v>
      </c>
      <c r="AD10" s="12">
        <v>79</v>
      </c>
      <c r="AE10" s="17">
        <f t="shared" si="10"/>
        <v>12.586298459904407</v>
      </c>
      <c r="AF10" s="13">
        <v>0</v>
      </c>
      <c r="AG10" s="13">
        <v>0</v>
      </c>
      <c r="AH10" s="13">
        <v>0</v>
      </c>
      <c r="AI10" s="13">
        <v>0</v>
      </c>
      <c r="AK10" s="13" t="s">
        <v>75</v>
      </c>
      <c r="AL10" s="13">
        <v>338</v>
      </c>
      <c r="AM10" s="17">
        <f t="shared" si="12"/>
        <v>53.850238980350497</v>
      </c>
      <c r="AP10" s="13">
        <v>1</v>
      </c>
      <c r="AR10" s="13">
        <v>0</v>
      </c>
    </row>
    <row r="11" spans="1:45" s="13" customFormat="1" x14ac:dyDescent="0.25">
      <c r="A11" s="18" t="s">
        <v>69</v>
      </c>
      <c r="B11" s="19">
        <v>16396</v>
      </c>
      <c r="C11" s="13">
        <v>71.5</v>
      </c>
      <c r="D11" s="21" t="s">
        <v>1</v>
      </c>
      <c r="E11" s="22" t="s">
        <v>70</v>
      </c>
      <c r="G11" s="13">
        <v>202.5</v>
      </c>
      <c r="H11" s="17">
        <f t="shared" si="0"/>
        <v>3.375</v>
      </c>
      <c r="I11" s="13">
        <v>1</v>
      </c>
      <c r="J11" s="17">
        <f t="shared" si="1"/>
        <v>77.580246913580254</v>
      </c>
      <c r="K11" s="13">
        <f t="shared" si="2"/>
        <v>157.1</v>
      </c>
      <c r="L11" s="13">
        <v>45.4</v>
      </c>
      <c r="M11" s="13">
        <v>13.4</v>
      </c>
      <c r="N11" s="13">
        <v>9.5</v>
      </c>
      <c r="O11" s="13">
        <v>115</v>
      </c>
      <c r="P11" s="13">
        <v>18.3</v>
      </c>
      <c r="Q11" s="13">
        <v>35</v>
      </c>
      <c r="R11" s="17">
        <f t="shared" si="3"/>
        <v>10.37037037037037</v>
      </c>
      <c r="S11" s="17">
        <f t="shared" si="4"/>
        <v>22.419753086419753</v>
      </c>
      <c r="T11" s="17">
        <f t="shared" si="5"/>
        <v>8.5295989815404205</v>
      </c>
      <c r="U11" s="17">
        <f t="shared" si="6"/>
        <v>6.0471037555697009</v>
      </c>
      <c r="V11" s="17">
        <f t="shared" si="7"/>
        <v>73.201782304264796</v>
      </c>
      <c r="W11" s="17">
        <f t="shared" si="8"/>
        <v>11.648631444939529</v>
      </c>
      <c r="Y11" s="13">
        <v>5.3</v>
      </c>
      <c r="Z11" s="13">
        <v>137.19999999999999</v>
      </c>
      <c r="AA11" s="13">
        <v>2</v>
      </c>
      <c r="AB11" s="13">
        <v>11</v>
      </c>
      <c r="AC11" s="17">
        <f t="shared" si="9"/>
        <v>3.2592592592592591</v>
      </c>
      <c r="AD11" s="12">
        <v>96</v>
      </c>
      <c r="AE11" s="17">
        <f t="shared" si="10"/>
        <v>28.444444444444443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 t="s">
        <v>71</v>
      </c>
      <c r="AL11" s="13">
        <v>250</v>
      </c>
      <c r="AM11" s="17">
        <f t="shared" si="12"/>
        <v>74.074074074074076</v>
      </c>
      <c r="AP11" s="13">
        <v>1</v>
      </c>
      <c r="AR11" s="13">
        <v>0</v>
      </c>
    </row>
    <row r="12" spans="1:45" x14ac:dyDescent="0.25">
      <c r="A12" s="8" t="s">
        <v>18</v>
      </c>
      <c r="B12" s="9">
        <v>18346</v>
      </c>
      <c r="C12" s="7">
        <v>66</v>
      </c>
      <c r="D12" s="4" t="s">
        <v>6</v>
      </c>
      <c r="E12" s="5" t="s">
        <v>19</v>
      </c>
      <c r="G12">
        <v>576</v>
      </c>
      <c r="H12">
        <v>9.6</v>
      </c>
      <c r="I12">
        <v>0</v>
      </c>
      <c r="J12" s="17">
        <f t="shared" si="1"/>
        <v>82.552083333333329</v>
      </c>
      <c r="K12" s="13">
        <f t="shared" si="2"/>
        <v>475.5</v>
      </c>
      <c r="L12">
        <v>100.5</v>
      </c>
      <c r="M12">
        <v>73</v>
      </c>
      <c r="N12">
        <v>90</v>
      </c>
      <c r="O12">
        <v>207.4</v>
      </c>
      <c r="P12">
        <v>54.1</v>
      </c>
      <c r="Q12">
        <v>159</v>
      </c>
      <c r="R12" s="17">
        <f t="shared" si="3"/>
        <v>16.5625</v>
      </c>
      <c r="S12" s="17">
        <f t="shared" si="4"/>
        <v>17.447916666666668</v>
      </c>
      <c r="T12" s="17">
        <f t="shared" si="5"/>
        <v>15.352260778128286</v>
      </c>
      <c r="U12" s="17">
        <f t="shared" si="6"/>
        <v>18.927444794952681</v>
      </c>
      <c r="V12" s="17">
        <f t="shared" si="7"/>
        <v>43.617245005257622</v>
      </c>
      <c r="W12" s="17">
        <f t="shared" si="8"/>
        <v>11.377497371188223</v>
      </c>
      <c r="Y12">
        <v>16.5</v>
      </c>
      <c r="Z12">
        <v>58</v>
      </c>
      <c r="AA12">
        <v>5</v>
      </c>
      <c r="AB12">
        <v>29</v>
      </c>
      <c r="AC12" s="17">
        <f t="shared" si="9"/>
        <v>3.0208333333333335</v>
      </c>
      <c r="AD12">
        <v>56</v>
      </c>
      <c r="AE12" s="17">
        <f t="shared" si="10"/>
        <v>5.8333333333333339</v>
      </c>
      <c r="AF12">
        <v>0</v>
      </c>
      <c r="AG12" s="13">
        <v>0</v>
      </c>
      <c r="AH12">
        <v>0</v>
      </c>
      <c r="AI12" s="13">
        <v>0</v>
      </c>
      <c r="AK12" t="s">
        <v>63</v>
      </c>
      <c r="AL12" s="15" t="s">
        <v>76</v>
      </c>
      <c r="AM12" s="15" t="s">
        <v>76</v>
      </c>
    </row>
    <row r="13" spans="1:45" x14ac:dyDescent="0.25">
      <c r="A13" s="8" t="s">
        <v>20</v>
      </c>
      <c r="B13" s="9">
        <v>17862</v>
      </c>
      <c r="C13" s="7">
        <v>67</v>
      </c>
      <c r="D13" s="4" t="s">
        <v>1</v>
      </c>
      <c r="E13" s="5" t="s">
        <v>21</v>
      </c>
      <c r="G13">
        <v>411</v>
      </c>
      <c r="H13">
        <v>6.51</v>
      </c>
      <c r="I13">
        <v>0</v>
      </c>
      <c r="J13" s="17">
        <f t="shared" si="1"/>
        <v>86.545012165450117</v>
      </c>
      <c r="K13" s="13">
        <f t="shared" si="2"/>
        <v>355.7</v>
      </c>
      <c r="L13">
        <v>55.3</v>
      </c>
      <c r="M13">
        <v>47.5</v>
      </c>
      <c r="N13">
        <v>10.1</v>
      </c>
      <c r="O13">
        <v>214.1</v>
      </c>
      <c r="P13">
        <v>75.2</v>
      </c>
      <c r="Q13">
        <v>74</v>
      </c>
      <c r="R13" s="17">
        <f t="shared" si="3"/>
        <v>11.367127496159755</v>
      </c>
      <c r="S13" s="17">
        <f t="shared" si="4"/>
        <v>13.454987834549879</v>
      </c>
      <c r="T13" s="17">
        <f t="shared" si="5"/>
        <v>13.353949957829633</v>
      </c>
      <c r="U13" s="17">
        <f t="shared" si="6"/>
        <v>2.8394714647174588</v>
      </c>
      <c r="V13" s="17">
        <f t="shared" si="7"/>
        <v>60.191172336238402</v>
      </c>
      <c r="W13" s="17">
        <f t="shared" si="8"/>
        <v>21.141411301658703</v>
      </c>
      <c r="Y13">
        <v>22.4</v>
      </c>
      <c r="Z13">
        <v>136</v>
      </c>
      <c r="AA13">
        <v>3</v>
      </c>
      <c r="AB13">
        <v>12</v>
      </c>
      <c r="AC13" s="17">
        <f t="shared" si="9"/>
        <v>1.8433179723502304</v>
      </c>
      <c r="AD13">
        <v>28</v>
      </c>
      <c r="AE13" s="17">
        <f t="shared" si="10"/>
        <v>4.301075268817204</v>
      </c>
      <c r="AF13" s="13">
        <v>0</v>
      </c>
      <c r="AG13" s="13">
        <v>0</v>
      </c>
      <c r="AH13" s="13">
        <v>0</v>
      </c>
      <c r="AI13" s="13">
        <v>0</v>
      </c>
      <c r="AK13" t="s">
        <v>81</v>
      </c>
      <c r="AL13" s="15" t="s">
        <v>76</v>
      </c>
      <c r="AM13" s="15" t="s">
        <v>76</v>
      </c>
    </row>
    <row r="16" spans="1:45" x14ac:dyDescent="0.25">
      <c r="D16" t="s">
        <v>32</v>
      </c>
      <c r="E16" t="s">
        <v>43</v>
      </c>
      <c r="F16" t="s">
        <v>45</v>
      </c>
      <c r="G16" t="s">
        <v>73</v>
      </c>
    </row>
    <row r="17" spans="2:7" x14ac:dyDescent="0.25">
      <c r="B17" s="1" t="s">
        <v>0</v>
      </c>
      <c r="C17" s="3">
        <v>68</v>
      </c>
      <c r="D17" s="16">
        <v>88.686440677966104</v>
      </c>
      <c r="E17" s="16">
        <v>4.9576271186440684</v>
      </c>
      <c r="F17" s="16">
        <v>34.322033898305087</v>
      </c>
      <c r="G17" s="16">
        <v>67.754237288135599</v>
      </c>
    </row>
    <row r="18" spans="2:7" x14ac:dyDescent="0.25">
      <c r="B18" s="1" t="s">
        <v>3</v>
      </c>
      <c r="C18" s="7">
        <v>79</v>
      </c>
      <c r="D18" s="16">
        <v>76.114790286975719</v>
      </c>
      <c r="E18" s="16">
        <v>2.3841059602649008</v>
      </c>
      <c r="F18" s="16">
        <v>12.847682119205299</v>
      </c>
      <c r="G18" s="16">
        <v>5.1655629139072845</v>
      </c>
    </row>
    <row r="19" spans="2:7" x14ac:dyDescent="0.25">
      <c r="B19" s="8" t="s">
        <v>5</v>
      </c>
      <c r="C19" s="7">
        <v>69</v>
      </c>
      <c r="D19" s="16">
        <v>62.352157254705972</v>
      </c>
      <c r="E19" s="16">
        <v>4.1979010494752629</v>
      </c>
      <c r="F19" s="16">
        <v>15.192403798100951</v>
      </c>
      <c r="G19" s="16">
        <v>21.989005497251377</v>
      </c>
    </row>
    <row r="20" spans="2:7" x14ac:dyDescent="0.25">
      <c r="B20" s="8" t="s">
        <v>8</v>
      </c>
      <c r="C20" s="7">
        <v>72</v>
      </c>
      <c r="D20" s="16">
        <v>77.335984095427435</v>
      </c>
      <c r="E20" s="16">
        <v>3.3399602385685885</v>
      </c>
      <c r="F20" s="16">
        <v>23.976143141153084</v>
      </c>
      <c r="G20" s="16">
        <v>45.924453280318097</v>
      </c>
    </row>
    <row r="21" spans="2:7" x14ac:dyDescent="0.25">
      <c r="B21" s="8" t="s">
        <v>10</v>
      </c>
      <c r="C21" s="7">
        <v>64</v>
      </c>
      <c r="D21" s="16">
        <v>92.420803782505914</v>
      </c>
      <c r="E21" s="16">
        <v>1.9858156028368794</v>
      </c>
      <c r="F21" s="16">
        <v>7.6595744680851068</v>
      </c>
      <c r="G21" s="16">
        <v>16.879432624113477</v>
      </c>
    </row>
    <row r="22" spans="2:7" x14ac:dyDescent="0.25">
      <c r="B22" s="8" t="s">
        <v>12</v>
      </c>
      <c r="C22" s="7">
        <v>68</v>
      </c>
      <c r="D22" s="16">
        <v>92.567567567567579</v>
      </c>
      <c r="E22" s="16">
        <v>2.3166023166023169</v>
      </c>
      <c r="F22" s="16">
        <v>2.6061776061776065</v>
      </c>
      <c r="G22" s="25" t="s">
        <v>76</v>
      </c>
    </row>
    <row r="23" spans="2:7" x14ac:dyDescent="0.25">
      <c r="B23" s="8" t="s">
        <v>14</v>
      </c>
      <c r="C23" s="7">
        <v>59</v>
      </c>
      <c r="D23" s="16">
        <v>87.093023255813947</v>
      </c>
      <c r="E23" s="16">
        <v>3.7674418604651163</v>
      </c>
      <c r="F23" s="16">
        <v>19.953488372093023</v>
      </c>
      <c r="G23" s="25" t="s">
        <v>76</v>
      </c>
    </row>
    <row r="24" spans="2:7" x14ac:dyDescent="0.25">
      <c r="B24" s="8" t="s">
        <v>16</v>
      </c>
      <c r="C24" s="7">
        <v>73</v>
      </c>
      <c r="D24" s="16">
        <v>87.820057641702519</v>
      </c>
      <c r="E24" s="16">
        <v>3.508625370702978</v>
      </c>
      <c r="F24" s="16">
        <v>14.159809531765591</v>
      </c>
      <c r="G24" s="25">
        <v>26.941230525040726</v>
      </c>
    </row>
    <row r="25" spans="2:7" x14ac:dyDescent="0.25">
      <c r="B25" s="18" t="s">
        <v>22</v>
      </c>
      <c r="C25" s="20">
        <v>71.7</v>
      </c>
      <c r="D25" s="16">
        <v>88.21030270844399</v>
      </c>
      <c r="E25" s="16">
        <v>2.5491237387148167</v>
      </c>
      <c r="F25" s="16">
        <v>12.586298459904407</v>
      </c>
      <c r="G25" s="25">
        <v>53.850238980350497</v>
      </c>
    </row>
    <row r="26" spans="2:7" x14ac:dyDescent="0.25">
      <c r="B26" s="18" t="s">
        <v>69</v>
      </c>
      <c r="C26" s="13">
        <v>71.5</v>
      </c>
      <c r="D26" s="16">
        <v>77.580246913580254</v>
      </c>
      <c r="E26" s="16">
        <v>3.2592592592592591</v>
      </c>
      <c r="F26" s="16">
        <v>28.444444444444443</v>
      </c>
      <c r="G26" s="25">
        <v>74.074074074074076</v>
      </c>
    </row>
    <row r="27" spans="2:7" x14ac:dyDescent="0.25">
      <c r="B27" s="8" t="s">
        <v>18</v>
      </c>
      <c r="C27" s="7">
        <v>66</v>
      </c>
      <c r="D27" s="16">
        <v>82.552083333333329</v>
      </c>
      <c r="E27" s="16">
        <v>3.0208333333333335</v>
      </c>
      <c r="F27" s="16">
        <v>5.8333333333333339</v>
      </c>
      <c r="G27" s="25" t="s">
        <v>76</v>
      </c>
    </row>
    <row r="28" spans="2:7" x14ac:dyDescent="0.25">
      <c r="B28" s="8" t="s">
        <v>20</v>
      </c>
      <c r="C28" s="7">
        <v>67</v>
      </c>
      <c r="D28" s="16">
        <v>86.545012165450117</v>
      </c>
      <c r="E28" s="16">
        <v>1.8433179723502304</v>
      </c>
      <c r="F28" s="16">
        <v>4.301075268817204</v>
      </c>
      <c r="G28" s="25" t="s">
        <v>76</v>
      </c>
    </row>
    <row r="32" spans="2:7" x14ac:dyDescent="0.25">
      <c r="D32" t="s">
        <v>32</v>
      </c>
      <c r="E32" t="s">
        <v>43</v>
      </c>
      <c r="F32" t="s">
        <v>45</v>
      </c>
      <c r="G32" t="s">
        <v>73</v>
      </c>
    </row>
    <row r="33" spans="2:7" x14ac:dyDescent="0.25">
      <c r="B33" s="8" t="s">
        <v>12</v>
      </c>
      <c r="C33" s="7">
        <v>68</v>
      </c>
      <c r="D33" s="16">
        <v>92.567567567567579</v>
      </c>
      <c r="E33" s="16">
        <v>2.3166023166023169</v>
      </c>
      <c r="F33" s="16">
        <v>2.6061776061776065</v>
      </c>
      <c r="G33" s="25" t="s">
        <v>76</v>
      </c>
    </row>
    <row r="34" spans="2:7" x14ac:dyDescent="0.25">
      <c r="B34" s="8" t="s">
        <v>20</v>
      </c>
      <c r="C34" s="7">
        <v>67</v>
      </c>
      <c r="D34" s="16">
        <v>86.545012165450117</v>
      </c>
      <c r="E34" s="16">
        <v>1.8433179723502304</v>
      </c>
      <c r="F34" s="16">
        <v>4.301075268817204</v>
      </c>
      <c r="G34" s="25" t="s">
        <v>76</v>
      </c>
    </row>
    <row r="35" spans="2:7" x14ac:dyDescent="0.25">
      <c r="B35" s="8" t="s">
        <v>18</v>
      </c>
      <c r="C35" s="7">
        <v>66</v>
      </c>
      <c r="D35" s="16">
        <v>82.552083333333329</v>
      </c>
      <c r="E35" s="16">
        <v>3.0208333333333335</v>
      </c>
      <c r="F35" s="16">
        <v>5.8333333333333339</v>
      </c>
      <c r="G35" s="25" t="s">
        <v>76</v>
      </c>
    </row>
    <row r="36" spans="2:7" x14ac:dyDescent="0.25">
      <c r="B36" s="8" t="s">
        <v>10</v>
      </c>
      <c r="C36" s="7">
        <v>64</v>
      </c>
      <c r="D36" s="16">
        <v>92.420803782505914</v>
      </c>
      <c r="E36" s="16">
        <v>1.9858156028368794</v>
      </c>
      <c r="F36" s="16">
        <v>7.6595744680851068</v>
      </c>
      <c r="G36" s="16">
        <v>16.879432624113477</v>
      </c>
    </row>
    <row r="37" spans="2:7" x14ac:dyDescent="0.25">
      <c r="B37" s="18" t="s">
        <v>22</v>
      </c>
      <c r="C37" s="20">
        <v>71.7</v>
      </c>
      <c r="D37" s="16">
        <v>88.21030270844399</v>
      </c>
      <c r="E37" s="16">
        <v>2.5491237387148167</v>
      </c>
      <c r="F37" s="16">
        <v>12.586298459904407</v>
      </c>
      <c r="G37" s="25">
        <v>53.850238980350497</v>
      </c>
    </row>
    <row r="38" spans="2:7" x14ac:dyDescent="0.25">
      <c r="B38" s="1" t="s">
        <v>3</v>
      </c>
      <c r="C38" s="7">
        <v>79</v>
      </c>
      <c r="D38" s="16">
        <v>76.114790286975719</v>
      </c>
      <c r="E38" s="16">
        <v>2.3841059602649008</v>
      </c>
      <c r="F38" s="16">
        <v>12.847682119205299</v>
      </c>
      <c r="G38" s="16">
        <v>5.1655629139072845</v>
      </c>
    </row>
    <row r="39" spans="2:7" x14ac:dyDescent="0.25">
      <c r="B39" s="8" t="s">
        <v>16</v>
      </c>
      <c r="C39" s="7">
        <v>73</v>
      </c>
      <c r="D39" s="16">
        <v>87.820057641702519</v>
      </c>
      <c r="E39" s="16">
        <v>3.508625370702978</v>
      </c>
      <c r="F39" s="16">
        <v>14.159809531765591</v>
      </c>
      <c r="G39" s="25">
        <v>26.941230525040726</v>
      </c>
    </row>
    <row r="40" spans="2:7" x14ac:dyDescent="0.25">
      <c r="B40" s="8" t="s">
        <v>5</v>
      </c>
      <c r="C40" s="7">
        <v>69</v>
      </c>
      <c r="D40" s="16">
        <v>62.352157254705972</v>
      </c>
      <c r="E40" s="16">
        <v>4.1979010494752629</v>
      </c>
      <c r="F40" s="16">
        <v>15.192403798100951</v>
      </c>
      <c r="G40" s="16">
        <v>21.989005497251377</v>
      </c>
    </row>
    <row r="41" spans="2:7" x14ac:dyDescent="0.25">
      <c r="B41" s="8" t="s">
        <v>14</v>
      </c>
      <c r="C41" s="7">
        <v>59</v>
      </c>
      <c r="D41" s="16">
        <v>87.093023255813947</v>
      </c>
      <c r="E41" s="16">
        <v>3.7674418604651163</v>
      </c>
      <c r="F41" s="16">
        <v>19.953488372093023</v>
      </c>
      <c r="G41" s="25" t="s">
        <v>76</v>
      </c>
    </row>
    <row r="42" spans="2:7" x14ac:dyDescent="0.25">
      <c r="B42" s="8" t="s">
        <v>8</v>
      </c>
      <c r="C42" s="7">
        <v>72</v>
      </c>
      <c r="D42" s="16">
        <v>77.335984095427435</v>
      </c>
      <c r="E42" s="16">
        <v>3.3399602385685885</v>
      </c>
      <c r="F42" s="16">
        <v>23.976143141153084</v>
      </c>
      <c r="G42" s="16">
        <v>45.924453280318097</v>
      </c>
    </row>
    <row r="43" spans="2:7" x14ac:dyDescent="0.25">
      <c r="B43" s="18" t="s">
        <v>69</v>
      </c>
      <c r="C43" s="13">
        <v>71.5</v>
      </c>
      <c r="D43" s="16">
        <v>77.580246913580254</v>
      </c>
      <c r="E43" s="16">
        <v>3.2592592592592591</v>
      </c>
      <c r="F43" s="16">
        <v>28.444444444444443</v>
      </c>
      <c r="G43" s="25">
        <v>74.074074074074076</v>
      </c>
    </row>
    <row r="44" spans="2:7" x14ac:dyDescent="0.25">
      <c r="B44" s="1" t="s">
        <v>0</v>
      </c>
      <c r="C44" s="3">
        <v>68</v>
      </c>
      <c r="D44" s="16">
        <v>88.686440677966104</v>
      </c>
      <c r="E44" s="16">
        <v>4.9576271186440684</v>
      </c>
      <c r="F44" s="16">
        <v>34.322033898305087</v>
      </c>
      <c r="G44" s="16">
        <v>67.754237288135599</v>
      </c>
    </row>
  </sheetData>
  <sortState ref="B33:G43">
    <sortCondition ref="F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abSelected="1" topLeftCell="P1" workbookViewId="0">
      <selection activeCell="AO15" sqref="AO15"/>
    </sheetView>
  </sheetViews>
  <sheetFormatPr defaultRowHeight="15" x14ac:dyDescent="0.25"/>
  <cols>
    <col min="1" max="1" width="8.5703125" style="26" bestFit="1" customWidth="1"/>
    <col min="2" max="2" width="10" style="26" bestFit="1" customWidth="1"/>
    <col min="3" max="5" width="3.7109375" style="26" bestFit="1" customWidth="1"/>
    <col min="6" max="6" width="5.140625" style="26" bestFit="1" customWidth="1"/>
    <col min="7" max="7" width="5.5703125" style="26" bestFit="1" customWidth="1"/>
    <col min="8" max="8" width="6" style="26" bestFit="1" customWidth="1"/>
    <col min="9" max="9" width="3.7109375" style="26" bestFit="1" customWidth="1"/>
    <col min="10" max="10" width="6.5703125" style="26" bestFit="1" customWidth="1"/>
    <col min="11" max="11" width="7" style="26" bestFit="1" customWidth="1"/>
    <col min="12" max="12" width="6.5703125" style="26" bestFit="1" customWidth="1"/>
    <col min="13" max="18" width="5.5703125" style="26" bestFit="1" customWidth="1"/>
    <col min="19" max="19" width="6.5703125" style="26" bestFit="1" customWidth="1"/>
    <col min="20" max="23" width="5.5703125" style="26" bestFit="1" customWidth="1"/>
    <col min="24" max="24" width="9.140625" style="26"/>
    <col min="25" max="25" width="6.5703125" style="26" bestFit="1" customWidth="1"/>
    <col min="26" max="26" width="5.5703125" style="26" bestFit="1" customWidth="1"/>
    <col min="27" max="27" width="6.140625" style="26" bestFit="1" customWidth="1"/>
    <col min="28" max="31" width="5.5703125" style="26" bestFit="1" customWidth="1"/>
    <col min="32" max="36" width="3.7109375" style="26" bestFit="1" customWidth="1"/>
    <col min="37" max="37" width="10.28515625" style="26" bestFit="1" customWidth="1"/>
    <col min="38" max="39" width="7.7109375" style="26" bestFit="1" customWidth="1"/>
    <col min="40" max="16384" width="9.140625" style="26"/>
  </cols>
  <sheetData>
    <row r="1" spans="1:41" ht="66.75" customHeight="1" x14ac:dyDescent="0.25">
      <c r="C1" s="33" t="s">
        <v>26</v>
      </c>
      <c r="D1" s="33" t="s">
        <v>27</v>
      </c>
      <c r="E1" s="33" t="s">
        <v>28</v>
      </c>
      <c r="F1" s="34" t="s">
        <v>29</v>
      </c>
      <c r="G1" s="32" t="s">
        <v>99</v>
      </c>
      <c r="H1" s="32"/>
      <c r="I1" s="33" t="s">
        <v>31</v>
      </c>
      <c r="Q1" s="36" t="s">
        <v>104</v>
      </c>
      <c r="R1" s="36"/>
      <c r="AB1" s="32" t="s">
        <v>107</v>
      </c>
      <c r="AC1" s="32"/>
      <c r="AD1" s="32" t="s">
        <v>108</v>
      </c>
      <c r="AE1" s="32"/>
      <c r="AF1" s="33" t="s">
        <v>46</v>
      </c>
      <c r="AG1" s="33" t="s">
        <v>47</v>
      </c>
      <c r="AH1" s="33" t="s">
        <v>48</v>
      </c>
      <c r="AI1" s="33" t="s">
        <v>49</v>
      </c>
      <c r="AJ1" s="33" t="s">
        <v>50</v>
      </c>
    </row>
    <row r="2" spans="1:41" ht="45" x14ac:dyDescent="0.25">
      <c r="A2" s="26" t="s">
        <v>82</v>
      </c>
      <c r="B2" s="26" t="s">
        <v>83</v>
      </c>
      <c r="C2" s="33"/>
      <c r="D2" s="33"/>
      <c r="E2" s="33"/>
      <c r="F2" s="34"/>
      <c r="G2" s="26" t="s">
        <v>100</v>
      </c>
      <c r="H2" s="26" t="s">
        <v>101</v>
      </c>
      <c r="I2" s="33"/>
      <c r="J2" s="35" t="s">
        <v>102</v>
      </c>
      <c r="K2" s="26" t="s">
        <v>33</v>
      </c>
      <c r="L2" s="26" t="s">
        <v>34</v>
      </c>
      <c r="M2" s="26" t="s">
        <v>35</v>
      </c>
      <c r="N2" s="26" t="s">
        <v>36</v>
      </c>
      <c r="O2" s="26" t="s">
        <v>37</v>
      </c>
      <c r="P2" s="26" t="s">
        <v>38</v>
      </c>
      <c r="Q2" s="35" t="s">
        <v>105</v>
      </c>
      <c r="R2" s="35" t="s">
        <v>106</v>
      </c>
      <c r="S2" s="26" t="s">
        <v>34</v>
      </c>
      <c r="T2" s="26" t="s">
        <v>35</v>
      </c>
      <c r="U2" s="26" t="s">
        <v>36</v>
      </c>
      <c r="V2" s="26" t="s">
        <v>37</v>
      </c>
      <c r="W2" s="26" t="s">
        <v>38</v>
      </c>
      <c r="Y2" s="35" t="s">
        <v>40</v>
      </c>
      <c r="Z2" s="35" t="s">
        <v>41</v>
      </c>
      <c r="AA2" s="35" t="s">
        <v>103</v>
      </c>
      <c r="AB2" s="35" t="s">
        <v>105</v>
      </c>
      <c r="AC2" s="26" t="s">
        <v>106</v>
      </c>
      <c r="AD2" s="26" t="s">
        <v>105</v>
      </c>
      <c r="AE2" s="26" t="s">
        <v>106</v>
      </c>
      <c r="AF2" s="33"/>
      <c r="AG2" s="33"/>
      <c r="AH2" s="33"/>
      <c r="AI2" s="33"/>
      <c r="AJ2" s="33"/>
      <c r="AL2" s="35" t="s">
        <v>109</v>
      </c>
      <c r="AM2" s="37" t="s">
        <v>73</v>
      </c>
    </row>
    <row r="3" spans="1:41" x14ac:dyDescent="0.25">
      <c r="A3" s="26" t="s">
        <v>84</v>
      </c>
      <c r="B3" s="26" t="s">
        <v>51</v>
      </c>
      <c r="C3" s="26">
        <v>1</v>
      </c>
      <c r="D3" s="26">
        <v>1</v>
      </c>
      <c r="E3" s="26">
        <v>0</v>
      </c>
      <c r="F3" s="31" t="s">
        <v>52</v>
      </c>
      <c r="G3" s="30">
        <v>472</v>
      </c>
      <c r="H3" s="30">
        <f>G3/60</f>
        <v>7.8666666666666663</v>
      </c>
      <c r="I3" s="26">
        <v>1</v>
      </c>
      <c r="J3" s="30">
        <f>K3*100/G3</f>
        <v>88.686440677966104</v>
      </c>
      <c r="K3" s="26">
        <f>G3-L3</f>
        <v>418.6</v>
      </c>
      <c r="L3" s="30">
        <v>53.4</v>
      </c>
      <c r="M3" s="30">
        <v>72.400000000000006</v>
      </c>
      <c r="N3" s="30">
        <v>45.4</v>
      </c>
      <c r="O3" s="30">
        <v>240</v>
      </c>
      <c r="P3" s="30">
        <v>39.4</v>
      </c>
      <c r="Q3" s="26">
        <v>150</v>
      </c>
      <c r="R3" s="27">
        <f>Q3/H3</f>
        <v>19.067796610169491</v>
      </c>
      <c r="S3" s="30">
        <f>L3*100/G3</f>
        <v>11.313559322033898</v>
      </c>
      <c r="T3" s="30">
        <f>M3*100/K3</f>
        <v>17.295747730530341</v>
      </c>
      <c r="U3" s="30">
        <f>N3*100/K3</f>
        <v>10.845676063067367</v>
      </c>
      <c r="V3" s="30">
        <f>O3*100/K3</f>
        <v>57.333970377448637</v>
      </c>
      <c r="W3" s="30">
        <f>P3*100/K3</f>
        <v>9.4123268036311512</v>
      </c>
      <c r="Y3" s="30">
        <v>10.19</v>
      </c>
      <c r="Z3" s="30">
        <v>82.2</v>
      </c>
      <c r="AA3" s="26">
        <v>4</v>
      </c>
      <c r="AB3" s="26">
        <v>39</v>
      </c>
      <c r="AC3" s="30">
        <f>AB3/H3</f>
        <v>4.9576271186440684</v>
      </c>
      <c r="AD3" s="30">
        <v>270</v>
      </c>
      <c r="AE3" s="30">
        <f>AD3/H3</f>
        <v>34.322033898305087</v>
      </c>
      <c r="AF3" s="26">
        <v>0</v>
      </c>
      <c r="AG3" s="26">
        <v>0</v>
      </c>
      <c r="AH3" s="26">
        <v>0</v>
      </c>
      <c r="AI3" s="26">
        <v>0</v>
      </c>
      <c r="AJ3" s="26">
        <v>2</v>
      </c>
      <c r="AK3" s="26" t="s">
        <v>51</v>
      </c>
      <c r="AL3" s="26">
        <v>533</v>
      </c>
      <c r="AM3" s="27">
        <f>AL3/H3</f>
        <v>67.754237288135599</v>
      </c>
    </row>
    <row r="4" spans="1:41" x14ac:dyDescent="0.25">
      <c r="A4" s="26" t="s">
        <v>85</v>
      </c>
      <c r="B4" s="26" t="s">
        <v>53</v>
      </c>
      <c r="C4" s="26">
        <v>0</v>
      </c>
      <c r="D4" s="26">
        <v>0</v>
      </c>
      <c r="E4" s="26">
        <v>0</v>
      </c>
      <c r="F4" s="31" t="s">
        <v>54</v>
      </c>
      <c r="G4" s="30">
        <v>207.2</v>
      </c>
      <c r="H4" s="30">
        <f t="shared" ref="H4:H9" si="0">G4/60</f>
        <v>3.4533333333333331</v>
      </c>
      <c r="I4" s="26">
        <v>0</v>
      </c>
      <c r="J4" s="30">
        <f t="shared" ref="J4:J9" si="1">K4*100/G4</f>
        <v>92.567567567567579</v>
      </c>
      <c r="K4" s="26">
        <f t="shared" ref="K4:K9" si="2">G4-L4</f>
        <v>191.79999999999998</v>
      </c>
      <c r="L4" s="30">
        <v>15.4</v>
      </c>
      <c r="M4" s="30">
        <v>15.4</v>
      </c>
      <c r="N4" s="30">
        <v>8.25</v>
      </c>
      <c r="O4" s="30">
        <v>44.3</v>
      </c>
      <c r="P4" s="30">
        <v>120.2</v>
      </c>
      <c r="Q4" s="26">
        <v>40</v>
      </c>
      <c r="R4" s="27">
        <f t="shared" ref="R4:R9" si="3">Q4/H4</f>
        <v>11.583011583011583</v>
      </c>
      <c r="S4" s="30">
        <f t="shared" ref="S4:S9" si="4">L4*100/G4</f>
        <v>7.4324324324324325</v>
      </c>
      <c r="T4" s="30">
        <f t="shared" ref="T4:T9" si="5">M4*100/K4</f>
        <v>8.0291970802919721</v>
      </c>
      <c r="U4" s="30">
        <f t="shared" ref="U4:U9" si="6">N4*100/K4</f>
        <v>4.3013555787278417</v>
      </c>
      <c r="V4" s="30">
        <f t="shared" ref="V4:V9" si="7">O4*100/K4</f>
        <v>23.096976016684049</v>
      </c>
      <c r="W4" s="30">
        <f t="shared" ref="W4:W9" si="8">P4*100/K4</f>
        <v>62.669447340980192</v>
      </c>
      <c r="Y4" s="30">
        <v>4.1399999999999997</v>
      </c>
      <c r="Z4" s="30">
        <v>115.5</v>
      </c>
      <c r="AA4" s="26">
        <v>2</v>
      </c>
      <c r="AB4" s="26">
        <v>8</v>
      </c>
      <c r="AC4" s="30">
        <f t="shared" ref="AC4:AC9" si="9">AB4/H4</f>
        <v>2.3166023166023169</v>
      </c>
      <c r="AD4" s="30">
        <v>9</v>
      </c>
      <c r="AE4" s="30">
        <f t="shared" ref="AE4:AE9" si="10">AD4/H4</f>
        <v>2.6061776061776065</v>
      </c>
      <c r="AF4" s="26">
        <v>0</v>
      </c>
      <c r="AG4" s="26">
        <v>0</v>
      </c>
      <c r="AH4" s="26">
        <v>0</v>
      </c>
      <c r="AI4" s="26">
        <v>0</v>
      </c>
      <c r="AJ4" s="26">
        <v>3</v>
      </c>
      <c r="AK4" s="26" t="s">
        <v>53</v>
      </c>
      <c r="AL4" s="28" t="s">
        <v>76</v>
      </c>
      <c r="AM4" s="27"/>
      <c r="AO4" s="26" t="s">
        <v>77</v>
      </c>
    </row>
    <row r="5" spans="1:41" x14ac:dyDescent="0.25">
      <c r="A5" s="26" t="s">
        <v>86</v>
      </c>
      <c r="B5" s="26" t="s">
        <v>55</v>
      </c>
      <c r="C5" s="26">
        <v>1</v>
      </c>
      <c r="D5" s="26">
        <v>1</v>
      </c>
      <c r="E5" s="26">
        <v>0</v>
      </c>
      <c r="F5" s="31" t="s">
        <v>98</v>
      </c>
      <c r="G5" s="30">
        <v>600.29999999999995</v>
      </c>
      <c r="H5" s="30">
        <f t="shared" si="0"/>
        <v>10.004999999999999</v>
      </c>
      <c r="I5" s="26">
        <v>1</v>
      </c>
      <c r="J5" s="30">
        <f t="shared" si="1"/>
        <v>62.352157254705972</v>
      </c>
      <c r="K5" s="26">
        <f t="shared" si="2"/>
        <v>374.29999999999995</v>
      </c>
      <c r="L5" s="30">
        <v>226</v>
      </c>
      <c r="M5" s="30">
        <v>33</v>
      </c>
      <c r="N5" s="30">
        <v>49.5</v>
      </c>
      <c r="O5" s="30">
        <v>134.19999999999999</v>
      </c>
      <c r="P5" s="30">
        <v>59</v>
      </c>
      <c r="Q5" s="26">
        <v>129</v>
      </c>
      <c r="R5" s="27">
        <f t="shared" si="3"/>
        <v>12.893553223388308</v>
      </c>
      <c r="S5" s="30">
        <f t="shared" si="4"/>
        <v>37.647842745294021</v>
      </c>
      <c r="T5" s="30">
        <f t="shared" si="5"/>
        <v>8.8164573871226306</v>
      </c>
      <c r="U5" s="30">
        <f t="shared" si="6"/>
        <v>13.224686080683945</v>
      </c>
      <c r="V5" s="30">
        <f t="shared" si="7"/>
        <v>35.85359337429869</v>
      </c>
      <c r="W5" s="30">
        <f t="shared" si="8"/>
        <v>15.762757146673794</v>
      </c>
      <c r="Y5" s="30">
        <v>32</v>
      </c>
      <c r="Z5" s="30">
        <v>132</v>
      </c>
      <c r="AA5" s="26">
        <v>4</v>
      </c>
      <c r="AB5" s="26">
        <v>42</v>
      </c>
      <c r="AC5" s="30">
        <f t="shared" si="9"/>
        <v>4.1979010494752629</v>
      </c>
      <c r="AD5" s="30">
        <v>152</v>
      </c>
      <c r="AE5" s="30">
        <f t="shared" si="10"/>
        <v>15.192403798100951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 t="s">
        <v>55</v>
      </c>
      <c r="AL5" s="26">
        <v>220</v>
      </c>
      <c r="AM5" s="27">
        <f t="shared" ref="AM5:AM9" si="11">AL5/H5</f>
        <v>21.989005497251377</v>
      </c>
    </row>
    <row r="6" spans="1:41" x14ac:dyDescent="0.25">
      <c r="A6" s="26" t="s">
        <v>87</v>
      </c>
      <c r="B6" s="26" t="s">
        <v>10</v>
      </c>
      <c r="C6" s="26">
        <v>1</v>
      </c>
      <c r="D6" s="26">
        <v>4</v>
      </c>
      <c r="E6" s="26">
        <v>0</v>
      </c>
      <c r="F6" s="31" t="s">
        <v>56</v>
      </c>
      <c r="G6" s="30">
        <v>423</v>
      </c>
      <c r="H6" s="30">
        <f t="shared" si="0"/>
        <v>7.05</v>
      </c>
      <c r="I6" s="26">
        <v>0</v>
      </c>
      <c r="J6" s="30">
        <f>K6*100/G6</f>
        <v>92.420803782505914</v>
      </c>
      <c r="K6" s="26">
        <f t="shared" si="2"/>
        <v>390.94</v>
      </c>
      <c r="L6" s="30">
        <v>32.06</v>
      </c>
      <c r="M6" s="30">
        <v>60</v>
      </c>
      <c r="N6" s="30">
        <v>10.039999999999999</v>
      </c>
      <c r="O6" s="30">
        <v>181.2</v>
      </c>
      <c r="P6" s="30">
        <v>139.19999999999999</v>
      </c>
      <c r="Q6" s="26">
        <v>78</v>
      </c>
      <c r="R6" s="27">
        <f t="shared" si="3"/>
        <v>11.063829787234043</v>
      </c>
      <c r="S6" s="30">
        <f t="shared" si="4"/>
        <v>7.5791962174940899</v>
      </c>
      <c r="T6" s="30">
        <f t="shared" si="5"/>
        <v>15.347623676267458</v>
      </c>
      <c r="U6" s="30">
        <f t="shared" si="6"/>
        <v>2.5681690284954208</v>
      </c>
      <c r="V6" s="30">
        <f t="shared" si="7"/>
        <v>46.349823502327723</v>
      </c>
      <c r="W6" s="30">
        <f t="shared" si="8"/>
        <v>35.606486928940498</v>
      </c>
      <c r="Y6" s="30">
        <v>5.2</v>
      </c>
      <c r="Z6" s="30">
        <v>15.2</v>
      </c>
      <c r="AA6" s="26">
        <v>5</v>
      </c>
      <c r="AB6" s="26">
        <v>14</v>
      </c>
      <c r="AC6" s="30">
        <f t="shared" si="9"/>
        <v>1.9858156028368794</v>
      </c>
      <c r="AD6" s="30">
        <v>54</v>
      </c>
      <c r="AE6" s="30">
        <f t="shared" si="10"/>
        <v>7.6595744680851068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 t="s">
        <v>10</v>
      </c>
      <c r="AL6" s="26">
        <v>119</v>
      </c>
      <c r="AM6" s="27">
        <f t="shared" si="11"/>
        <v>16.879432624113477</v>
      </c>
    </row>
    <row r="7" spans="1:41" x14ac:dyDescent="0.25">
      <c r="A7" s="26" t="s">
        <v>57</v>
      </c>
      <c r="B7" s="26" t="s">
        <v>57</v>
      </c>
      <c r="C7" s="26">
        <v>1</v>
      </c>
      <c r="F7" s="31"/>
      <c r="G7" s="30">
        <v>478.82</v>
      </c>
      <c r="H7" s="30">
        <f t="shared" si="0"/>
        <v>7.9803333333333333</v>
      </c>
      <c r="I7" s="26">
        <v>1</v>
      </c>
      <c r="J7" s="30">
        <f t="shared" si="1"/>
        <v>87.820057641702519</v>
      </c>
      <c r="K7" s="26">
        <f t="shared" si="2"/>
        <v>420.5</v>
      </c>
      <c r="L7" s="30">
        <v>58.32</v>
      </c>
      <c r="M7" s="30">
        <v>40.5</v>
      </c>
      <c r="N7" s="30">
        <v>77</v>
      </c>
      <c r="O7" s="30">
        <v>224</v>
      </c>
      <c r="P7" s="30">
        <v>55.5</v>
      </c>
      <c r="Q7" s="26">
        <v>229</v>
      </c>
      <c r="R7" s="27">
        <f t="shared" si="3"/>
        <v>28.695543210392213</v>
      </c>
      <c r="S7" s="30">
        <f t="shared" si="4"/>
        <v>12.179942358297481</v>
      </c>
      <c r="T7" s="30">
        <f t="shared" si="5"/>
        <v>9.6313912009512492</v>
      </c>
      <c r="U7" s="30">
        <f t="shared" si="6"/>
        <v>18.311533888228301</v>
      </c>
      <c r="V7" s="30">
        <f t="shared" si="7"/>
        <v>53.269916765755056</v>
      </c>
      <c r="W7" s="30">
        <f t="shared" si="8"/>
        <v>13.198573127229489</v>
      </c>
      <c r="Y7" s="30">
        <v>1.03</v>
      </c>
      <c r="Z7" s="30">
        <v>58.53</v>
      </c>
      <c r="AA7" s="26">
        <v>5</v>
      </c>
      <c r="AB7" s="26">
        <v>28</v>
      </c>
      <c r="AC7" s="30">
        <f t="shared" si="9"/>
        <v>3.508625370702978</v>
      </c>
      <c r="AD7" s="30">
        <v>113</v>
      </c>
      <c r="AE7" s="30">
        <f t="shared" si="10"/>
        <v>14.159809531765591</v>
      </c>
      <c r="AF7" s="26">
        <v>0</v>
      </c>
      <c r="AG7" s="26">
        <v>0</v>
      </c>
      <c r="AH7" s="26">
        <v>0</v>
      </c>
      <c r="AI7" s="26">
        <v>0</v>
      </c>
      <c r="AK7" s="26" t="s">
        <v>57</v>
      </c>
      <c r="AL7" s="28">
        <v>215</v>
      </c>
      <c r="AM7" s="27">
        <f t="shared" si="11"/>
        <v>26.941230525040726</v>
      </c>
    </row>
    <row r="8" spans="1:41" x14ac:dyDescent="0.25">
      <c r="A8" s="26" t="s">
        <v>58</v>
      </c>
      <c r="B8" s="26" t="s">
        <v>58</v>
      </c>
      <c r="C8" s="26">
        <v>1</v>
      </c>
      <c r="E8" s="26">
        <v>0</v>
      </c>
      <c r="F8" s="31"/>
      <c r="G8" s="30">
        <v>376.6</v>
      </c>
      <c r="H8" s="30">
        <f t="shared" si="0"/>
        <v>6.2766666666666673</v>
      </c>
      <c r="I8" s="26">
        <v>1</v>
      </c>
      <c r="J8" s="30">
        <f t="shared" si="1"/>
        <v>88.21030270844399</v>
      </c>
      <c r="K8" s="26">
        <f t="shared" si="2"/>
        <v>332.20000000000005</v>
      </c>
      <c r="L8" s="30">
        <v>44.4</v>
      </c>
      <c r="M8" s="30">
        <v>48.3</v>
      </c>
      <c r="N8" s="30">
        <v>14.38</v>
      </c>
      <c r="O8" s="30">
        <v>204</v>
      </c>
      <c r="P8" s="30">
        <v>64</v>
      </c>
      <c r="Q8" s="26">
        <v>60</v>
      </c>
      <c r="R8" s="27">
        <f t="shared" si="3"/>
        <v>9.559214020180562</v>
      </c>
      <c r="S8" s="30">
        <f t="shared" si="4"/>
        <v>11.789697291556028</v>
      </c>
      <c r="T8" s="30">
        <f t="shared" si="5"/>
        <v>14.539434075857915</v>
      </c>
      <c r="U8" s="30">
        <f t="shared" si="6"/>
        <v>4.3287176399759177</v>
      </c>
      <c r="V8" s="30">
        <f t="shared" si="7"/>
        <v>61.408789885611071</v>
      </c>
      <c r="W8" s="30">
        <f t="shared" si="8"/>
        <v>19.265502709211315</v>
      </c>
      <c r="Y8" s="30">
        <v>8.5399999999999991</v>
      </c>
      <c r="Z8" s="30">
        <v>68</v>
      </c>
      <c r="AA8" s="26">
        <v>4</v>
      </c>
      <c r="AB8" s="26">
        <v>16</v>
      </c>
      <c r="AC8" s="30">
        <f t="shared" si="9"/>
        <v>2.5491237387148167</v>
      </c>
      <c r="AD8" s="30">
        <v>79</v>
      </c>
      <c r="AE8" s="30">
        <f t="shared" si="10"/>
        <v>12.586298459904407</v>
      </c>
      <c r="AF8" s="26">
        <v>0</v>
      </c>
      <c r="AG8" s="26">
        <v>0</v>
      </c>
      <c r="AH8" s="26">
        <v>0</v>
      </c>
      <c r="AI8" s="26">
        <v>0</v>
      </c>
      <c r="AK8" s="26" t="s">
        <v>75</v>
      </c>
      <c r="AL8" s="26">
        <v>338</v>
      </c>
      <c r="AM8" s="27">
        <f t="shared" si="11"/>
        <v>53.850238980350497</v>
      </c>
    </row>
    <row r="9" spans="1:41" x14ac:dyDescent="0.25">
      <c r="A9" s="26" t="s">
        <v>88</v>
      </c>
      <c r="B9" s="26" t="s">
        <v>59</v>
      </c>
      <c r="C9" s="26">
        <v>1</v>
      </c>
      <c r="E9" s="26">
        <v>0</v>
      </c>
      <c r="F9" s="31"/>
      <c r="G9" s="30">
        <v>202.5</v>
      </c>
      <c r="H9" s="30">
        <f t="shared" si="0"/>
        <v>3.375</v>
      </c>
      <c r="I9" s="26">
        <v>1</v>
      </c>
      <c r="J9" s="30">
        <f t="shared" si="1"/>
        <v>77.580246913580254</v>
      </c>
      <c r="K9" s="26">
        <f t="shared" si="2"/>
        <v>157.1</v>
      </c>
      <c r="L9" s="30">
        <v>45.4</v>
      </c>
      <c r="M9" s="30">
        <v>13.4</v>
      </c>
      <c r="N9" s="30">
        <v>9.5</v>
      </c>
      <c r="O9" s="30">
        <v>115</v>
      </c>
      <c r="P9" s="30">
        <v>18.3</v>
      </c>
      <c r="Q9" s="26">
        <v>35</v>
      </c>
      <c r="R9" s="27">
        <f t="shared" si="3"/>
        <v>10.37037037037037</v>
      </c>
      <c r="S9" s="30">
        <f t="shared" si="4"/>
        <v>22.419753086419753</v>
      </c>
      <c r="T9" s="30">
        <f t="shared" si="5"/>
        <v>8.5295989815404205</v>
      </c>
      <c r="U9" s="30">
        <f t="shared" si="6"/>
        <v>6.0471037555697009</v>
      </c>
      <c r="V9" s="30">
        <f t="shared" si="7"/>
        <v>73.201782304264796</v>
      </c>
      <c r="W9" s="30">
        <f t="shared" si="8"/>
        <v>11.648631444939529</v>
      </c>
      <c r="Y9" s="30">
        <v>5.3</v>
      </c>
      <c r="Z9" s="30">
        <v>137.19999999999999</v>
      </c>
      <c r="AA9" s="26">
        <v>2</v>
      </c>
      <c r="AB9" s="26">
        <v>11</v>
      </c>
      <c r="AC9" s="30">
        <f t="shared" si="9"/>
        <v>3.2592592592592591</v>
      </c>
      <c r="AD9" s="30">
        <v>96</v>
      </c>
      <c r="AE9" s="30">
        <f t="shared" si="10"/>
        <v>28.444444444444443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 t="s">
        <v>71</v>
      </c>
      <c r="AL9" s="26">
        <v>250</v>
      </c>
      <c r="AM9" s="27">
        <f t="shared" si="11"/>
        <v>74.074074074074076</v>
      </c>
    </row>
    <row r="10" spans="1:41" x14ac:dyDescent="0.25">
      <c r="F10" s="31"/>
      <c r="G10" s="30"/>
      <c r="J10" s="30"/>
      <c r="L10" s="30"/>
      <c r="M10" s="30"/>
      <c r="N10" s="30"/>
      <c r="O10" s="30"/>
      <c r="P10" s="30"/>
      <c r="S10" s="30"/>
      <c r="T10" s="30"/>
      <c r="U10" s="30"/>
      <c r="V10" s="30"/>
      <c r="W10" s="30"/>
      <c r="Y10" s="30"/>
      <c r="Z10" s="30"/>
      <c r="AC10" s="30"/>
      <c r="AD10" s="30"/>
      <c r="AE10" s="30"/>
    </row>
    <row r="11" spans="1:41" x14ac:dyDescent="0.25">
      <c r="A11" s="32" t="s">
        <v>96</v>
      </c>
      <c r="B11" s="32"/>
      <c r="F11" s="31"/>
      <c r="G11" s="30">
        <f>AVERAGE(G3:G8)</f>
        <v>426.32</v>
      </c>
      <c r="H11" s="30">
        <f t="shared" ref="H11:AM11" si="12">AVERAGE(H3:H8)</f>
        <v>7.1053333333333342</v>
      </c>
      <c r="I11" s="30"/>
      <c r="J11" s="30">
        <f t="shared" si="12"/>
        <v>85.342888272148684</v>
      </c>
      <c r="K11" s="30">
        <f t="shared" si="12"/>
        <v>354.72333333333336</v>
      </c>
      <c r="L11" s="30">
        <f t="shared" si="12"/>
        <v>71.596666666666664</v>
      </c>
      <c r="M11" s="30">
        <f t="shared" si="12"/>
        <v>44.933333333333337</v>
      </c>
      <c r="N11" s="30">
        <f t="shared" si="12"/>
        <v>34.094999999999999</v>
      </c>
      <c r="O11" s="30">
        <f t="shared" si="12"/>
        <v>171.28333333333333</v>
      </c>
      <c r="P11" s="30">
        <f t="shared" si="12"/>
        <v>79.55</v>
      </c>
      <c r="Q11" s="30">
        <f t="shared" si="12"/>
        <v>114.33333333333333</v>
      </c>
      <c r="R11" s="30">
        <f t="shared" si="12"/>
        <v>15.477158072396032</v>
      </c>
      <c r="S11" s="30">
        <f t="shared" si="12"/>
        <v>14.657111727851325</v>
      </c>
      <c r="T11" s="30">
        <f t="shared" si="12"/>
        <v>12.276641858503595</v>
      </c>
      <c r="U11" s="30">
        <f t="shared" si="12"/>
        <v>8.9300230465297989</v>
      </c>
      <c r="V11" s="30">
        <f t="shared" si="12"/>
        <v>46.218844987020873</v>
      </c>
      <c r="W11" s="30">
        <f t="shared" si="12"/>
        <v>25.985849009444408</v>
      </c>
      <c r="X11" s="30"/>
      <c r="Y11" s="30">
        <f t="shared" si="12"/>
        <v>10.183333333333334</v>
      </c>
      <c r="Z11" s="30">
        <f t="shared" si="12"/>
        <v>78.571666666666658</v>
      </c>
      <c r="AA11" s="30">
        <f t="shared" si="12"/>
        <v>4</v>
      </c>
      <c r="AB11" s="30">
        <f t="shared" si="12"/>
        <v>24.5</v>
      </c>
      <c r="AC11" s="30">
        <f t="shared" si="12"/>
        <v>3.2526158661627202</v>
      </c>
      <c r="AD11" s="30">
        <f t="shared" si="12"/>
        <v>112.83333333333333</v>
      </c>
      <c r="AE11" s="30">
        <f t="shared" si="12"/>
        <v>14.42104962705646</v>
      </c>
      <c r="AF11" s="30">
        <f t="shared" si="12"/>
        <v>0</v>
      </c>
      <c r="AG11" s="30">
        <f t="shared" si="12"/>
        <v>0</v>
      </c>
      <c r="AH11" s="30">
        <f t="shared" si="12"/>
        <v>0</v>
      </c>
      <c r="AI11" s="30">
        <f t="shared" si="12"/>
        <v>0</v>
      </c>
      <c r="AJ11" s="30">
        <f t="shared" si="12"/>
        <v>1.25</v>
      </c>
      <c r="AK11" s="30"/>
      <c r="AL11" s="30">
        <f t="shared" si="12"/>
        <v>285</v>
      </c>
      <c r="AM11" s="30">
        <f t="shared" si="12"/>
        <v>37.482828982978333</v>
      </c>
    </row>
    <row r="12" spans="1:41" x14ac:dyDescent="0.25">
      <c r="A12" s="32" t="s">
        <v>97</v>
      </c>
      <c r="B12" s="32"/>
      <c r="F12" s="31"/>
      <c r="G12" s="30">
        <f>STDEV(G3:G8)</f>
        <v>130.85001184562424</v>
      </c>
      <c r="H12" s="30">
        <f t="shared" ref="H12:AM12" si="13">STDEV(H3:H8)</f>
        <v>2.1808335307603972</v>
      </c>
      <c r="I12" s="30"/>
      <c r="J12" s="30">
        <f t="shared" si="13"/>
        <v>11.457786591966084</v>
      </c>
      <c r="K12" s="30">
        <f t="shared" si="13"/>
        <v>86.200933096264507</v>
      </c>
      <c r="L12" s="30">
        <f t="shared" si="13"/>
        <v>77.212239875985119</v>
      </c>
      <c r="M12" s="30">
        <f t="shared" si="13"/>
        <v>20.134712977012267</v>
      </c>
      <c r="N12" s="30">
        <f t="shared" si="13"/>
        <v>27.71730271869902</v>
      </c>
      <c r="O12" s="30">
        <f t="shared" si="13"/>
        <v>72.345958191640946</v>
      </c>
      <c r="P12" s="30">
        <f t="shared" si="13"/>
        <v>40.162357998504035</v>
      </c>
      <c r="Q12" s="30">
        <f t="shared" si="13"/>
        <v>69.904697028645117</v>
      </c>
      <c r="R12" s="30">
        <f t="shared" si="13"/>
        <v>7.2657733245636997</v>
      </c>
      <c r="S12" s="30">
        <f t="shared" si="13"/>
        <v>11.457786591966089</v>
      </c>
      <c r="T12" s="30">
        <f t="shared" si="13"/>
        <v>3.9179993991779307</v>
      </c>
      <c r="U12" s="30">
        <f t="shared" si="13"/>
        <v>6.2160496016080256</v>
      </c>
      <c r="V12" s="30">
        <f t="shared" si="13"/>
        <v>14.464262668687512</v>
      </c>
      <c r="W12" s="30">
        <f t="shared" si="13"/>
        <v>20.130145478618203</v>
      </c>
      <c r="X12" s="30"/>
      <c r="Y12" s="30">
        <f t="shared" si="13"/>
        <v>11.169660096290604</v>
      </c>
      <c r="Z12" s="30">
        <f t="shared" si="13"/>
        <v>41.858929951285994</v>
      </c>
      <c r="AA12" s="30">
        <f t="shared" si="13"/>
        <v>1.0954451150103321</v>
      </c>
      <c r="AB12" s="30">
        <f t="shared" si="13"/>
        <v>14.024977718342372</v>
      </c>
      <c r="AC12" s="30">
        <f t="shared" si="13"/>
        <v>1.1697840621924587</v>
      </c>
      <c r="AD12" s="30">
        <f t="shared" si="13"/>
        <v>91.23906327153226</v>
      </c>
      <c r="AE12" s="30">
        <f t="shared" si="13"/>
        <v>10.820235373128984</v>
      </c>
      <c r="AF12" s="30">
        <f t="shared" si="13"/>
        <v>0</v>
      </c>
      <c r="AG12" s="30">
        <f t="shared" si="13"/>
        <v>0</v>
      </c>
      <c r="AH12" s="30">
        <f t="shared" si="13"/>
        <v>0</v>
      </c>
      <c r="AI12" s="30">
        <f t="shared" si="13"/>
        <v>0</v>
      </c>
      <c r="AJ12" s="30">
        <f t="shared" si="13"/>
        <v>1.5</v>
      </c>
      <c r="AK12" s="30"/>
      <c r="AL12" s="30">
        <f t="shared" si="13"/>
        <v>158.89776587479133</v>
      </c>
      <c r="AM12" s="30">
        <f t="shared" si="13"/>
        <v>22.135571353453727</v>
      </c>
    </row>
    <row r="13" spans="1:41" x14ac:dyDescent="0.25">
      <c r="F13" s="31"/>
      <c r="G13" s="30"/>
      <c r="J13" s="30"/>
      <c r="L13" s="30"/>
      <c r="M13" s="30"/>
      <c r="N13" s="30"/>
      <c r="O13" s="30"/>
      <c r="P13" s="30"/>
      <c r="S13" s="30"/>
      <c r="T13" s="30"/>
      <c r="U13" s="30"/>
      <c r="V13" s="30"/>
      <c r="W13" s="30"/>
      <c r="Y13" s="30"/>
      <c r="Z13" s="30"/>
      <c r="AC13" s="30"/>
      <c r="AD13" s="30"/>
      <c r="AE13" s="30"/>
    </row>
    <row r="14" spans="1:41" x14ac:dyDescent="0.25">
      <c r="A14" s="26" t="s">
        <v>89</v>
      </c>
      <c r="B14" s="26" t="s">
        <v>62</v>
      </c>
      <c r="C14" s="26">
        <v>1</v>
      </c>
      <c r="D14" s="26">
        <v>2</v>
      </c>
      <c r="E14" s="26">
        <v>0</v>
      </c>
      <c r="F14" s="31">
        <v>3</v>
      </c>
      <c r="G14" s="30">
        <v>453</v>
      </c>
      <c r="I14" s="26">
        <v>0</v>
      </c>
      <c r="J14" s="30">
        <v>76.114790286975719</v>
      </c>
      <c r="K14" s="26">
        <v>344.8</v>
      </c>
      <c r="L14" s="30">
        <v>108.2</v>
      </c>
      <c r="M14" s="30">
        <v>85.4</v>
      </c>
      <c r="N14" s="30">
        <v>10.35</v>
      </c>
      <c r="O14" s="30">
        <v>188.2</v>
      </c>
      <c r="P14" s="30">
        <v>60.4</v>
      </c>
      <c r="Q14" s="26">
        <v>56</v>
      </c>
      <c r="S14" s="30">
        <v>23.885209713024285</v>
      </c>
      <c r="T14" s="30">
        <v>24.767981438515083</v>
      </c>
      <c r="U14" s="30">
        <v>3.0017401392111367</v>
      </c>
      <c r="V14" s="30">
        <v>54.582366589327137</v>
      </c>
      <c r="W14" s="30">
        <v>17.517401392111367</v>
      </c>
      <c r="Y14" s="30">
        <v>6.39</v>
      </c>
      <c r="Z14" s="30">
        <v>52.2</v>
      </c>
      <c r="AA14" s="26">
        <v>4</v>
      </c>
      <c r="AB14" s="26">
        <v>18</v>
      </c>
      <c r="AC14" s="30">
        <v>3.1322505800464033</v>
      </c>
      <c r="AD14" s="30">
        <v>45</v>
      </c>
      <c r="AE14" s="30">
        <v>7.830626450116009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 t="s">
        <v>62</v>
      </c>
    </row>
    <row r="15" spans="1:41" x14ac:dyDescent="0.25">
      <c r="A15" s="26" t="s">
        <v>90</v>
      </c>
      <c r="B15" s="26" t="s">
        <v>14</v>
      </c>
      <c r="C15" s="26">
        <v>1</v>
      </c>
      <c r="D15" s="26">
        <v>5</v>
      </c>
      <c r="E15" s="26">
        <v>0</v>
      </c>
      <c r="F15" s="31" t="s">
        <v>52</v>
      </c>
      <c r="G15" s="30">
        <v>430.4</v>
      </c>
      <c r="I15" s="26">
        <v>1</v>
      </c>
      <c r="J15" s="30">
        <v>87.105018587360604</v>
      </c>
      <c r="K15" s="26">
        <v>374.9</v>
      </c>
      <c r="L15" s="30">
        <v>55.5</v>
      </c>
      <c r="M15" s="30">
        <v>40.299999999999997</v>
      </c>
      <c r="N15" s="30">
        <v>19.02</v>
      </c>
      <c r="O15" s="30">
        <v>161.5</v>
      </c>
      <c r="P15" s="30">
        <v>153.19999999999999</v>
      </c>
      <c r="Q15" s="26">
        <v>104</v>
      </c>
      <c r="S15" s="30">
        <v>12.894981412639407</v>
      </c>
      <c r="T15" s="30">
        <v>10.749533208855695</v>
      </c>
      <c r="U15" s="30">
        <v>5.0733528941050947</v>
      </c>
      <c r="V15" s="30">
        <v>43.078154174446517</v>
      </c>
      <c r="W15" s="30">
        <v>40.864230461456387</v>
      </c>
      <c r="Y15" s="30">
        <v>3.4</v>
      </c>
      <c r="Z15" s="30">
        <v>159.6</v>
      </c>
      <c r="AA15" s="26">
        <v>3</v>
      </c>
      <c r="AB15" s="26">
        <v>26</v>
      </c>
      <c r="AC15" s="30">
        <v>4.1611096292344625</v>
      </c>
      <c r="AD15" s="30">
        <v>173</v>
      </c>
      <c r="AE15" s="30">
        <v>27.687383302213924</v>
      </c>
      <c r="AF15" s="26">
        <v>0</v>
      </c>
      <c r="AG15" s="26">
        <v>0</v>
      </c>
      <c r="AH15" s="26">
        <v>0</v>
      </c>
      <c r="AI15" s="26">
        <v>0</v>
      </c>
      <c r="AJ15" s="26">
        <v>3</v>
      </c>
      <c r="AK15" s="26" t="s">
        <v>14</v>
      </c>
    </row>
    <row r="16" spans="1:41" x14ac:dyDescent="0.25">
      <c r="A16" s="26" t="s">
        <v>91</v>
      </c>
      <c r="B16" s="26" t="s">
        <v>63</v>
      </c>
      <c r="F16" s="31"/>
      <c r="G16" s="30">
        <v>546.91</v>
      </c>
      <c r="J16" s="30">
        <f>K16*100/G16</f>
        <v>77.76965131374449</v>
      </c>
      <c r="K16" s="26">
        <v>425.33</v>
      </c>
      <c r="L16" s="30">
        <v>121.58</v>
      </c>
      <c r="M16" s="30">
        <v>71.83</v>
      </c>
      <c r="N16" s="30">
        <v>82.33</v>
      </c>
      <c r="O16" s="30">
        <v>210.5</v>
      </c>
      <c r="P16" s="30">
        <v>41.83</v>
      </c>
      <c r="S16" s="30">
        <f t="shared" ref="S16" si="14">L16*100/G16</f>
        <v>22.23034868625551</v>
      </c>
      <c r="T16" s="30">
        <f>M16*100/K16</f>
        <v>16.888063386076695</v>
      </c>
      <c r="U16" s="30">
        <f t="shared" ref="U16" si="15">N16*100/K16</f>
        <v>19.356734770648675</v>
      </c>
      <c r="V16" s="30">
        <f t="shared" ref="V16" si="16">O16*100/K16</f>
        <v>49.490983471657302</v>
      </c>
      <c r="W16" s="30">
        <f t="shared" ref="W16" si="17">P16*100/K16</f>
        <v>9.8347165730138961</v>
      </c>
      <c r="Y16" s="30">
        <v>18.260000000000002</v>
      </c>
      <c r="Z16" s="30">
        <v>58.7</v>
      </c>
      <c r="AA16" s="26">
        <v>5</v>
      </c>
      <c r="AC16" s="30"/>
      <c r="AD16" s="30">
        <v>50</v>
      </c>
      <c r="AE16" s="30"/>
      <c r="AK16" s="26" t="s">
        <v>63</v>
      </c>
    </row>
    <row r="17" spans="1:39" x14ac:dyDescent="0.25">
      <c r="A17" s="26" t="s">
        <v>92</v>
      </c>
      <c r="B17" s="26" t="s">
        <v>64</v>
      </c>
      <c r="F17" s="31"/>
      <c r="G17" s="30">
        <v>411.03</v>
      </c>
      <c r="J17" s="30">
        <f>K17*100/G17</f>
        <v>86.691968956037272</v>
      </c>
      <c r="K17" s="26">
        <v>356.33</v>
      </c>
      <c r="L17" s="30">
        <v>54.7</v>
      </c>
      <c r="M17" s="30">
        <v>54.33</v>
      </c>
      <c r="N17" s="30">
        <v>10.33</v>
      </c>
      <c r="O17" s="30">
        <v>207.5</v>
      </c>
      <c r="P17" s="30">
        <v>78</v>
      </c>
      <c r="S17" s="30">
        <f>L17*100/G17</f>
        <v>13.308031043962728</v>
      </c>
      <c r="T17" s="30">
        <f>M17*100/K17</f>
        <v>15.247102405073949</v>
      </c>
      <c r="U17" s="30">
        <f>N17*100/K17</f>
        <v>2.8989981197204839</v>
      </c>
      <c r="V17" s="30">
        <f>O17*100/K17</f>
        <v>58.232537254791907</v>
      </c>
      <c r="W17" s="30">
        <f>P17*100/K17</f>
        <v>21.889821233126597</v>
      </c>
      <c r="Y17" s="30">
        <v>22.86</v>
      </c>
      <c r="Z17" s="30">
        <v>114.33</v>
      </c>
      <c r="AA17" s="26">
        <v>2</v>
      </c>
      <c r="AC17" s="30"/>
      <c r="AD17" s="30">
        <v>22</v>
      </c>
      <c r="AE17" s="30"/>
      <c r="AK17" s="26" t="s">
        <v>64</v>
      </c>
    </row>
    <row r="18" spans="1:39" x14ac:dyDescent="0.25">
      <c r="A18" s="26" t="s">
        <v>93</v>
      </c>
      <c r="B18" s="26" t="s">
        <v>8</v>
      </c>
      <c r="C18" s="26">
        <v>1</v>
      </c>
      <c r="D18" s="26">
        <v>3</v>
      </c>
      <c r="E18" s="26">
        <v>0</v>
      </c>
      <c r="F18" s="31" t="s">
        <v>54</v>
      </c>
      <c r="G18" s="30">
        <v>516.20000000000005</v>
      </c>
      <c r="I18" s="26">
        <v>1</v>
      </c>
      <c r="J18" s="30">
        <v>77.87679194110811</v>
      </c>
      <c r="K18" s="26">
        <v>402.00000000000006</v>
      </c>
      <c r="L18" s="30">
        <v>114.2</v>
      </c>
      <c r="M18" s="30">
        <v>44.3</v>
      </c>
      <c r="N18" s="30">
        <v>39.01</v>
      </c>
      <c r="O18" s="30">
        <v>256.2</v>
      </c>
      <c r="P18" s="30">
        <v>62.1</v>
      </c>
      <c r="Q18" s="26">
        <v>92</v>
      </c>
      <c r="S18" s="30">
        <v>22.123208058891901</v>
      </c>
      <c r="T18" s="30">
        <v>11.019900497512436</v>
      </c>
      <c r="U18" s="30">
        <v>9.7039800995024859</v>
      </c>
      <c r="V18" s="30">
        <v>63.731343283582078</v>
      </c>
      <c r="W18" s="30">
        <v>15.44776119402985</v>
      </c>
      <c r="Y18" s="30">
        <v>31.6</v>
      </c>
      <c r="Z18" s="30">
        <v>90.5</v>
      </c>
      <c r="AA18" s="26">
        <v>4</v>
      </c>
      <c r="AB18" s="26">
        <v>28</v>
      </c>
      <c r="AC18" s="30">
        <v>4.1791044776119399</v>
      </c>
      <c r="AD18" s="30">
        <v>225</v>
      </c>
      <c r="AE18" s="30">
        <v>33.582089552238799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 t="s">
        <v>8</v>
      </c>
    </row>
    <row r="19" spans="1:39" x14ac:dyDescent="0.25">
      <c r="A19" s="26" t="s">
        <v>94</v>
      </c>
      <c r="B19" s="26" t="s">
        <v>65</v>
      </c>
      <c r="F19" s="31"/>
      <c r="G19" s="30"/>
      <c r="J19" s="30"/>
      <c r="L19" s="30"/>
      <c r="M19" s="30"/>
      <c r="N19" s="30"/>
      <c r="O19" s="30"/>
      <c r="P19" s="30"/>
      <c r="S19" s="30"/>
      <c r="T19" s="30"/>
      <c r="U19" s="30"/>
      <c r="V19" s="30"/>
      <c r="W19" s="30"/>
      <c r="Y19" s="30"/>
      <c r="Z19" s="30"/>
      <c r="AC19" s="30"/>
      <c r="AD19" s="30"/>
      <c r="AE19" s="30"/>
    </row>
    <row r="20" spans="1:39" x14ac:dyDescent="0.25">
      <c r="A20" s="26" t="s">
        <v>95</v>
      </c>
      <c r="B20" s="26" t="s">
        <v>66</v>
      </c>
      <c r="F20" s="31"/>
      <c r="G20" s="30"/>
      <c r="J20" s="30"/>
      <c r="L20" s="30"/>
      <c r="M20" s="30"/>
      <c r="N20" s="30"/>
      <c r="O20" s="30"/>
      <c r="P20" s="30"/>
      <c r="S20" s="30"/>
      <c r="T20" s="30"/>
      <c r="U20" s="30"/>
      <c r="V20" s="30"/>
      <c r="W20" s="30"/>
      <c r="Y20" s="30"/>
      <c r="Z20" s="30"/>
      <c r="AC20" s="30"/>
      <c r="AD20" s="30"/>
      <c r="AE20" s="30"/>
    </row>
    <row r="21" spans="1:39" x14ac:dyDescent="0.25">
      <c r="F21" s="31"/>
      <c r="G21" s="30"/>
      <c r="J21" s="30"/>
      <c r="L21" s="30"/>
      <c r="M21" s="30"/>
      <c r="N21" s="30"/>
      <c r="O21" s="30"/>
      <c r="P21" s="30"/>
      <c r="S21" s="30"/>
      <c r="T21" s="30"/>
      <c r="U21" s="30"/>
      <c r="V21" s="30"/>
      <c r="W21" s="30"/>
      <c r="Y21" s="30"/>
      <c r="Z21" s="30"/>
      <c r="AC21" s="30"/>
      <c r="AD21" s="30"/>
      <c r="AE21" s="30"/>
    </row>
    <row r="22" spans="1:39" x14ac:dyDescent="0.25">
      <c r="A22" s="32" t="s">
        <v>96</v>
      </c>
      <c r="B22" s="32"/>
      <c r="G22" s="30">
        <f>AVERAGE(G14:G18)</f>
        <v>471.50799999999998</v>
      </c>
      <c r="H22" s="30"/>
      <c r="I22" s="30"/>
      <c r="J22" s="30">
        <f t="shared" ref="J22:AM22" si="18">AVERAGE(J14:J18)</f>
        <v>81.111644217045225</v>
      </c>
      <c r="K22" s="30">
        <f t="shared" si="18"/>
        <v>380.67199999999997</v>
      </c>
      <c r="L22" s="30">
        <f t="shared" si="18"/>
        <v>90.835999999999984</v>
      </c>
      <c r="M22" s="30">
        <f t="shared" si="18"/>
        <v>59.232000000000006</v>
      </c>
      <c r="N22" s="30">
        <f t="shared" si="18"/>
        <v>32.207999999999998</v>
      </c>
      <c r="O22" s="30">
        <f t="shared" si="18"/>
        <v>204.78000000000003</v>
      </c>
      <c r="P22" s="30">
        <f t="shared" si="18"/>
        <v>79.106000000000009</v>
      </c>
      <c r="Q22" s="30">
        <f t="shared" si="18"/>
        <v>84</v>
      </c>
      <c r="R22" s="30"/>
      <c r="S22" s="30">
        <f t="shared" si="18"/>
        <v>18.888355782954768</v>
      </c>
      <c r="T22" s="30">
        <f t="shared" si="18"/>
        <v>15.73451618720677</v>
      </c>
      <c r="U22" s="30">
        <f t="shared" si="18"/>
        <v>8.0069612046375749</v>
      </c>
      <c r="V22" s="30">
        <f t="shared" si="18"/>
        <v>53.823076954760992</v>
      </c>
      <c r="W22" s="30">
        <f t="shared" si="18"/>
        <v>21.11078617074762</v>
      </c>
      <c r="X22" s="30"/>
      <c r="Y22" s="30">
        <f t="shared" si="18"/>
        <v>16.501999999999999</v>
      </c>
      <c r="Z22" s="30">
        <f t="shared" si="18"/>
        <v>95.066000000000003</v>
      </c>
      <c r="AA22" s="30">
        <f t="shared" si="18"/>
        <v>3.6</v>
      </c>
      <c r="AB22" s="30">
        <f t="shared" si="18"/>
        <v>24</v>
      </c>
      <c r="AC22" s="30">
        <f t="shared" si="18"/>
        <v>3.8241548956309352</v>
      </c>
      <c r="AD22" s="30">
        <f t="shared" si="18"/>
        <v>103</v>
      </c>
      <c r="AE22" s="30">
        <f t="shared" si="18"/>
        <v>23.033366434856244</v>
      </c>
      <c r="AF22" s="30">
        <f t="shared" si="18"/>
        <v>0</v>
      </c>
      <c r="AG22" s="30">
        <f t="shared" si="18"/>
        <v>0</v>
      </c>
      <c r="AH22" s="30">
        <f t="shared" si="18"/>
        <v>0</v>
      </c>
      <c r="AI22" s="30">
        <f t="shared" si="18"/>
        <v>0</v>
      </c>
      <c r="AJ22" s="30">
        <f t="shared" si="18"/>
        <v>1</v>
      </c>
      <c r="AK22" s="30"/>
      <c r="AL22" s="30" t="e">
        <f t="shared" si="18"/>
        <v>#DIV/0!</v>
      </c>
      <c r="AM22" s="30" t="e">
        <f t="shared" si="18"/>
        <v>#DIV/0!</v>
      </c>
    </row>
    <row r="23" spans="1:39" x14ac:dyDescent="0.25">
      <c r="A23" s="32" t="s">
        <v>97</v>
      </c>
      <c r="B23" s="32"/>
      <c r="G23" s="30">
        <f>STDEV(G14:G18)</f>
        <v>57.820495241739422</v>
      </c>
      <c r="H23" s="30"/>
      <c r="I23" s="30"/>
      <c r="J23" s="30">
        <f t="shared" ref="J23:AM23" si="19">STDEV(J14:J18)</f>
        <v>5.3306260314023861</v>
      </c>
      <c r="K23" s="30">
        <f t="shared" si="19"/>
        <v>33.022226908553584</v>
      </c>
      <c r="L23" s="30">
        <f t="shared" si="19"/>
        <v>32.965974579860422</v>
      </c>
      <c r="M23" s="30">
        <f t="shared" si="19"/>
        <v>19.032135192878361</v>
      </c>
      <c r="N23" s="30">
        <f t="shared" si="19"/>
        <v>30.367846812047777</v>
      </c>
      <c r="O23" s="30">
        <f t="shared" si="19"/>
        <v>34.756970523910617</v>
      </c>
      <c r="P23" s="30">
        <f t="shared" si="19"/>
        <v>43.358282715070715</v>
      </c>
      <c r="Q23" s="30">
        <f t="shared" si="19"/>
        <v>24.979991993593593</v>
      </c>
      <c r="R23" s="30"/>
      <c r="S23" s="30">
        <f t="shared" si="19"/>
        <v>5.3306260314023897</v>
      </c>
      <c r="T23" s="30">
        <f t="shared" si="19"/>
        <v>5.7063428344603988</v>
      </c>
      <c r="U23" s="30">
        <f t="shared" si="19"/>
        <v>6.9182153703021978</v>
      </c>
      <c r="V23" s="30">
        <f t="shared" si="19"/>
        <v>7.943771176695992</v>
      </c>
      <c r="W23" s="30">
        <f t="shared" si="19"/>
        <v>11.863151653352379</v>
      </c>
      <c r="X23" s="30"/>
      <c r="Y23" s="30">
        <f t="shared" si="19"/>
        <v>11.676678466070735</v>
      </c>
      <c r="Z23" s="30">
        <f t="shared" si="19"/>
        <v>43.921996539319565</v>
      </c>
      <c r="AA23" s="30">
        <f t="shared" si="19"/>
        <v>1.1401754250991383</v>
      </c>
      <c r="AB23" s="30">
        <f t="shared" si="19"/>
        <v>5.2915026221291814</v>
      </c>
      <c r="AC23" s="30">
        <f t="shared" si="19"/>
        <v>0.59927426115711513</v>
      </c>
      <c r="AD23" s="30">
        <f t="shared" si="19"/>
        <v>90.16373994017772</v>
      </c>
      <c r="AE23" s="30">
        <f t="shared" si="19"/>
        <v>13.491825959677785</v>
      </c>
      <c r="AF23" s="30">
        <f t="shared" si="19"/>
        <v>0</v>
      </c>
      <c r="AG23" s="30">
        <f t="shared" si="19"/>
        <v>0</v>
      </c>
      <c r="AH23" s="30">
        <f t="shared" si="19"/>
        <v>0</v>
      </c>
      <c r="AI23" s="30">
        <f t="shared" si="19"/>
        <v>0</v>
      </c>
      <c r="AJ23" s="30">
        <f t="shared" si="19"/>
        <v>1.7320508075688772</v>
      </c>
      <c r="AK23" s="30"/>
      <c r="AL23" s="30" t="e">
        <f t="shared" si="19"/>
        <v>#DIV/0!</v>
      </c>
      <c r="AM23" s="30" t="e">
        <f t="shared" si="19"/>
        <v>#DIV/0!</v>
      </c>
    </row>
    <row r="25" spans="1:39" x14ac:dyDescent="0.25">
      <c r="A25" s="32" t="s">
        <v>67</v>
      </c>
      <c r="B25" s="32"/>
      <c r="G25" s="29">
        <f>TTEST(G3:G8,G14:G18,2,2)</f>
        <v>0.49474651215975129</v>
      </c>
      <c r="H25" s="29"/>
      <c r="I25" s="29"/>
      <c r="J25" s="29">
        <f t="shared" ref="J25:AM25" si="20">TTEST(J3:J8,J14:J18,2,2)</f>
        <v>0.46930369595475285</v>
      </c>
      <c r="K25" s="29">
        <f t="shared" si="20"/>
        <v>0.54375808023668359</v>
      </c>
      <c r="L25" s="29">
        <f t="shared" si="20"/>
        <v>0.61845484586902766</v>
      </c>
      <c r="M25" s="29">
        <f t="shared" si="20"/>
        <v>0.26019667914808059</v>
      </c>
      <c r="N25" s="29">
        <f t="shared" si="20"/>
        <v>0.91656919396389225</v>
      </c>
      <c r="O25" s="29">
        <f t="shared" si="20"/>
        <v>0.37053409354001965</v>
      </c>
      <c r="P25" s="29">
        <f t="shared" si="20"/>
        <v>0.98632607506728576</v>
      </c>
      <c r="Q25" s="29">
        <f t="shared" si="20"/>
        <v>0.50169700811894813</v>
      </c>
      <c r="R25" s="29"/>
      <c r="S25" s="29">
        <f t="shared" si="20"/>
        <v>0.46930369595475452</v>
      </c>
      <c r="T25" s="29">
        <f t="shared" si="20"/>
        <v>0.26422373750047418</v>
      </c>
      <c r="U25" s="29">
        <f t="shared" si="20"/>
        <v>0.82084016750827737</v>
      </c>
      <c r="V25" s="29">
        <f t="shared" si="20"/>
        <v>0.32306057150178435</v>
      </c>
      <c r="W25" s="29">
        <f t="shared" si="20"/>
        <v>0.64632569815220053</v>
      </c>
      <c r="X25" s="29"/>
      <c r="Y25" s="29">
        <f t="shared" si="20"/>
        <v>0.38379143565827278</v>
      </c>
      <c r="Z25" s="29">
        <f t="shared" si="20"/>
        <v>0.54022838818470631</v>
      </c>
      <c r="AA25" s="29">
        <f t="shared" si="20"/>
        <v>0.56832175897131854</v>
      </c>
      <c r="AB25" s="29">
        <f t="shared" si="20"/>
        <v>0.95534969391286928</v>
      </c>
      <c r="AC25" s="29">
        <f t="shared" si="20"/>
        <v>0.46218616469731444</v>
      </c>
      <c r="AD25" s="29">
        <f t="shared" si="20"/>
        <v>0.86196392267902011</v>
      </c>
      <c r="AE25" s="29">
        <f t="shared" si="20"/>
        <v>0.33041606234319121</v>
      </c>
      <c r="AF25" s="29"/>
      <c r="AG25" s="29"/>
      <c r="AH25" s="29"/>
      <c r="AI25" s="29"/>
      <c r="AJ25" s="29"/>
      <c r="AK25" s="29"/>
      <c r="AL25" s="29" t="e">
        <f t="shared" si="20"/>
        <v>#DIV/0!</v>
      </c>
      <c r="AM25" s="29" t="e">
        <f t="shared" si="20"/>
        <v>#DIV/0!</v>
      </c>
    </row>
    <row r="27" spans="1:39" x14ac:dyDescent="0.25">
      <c r="A27" s="32" t="s">
        <v>68</v>
      </c>
      <c r="B27" s="32"/>
      <c r="G27" s="29">
        <f>_xlfn.T.INV.2T(G25,11)</f>
        <v>0.7062054348572806</v>
      </c>
      <c r="H27" s="29"/>
      <c r="I27" s="29"/>
      <c r="J27" s="29">
        <f t="shared" ref="J27:AM27" si="21">_xlfn.T.INV.2T(J25,11)</f>
        <v>0.74946239833720985</v>
      </c>
      <c r="K27" s="29">
        <f t="shared" si="21"/>
        <v>0.62651796029318063</v>
      </c>
      <c r="L27" s="29">
        <f t="shared" si="21"/>
        <v>0.51247051893038587</v>
      </c>
      <c r="M27" s="29">
        <f t="shared" si="21"/>
        <v>1.1870872297217077</v>
      </c>
      <c r="N27" s="29">
        <f t="shared" si="21"/>
        <v>0.10718880726102255</v>
      </c>
      <c r="O27" s="29">
        <f t="shared" si="21"/>
        <v>0.93363390996510032</v>
      </c>
      <c r="P27" s="29">
        <f t="shared" si="21"/>
        <v>1.7532113176132916E-2</v>
      </c>
      <c r="Q27" s="29">
        <f t="shared" si="21"/>
        <v>0.69462753074587935</v>
      </c>
      <c r="R27" s="29"/>
      <c r="S27" s="29">
        <f t="shared" si="21"/>
        <v>0.74946239833720818</v>
      </c>
      <c r="T27" s="29">
        <f t="shared" si="21"/>
        <v>1.1765099719566501</v>
      </c>
      <c r="U27" s="29">
        <f t="shared" si="21"/>
        <v>0.23194378393870058</v>
      </c>
      <c r="V27" s="29">
        <f t="shared" si="21"/>
        <v>1.0346116078454244</v>
      </c>
      <c r="W27" s="29">
        <f t="shared" si="21"/>
        <v>0.47174800723709848</v>
      </c>
      <c r="X27" s="29"/>
      <c r="Y27" s="29">
        <f t="shared" si="21"/>
        <v>0.90710707255026912</v>
      </c>
      <c r="Z27" s="29">
        <f t="shared" si="21"/>
        <v>0.63211323193594648</v>
      </c>
      <c r="AA27" s="29">
        <f t="shared" si="21"/>
        <v>0.58813245303610495</v>
      </c>
      <c r="AB27" s="29">
        <f t="shared" si="21"/>
        <v>5.7279633717062808E-2</v>
      </c>
      <c r="AC27" s="29">
        <f t="shared" si="21"/>
        <v>0.76182516769741815</v>
      </c>
      <c r="AD27" s="29">
        <f t="shared" si="21"/>
        <v>0.17799310075262784</v>
      </c>
      <c r="AE27" s="29">
        <f t="shared" si="21"/>
        <v>1.0182859272170941</v>
      </c>
      <c r="AF27" s="29"/>
      <c r="AG27" s="29"/>
      <c r="AH27" s="29"/>
      <c r="AI27" s="29"/>
      <c r="AJ27" s="29"/>
      <c r="AK27" s="29"/>
      <c r="AL27" s="29" t="e">
        <f t="shared" si="21"/>
        <v>#DIV/0!</v>
      </c>
      <c r="AM27" s="29" t="e">
        <f t="shared" si="21"/>
        <v>#DIV/0!</v>
      </c>
    </row>
  </sheetData>
  <mergeCells count="20">
    <mergeCell ref="AD1:AE1"/>
    <mergeCell ref="AF1:AF2"/>
    <mergeCell ref="AG1:AG2"/>
    <mergeCell ref="AH1:AH2"/>
    <mergeCell ref="AI1:AI2"/>
    <mergeCell ref="AJ1:AJ2"/>
    <mergeCell ref="G1:H1"/>
    <mergeCell ref="A25:B25"/>
    <mergeCell ref="A27:B27"/>
    <mergeCell ref="I1:I2"/>
    <mergeCell ref="Q1:R1"/>
    <mergeCell ref="AB1:AC1"/>
    <mergeCell ref="A11:B11"/>
    <mergeCell ref="A12:B12"/>
    <mergeCell ref="A22:B22"/>
    <mergeCell ref="A23:B23"/>
    <mergeCell ref="F1:F2"/>
    <mergeCell ref="E1:E2"/>
    <mergeCell ref="D1:D2"/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PSGS RESUMEN LOURDES</vt:lpstr>
      <vt:lpstr>Hoja1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</dc:creator>
  <cp:lastModifiedBy>EQUIPO 1</cp:lastModifiedBy>
  <dcterms:created xsi:type="dcterms:W3CDTF">2018-04-02T15:00:31Z</dcterms:created>
  <dcterms:modified xsi:type="dcterms:W3CDTF">2018-04-07T21:30:17Z</dcterms:modified>
</cp:coreProperties>
</file>