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manuel Camacho\Documents\Est-gio-ANAC-Emanuel-Camacho\"/>
    </mc:Choice>
  </mc:AlternateContent>
  <xr:revisionPtr revIDLastSave="0" documentId="13_ncr:1_{4D0DBC54-07A6-4486-9E0D-8DB1D6BC769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J21" i="1"/>
  <c r="O21" i="1"/>
  <c r="C4" i="1"/>
  <c r="C6" i="1" s="1"/>
  <c r="N21" i="1" l="1"/>
  <c r="P21" i="1" s="1"/>
</calcChain>
</file>

<file path=xl/sharedStrings.xml><?xml version="1.0" encoding="utf-8"?>
<sst xmlns="http://schemas.openxmlformats.org/spreadsheetml/2006/main" count="32" uniqueCount="32">
  <si>
    <t>Area</t>
  </si>
  <si>
    <t>Cd</t>
  </si>
  <si>
    <t>rho</t>
  </si>
  <si>
    <t>X (time) for which the inversion happens :</t>
  </si>
  <si>
    <t>V1</t>
  </si>
  <si>
    <t>INV TIME</t>
  </si>
  <si>
    <t>EXACT V FORMULA BEFORE VEL INVERSION :</t>
  </si>
  <si>
    <t>EXACT V FORMULA AFTER VEL INVERSION :</t>
  </si>
  <si>
    <t>Dist travelled prior to inv :</t>
  </si>
  <si>
    <t>Dist travelled after the inv :</t>
  </si>
  <si>
    <t xml:space="preserve">k </t>
  </si>
  <si>
    <t>f</t>
  </si>
  <si>
    <t>DIS TRA B</t>
  </si>
  <si>
    <t>DIS TRA A</t>
  </si>
  <si>
    <t>v</t>
  </si>
  <si>
    <t>DIS TRA T</t>
  </si>
  <si>
    <t>DIST TR D</t>
  </si>
  <si>
    <t>DIST WIN</t>
  </si>
  <si>
    <t>Dist travelled horiz. With drag only :</t>
  </si>
  <si>
    <t>(ln(k*v*x+1))/k</t>
  </si>
  <si>
    <t>Dist travelled horiz. Wind drag only :</t>
  </si>
  <si>
    <t>vw*f</t>
  </si>
  <si>
    <t>DIST TOT</t>
  </si>
  <si>
    <t>Dist travelled in case of no inversion :</t>
  </si>
  <si>
    <t>y=w/2-(w*tan(k*w*x-atan((2*v)/w-1)))/2</t>
  </si>
  <si>
    <t>w</t>
  </si>
  <si>
    <t>(x1=(atan((2*v)/w-1)+pi*k+pi/4)/(k*w) | w≠0)</t>
  </si>
  <si>
    <t>, f=falltime</t>
  </si>
  <si>
    <t>y=w/(2*e^(2*k*w*x))-w/2</t>
  </si>
  <si>
    <t>1/(4*k*e^(2*f*k*w))-(2*f*k*w-1)/(4*k)</t>
  </si>
  <si>
    <t>(ln(cos(atan((w-2*v)/w)+k*t*w)))/(2*k)+(ln((2*w^2-4*v*w+4*v^2)/(w^2)))/(4*k)+(t*w)/2</t>
  </si>
  <si>
    <t>Difference of 220.27 meters with a headwind of 19 knots and falltime of 60 seconds for the Mini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</si>
</sst>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0</xdr:rowOff>
    </xdr:from>
    <xdr:to>
      <xdr:col>15</xdr:col>
      <xdr:colOff>189714</xdr:colOff>
      <xdr:row>55</xdr:row>
      <xdr:rowOff>161309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17AF06-D3B7-C7B8-7576-8B6DDF39F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5734050"/>
          <a:ext cx="6285714" cy="4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36"/>
  <sheetViews>
    <sheetView tabSelected="1" topLeftCell="A21" workbookViewId="0">
      <selection activeCell="Z27" sqref="Z27"/>
    </sheetView>
  </sheetViews>
  <sheetFormatPr defaultRowHeight="15" x14ac:dyDescent="0.25"/>
  <sheetData>
    <row r="2" spans="2:25" x14ac:dyDescent="0.25">
      <c r="I2" t="s">
        <v>6</v>
      </c>
      <c r="N2" t="s">
        <v>24</v>
      </c>
      <c r="T2" t="s">
        <v>3</v>
      </c>
      <c r="Y2" t="s">
        <v>26</v>
      </c>
    </row>
    <row r="3" spans="2:25" x14ac:dyDescent="0.25">
      <c r="B3" s="1" t="s">
        <v>2</v>
      </c>
      <c r="C3">
        <v>1.2250000000000001</v>
      </c>
    </row>
    <row r="4" spans="2:25" x14ac:dyDescent="0.25">
      <c r="B4" s="1" t="s">
        <v>0</v>
      </c>
      <c r="C4">
        <f>(0.058*0.067)</f>
        <v>3.8860000000000006E-3</v>
      </c>
      <c r="I4" t="s">
        <v>7</v>
      </c>
      <c r="N4" t="s">
        <v>28</v>
      </c>
    </row>
    <row r="5" spans="2:25" x14ac:dyDescent="0.25">
      <c r="B5" s="1" t="s">
        <v>1</v>
      </c>
      <c r="C5">
        <v>0.25</v>
      </c>
    </row>
    <row r="6" spans="2:25" x14ac:dyDescent="0.25">
      <c r="B6" s="1" t="s">
        <v>10</v>
      </c>
      <c r="C6">
        <f>(0.5*C3*C4*C5)</f>
        <v>5.9504375000000011E-4</v>
      </c>
      <c r="I6" t="s">
        <v>8</v>
      </c>
      <c r="N6" t="s">
        <v>30</v>
      </c>
    </row>
    <row r="7" spans="2:25" x14ac:dyDescent="0.25">
      <c r="B7" s="1" t="s">
        <v>11</v>
      </c>
      <c r="C7">
        <v>60</v>
      </c>
    </row>
    <row r="8" spans="2:25" x14ac:dyDescent="0.25">
      <c r="B8" s="1" t="s">
        <v>14</v>
      </c>
      <c r="C8">
        <v>19</v>
      </c>
      <c r="I8" t="s">
        <v>9</v>
      </c>
      <c r="L8" s="4"/>
      <c r="N8" s="4" t="s">
        <v>29</v>
      </c>
      <c r="O8" s="4"/>
      <c r="P8" s="4"/>
      <c r="R8" s="4" t="s">
        <v>27</v>
      </c>
      <c r="S8" s="4"/>
      <c r="U8" s="4"/>
    </row>
    <row r="9" spans="2:25" x14ac:dyDescent="0.25">
      <c r="B9" s="1" t="s">
        <v>25</v>
      </c>
      <c r="C9">
        <v>5</v>
      </c>
      <c r="L9" s="4"/>
      <c r="N9" s="4"/>
      <c r="O9" s="4"/>
      <c r="P9" s="4"/>
      <c r="Q9" s="4"/>
      <c r="R9" s="4"/>
      <c r="S9" s="4"/>
    </row>
    <row r="10" spans="2:25" x14ac:dyDescent="0.25">
      <c r="I10" t="s">
        <v>23</v>
      </c>
    </row>
    <row r="14" spans="2:25" x14ac:dyDescent="0.25">
      <c r="I14" t="s">
        <v>18</v>
      </c>
      <c r="N14" t="s">
        <v>19</v>
      </c>
    </row>
    <row r="16" spans="2:25" x14ac:dyDescent="0.25">
      <c r="I16" t="s">
        <v>20</v>
      </c>
      <c r="N16" t="s">
        <v>21</v>
      </c>
    </row>
    <row r="19" spans="9:16" ht="15.75" thickBot="1" x14ac:dyDescent="0.3"/>
    <row r="20" spans="9:16" ht="15.75" thickBot="1" x14ac:dyDescent="0.3">
      <c r="I20" s="11" t="s">
        <v>4</v>
      </c>
      <c r="J20" s="8" t="s">
        <v>5</v>
      </c>
      <c r="K20" s="7" t="s">
        <v>12</v>
      </c>
      <c r="L20" s="9" t="s">
        <v>13</v>
      </c>
      <c r="M20" s="5" t="s">
        <v>15</v>
      </c>
      <c r="N20" s="5" t="s">
        <v>16</v>
      </c>
      <c r="O20" s="5" t="s">
        <v>17</v>
      </c>
      <c r="P20" s="10" t="s">
        <v>22</v>
      </c>
    </row>
    <row r="21" spans="9:16" x14ac:dyDescent="0.25">
      <c r="I21" s="6">
        <v>19</v>
      </c>
      <c r="J21" s="2">
        <f>(((ATAN((2*C8)/C9-1)+PI()*C6+PI()/4)/(C6*C9)))</f>
        <v>742.02693407292304</v>
      </c>
      <c r="K21" s="2">
        <f>((LN(COS(ATAN((C9-2*C8)/C9)+C6*J21*C9)))/(2*C6)+(LN((2*C9^2-4*C8*C9+4*C8^2)/(C9^2)))/(4*C6)+(J21*C9)/2)</f>
        <v>3157.4689010269176</v>
      </c>
      <c r="L21" s="4">
        <f>1/(4*C6*2.71^(2*C7*C6*C9))-(2*C7*C6*C9-1)/(4*C6)</f>
        <v>564.45035289270754</v>
      </c>
      <c r="M21" s="3">
        <f>(K21-L21)</f>
        <v>2593.0185481342101</v>
      </c>
      <c r="N21" s="3">
        <f>(LN(C6*C8*C7+1))/C6</f>
        <v>870.20675952279157</v>
      </c>
      <c r="O21" s="3">
        <f>(-C9*C7)</f>
        <v>-300</v>
      </c>
      <c r="P21" s="3">
        <f>(N21+O21)</f>
        <v>570.20675952279157</v>
      </c>
    </row>
    <row r="36" spans="18:18" x14ac:dyDescent="0.25">
      <c r="R36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 Camacho</cp:lastModifiedBy>
  <dcterms:created xsi:type="dcterms:W3CDTF">2015-06-05T18:17:20Z</dcterms:created>
  <dcterms:modified xsi:type="dcterms:W3CDTF">2024-08-19T16:53:27Z</dcterms:modified>
</cp:coreProperties>
</file>