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anuel Camacho\Documents\Estágio ANAC\"/>
    </mc:Choice>
  </mc:AlternateContent>
  <xr:revisionPtr revIDLastSave="0" documentId="13_ncr:1_{B4D22C50-C0BC-4BA7-BB64-CD6D8E472C15}" xr6:coauthVersionLast="47" xr6:coauthVersionMax="47" xr10:uidLastSave="{00000000-0000-0000-0000-000000000000}"/>
  <bookViews>
    <workbookView xWindow="-120" yWindow="-120" windowWidth="29040" windowHeight="16440" xr2:uid="{A9DB5558-4285-4F0D-BB39-1077134CFE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" i="1" l="1"/>
  <c r="W10" i="1"/>
  <c r="O94" i="1"/>
  <c r="K93" i="1"/>
  <c r="I93" i="1"/>
  <c r="G93" i="1"/>
  <c r="G20" i="1"/>
  <c r="G21" i="1"/>
  <c r="Q26" i="1"/>
  <c r="K24" i="1"/>
  <c r="Q25" i="1"/>
  <c r="Q24" i="1"/>
  <c r="K25" i="1"/>
  <c r="G22" i="1"/>
  <c r="G23" i="1"/>
  <c r="Q23" i="1"/>
  <c r="Q22" i="1"/>
  <c r="Q21" i="1"/>
  <c r="Q20" i="1"/>
  <c r="K22" i="1"/>
  <c r="Q19" i="1"/>
  <c r="Q18" i="1"/>
  <c r="Q17" i="1"/>
  <c r="Q16" i="1"/>
  <c r="Q15" i="1"/>
  <c r="Q14" i="1"/>
  <c r="Q13" i="1"/>
  <c r="Q12" i="1"/>
  <c r="Q11" i="1"/>
  <c r="Q10" i="1"/>
  <c r="Q9" i="1"/>
  <c r="Q8" i="1"/>
</calcChain>
</file>

<file path=xl/sharedStrings.xml><?xml version="1.0" encoding="utf-8"?>
<sst xmlns="http://schemas.openxmlformats.org/spreadsheetml/2006/main" count="253" uniqueCount="86">
  <si>
    <t>Cruise speed (m/s)</t>
  </si>
  <si>
    <t>Endurance (hours)</t>
  </si>
  <si>
    <t>YES</t>
  </si>
  <si>
    <t>Wing Type</t>
  </si>
  <si>
    <t>Fixed</t>
  </si>
  <si>
    <t>Propulsion</t>
  </si>
  <si>
    <t>Key Europe Commercial Drone Companies:
▸ ESA Space Solutions
▸ ModalAl
▸ DJI
▸ Griff Aviation
▸ Autel Robotics
▸ EHang
▸ Intel Corporation
▸ Parrot Drone SAS
▸ Potensic
▸ Elistair
▸ Airmedia360
▸ Flyability
▸ Delair.
▸ Field
▸ AIRBUS
▸ Dronevolt
▸General Atomics</t>
  </si>
  <si>
    <t>Click to open source</t>
  </si>
  <si>
    <t>Industry</t>
  </si>
  <si>
    <t>UAS</t>
  </si>
  <si>
    <t>Electric-Prop</t>
  </si>
  <si>
    <t>ATOL* capable</t>
  </si>
  <si>
    <t>* Automatic Take-Off and Landing</t>
  </si>
  <si>
    <t>Operation Type</t>
  </si>
  <si>
    <t>Quadcopter</t>
  </si>
  <si>
    <t>-</t>
  </si>
  <si>
    <t>Autopilot</t>
  </si>
  <si>
    <t>Op. category EASA</t>
  </si>
  <si>
    <t>LOS/EVLOS</t>
  </si>
  <si>
    <t>DJI Mini 2</t>
  </si>
  <si>
    <t>Max speed (hor m/s)</t>
  </si>
  <si>
    <t>Max speed (ver m/s)</t>
  </si>
  <si>
    <t>Max wind resist. (m/s)</t>
  </si>
  <si>
    <t>Ceiling (m)</t>
  </si>
  <si>
    <t>5/-3.5</t>
  </si>
  <si>
    <t>Transm. Range (km)</t>
  </si>
  <si>
    <t>DJI Mini 4 Pro</t>
  </si>
  <si>
    <t>DJI Mavic 3 Pro</t>
  </si>
  <si>
    <t>DJI Air 3</t>
  </si>
  <si>
    <t>DJI Mini 3</t>
  </si>
  <si>
    <t>DJI Mavic 3</t>
  </si>
  <si>
    <t>DJI Mavic 3 Classic</t>
  </si>
  <si>
    <t>DJI Mini 2 Se</t>
  </si>
  <si>
    <t>DJI Mini 3 Pro</t>
  </si>
  <si>
    <t>DJI Mini Se</t>
  </si>
  <si>
    <t>DJI Air 2S</t>
  </si>
  <si>
    <t>DJI Mavic Air 2</t>
  </si>
  <si>
    <t>DJI Mavic 2 Pro</t>
  </si>
  <si>
    <t>DJI Mavic 2 Zoom</t>
  </si>
  <si>
    <t>DJI Phantom 4 Adv</t>
  </si>
  <si>
    <t>DJI Phantom 4 Pro V2</t>
  </si>
  <si>
    <t>5/-5</t>
  </si>
  <si>
    <t>C0</t>
  </si>
  <si>
    <t>C1</t>
  </si>
  <si>
    <t>8/-6</t>
  </si>
  <si>
    <t>C2</t>
  </si>
  <si>
    <t>C0/C1</t>
  </si>
  <si>
    <t>10/-10</t>
  </si>
  <si>
    <t>18/25</t>
  </si>
  <si>
    <t>4/-3</t>
  </si>
  <si>
    <t>6/-6</t>
  </si>
  <si>
    <t>4/-5</t>
  </si>
  <si>
    <t>5/-3</t>
  </si>
  <si>
    <t>6/-4</t>
  </si>
  <si>
    <t>: Speed restriction imposed by EASA standards</t>
  </si>
  <si>
    <t>: Upgrade possible</t>
  </si>
  <si>
    <t>Consumer</t>
  </si>
  <si>
    <t>Potensic ATOM SE</t>
  </si>
  <si>
    <t>DATA SOURCES AND SELECTION</t>
  </si>
  <si>
    <t>Potensic ATOM</t>
  </si>
  <si>
    <t>5/-4</t>
  </si>
  <si>
    <t>MARKET STUDY DATA FOR ROTARY WING DRONES</t>
  </si>
  <si>
    <t>Endurance (km)</t>
  </si>
  <si>
    <t>Parrot ANAFI Ai</t>
  </si>
  <si>
    <t>17/16</t>
  </si>
  <si>
    <t>: Front/Backward (or lateral) speeds</t>
  </si>
  <si>
    <t>Professional</t>
  </si>
  <si>
    <t>Independent market research from retail websites such as amazon italy, spain, uk and germany show the dominance of DJI in the market as the best seller across Europe.</t>
  </si>
  <si>
    <t>The size of the rotary wing drone market eclipses the fixed wing market hence requiring a separate table for fixed wing drones.</t>
  </si>
  <si>
    <t>MARKET STUDY DATA FOR FIXED WING DRONES</t>
  </si>
  <si>
    <t>Wing Area</t>
  </si>
  <si>
    <t>Aspect Ratio</t>
  </si>
  <si>
    <t>Additional notes :</t>
  </si>
  <si>
    <t>: Maximum take-off altitude used interchangeably with ceiling</t>
  </si>
  <si>
    <t>: EASA category not confirmed due to the Drone being manufactured before  01/01/2024 (or not being officialy certified)</t>
  </si>
  <si>
    <t>Some relevant data could not be retrieved for each airframe and will have to be arbitrated such as the oswald efficiency coefficient (0.7-0.85).</t>
  </si>
  <si>
    <t>Wingspan</t>
  </si>
  <si>
    <t>Aeromau VT-NAUT</t>
  </si>
  <si>
    <t>Max speed (m/s)</t>
  </si>
  <si>
    <t>Example studied for the program intialization</t>
  </si>
  <si>
    <t>Profile Cd0</t>
  </si>
  <si>
    <t>Cd0</t>
  </si>
  <si>
    <t>e</t>
  </si>
  <si>
    <t>MTOM(kg)</t>
  </si>
  <si>
    <t>Cessna 172</t>
  </si>
  <si>
    <t>MTOM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</si>
</sst>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3" applyNumberFormat="0" applyAlignment="0" applyProtection="0"/>
    <xf numFmtId="0" fontId="2" fillId="6" borderId="14" applyNumberFormat="0" applyFont="0" applyAlignment="0" applyProtection="0"/>
  </cellStyleXfs>
  <cellXfs count="93">
    <xf numFmtId="0" fontId="0" fillId="0" borderId="0" xfId="0"/>
    <xf numFmtId="0" fontId="4" fillId="3" borderId="0" xfId="3"/>
    <xf numFmtId="0" fontId="5" fillId="4" borderId="0" xfId="4"/>
    <xf numFmtId="0" fontId="3" fillId="2" borderId="0" xfId="2"/>
    <xf numFmtId="0" fontId="6" fillId="5" borderId="0" xfId="5" applyBorder="1"/>
    <xf numFmtId="0" fontId="0" fillId="6" borderId="14" xfId="6" applyFont="1"/>
    <xf numFmtId="0" fontId="0" fillId="0" borderId="0" xfId="0" applyAlignment="1">
      <alignment wrapText="1"/>
    </xf>
    <xf numFmtId="1" fontId="0" fillId="0" borderId="0" xfId="0" applyNumberFormat="1"/>
    <xf numFmtId="0" fontId="0" fillId="0" borderId="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6" xfId="0" applyFont="1" applyBorder="1"/>
    <xf numFmtId="0" fontId="7" fillId="0" borderId="5" xfId="0" applyFont="1" applyBorder="1"/>
    <xf numFmtId="0" fontId="7" fillId="0" borderId="2" xfId="0" applyFont="1" applyBorder="1"/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0" xfId="0" applyAlignment="1">
      <alignment vertical="top"/>
    </xf>
    <xf numFmtId="0" fontId="0" fillId="0" borderId="11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19" xfId="1" applyBorder="1" applyAlignment="1">
      <alignment horizontal="center"/>
    </xf>
    <xf numFmtId="16" fontId="0" fillId="0" borderId="16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9" fillId="0" borderId="26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9" fillId="0" borderId="27" xfId="1" applyFon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8" fillId="0" borderId="0" xfId="0" applyFont="1" applyAlignment="1">
      <alignment horizontal="left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8" fillId="0" borderId="0" xfId="0" applyFont="1"/>
    <xf numFmtId="1" fontId="0" fillId="0" borderId="5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7" xfId="0" applyBorder="1" applyAlignment="1">
      <alignment vertical="top" wrapText="1"/>
    </xf>
    <xf numFmtId="0" fontId="1" fillId="0" borderId="3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4" xfId="1" applyBorder="1" applyAlignment="1">
      <alignment horizontal="center"/>
    </xf>
    <xf numFmtId="0" fontId="4" fillId="3" borderId="16" xfId="3" applyBorder="1" applyAlignment="1">
      <alignment horizontal="center"/>
    </xf>
    <xf numFmtId="0" fontId="4" fillId="3" borderId="19" xfId="3" applyBorder="1" applyAlignment="1">
      <alignment horizontal="center"/>
    </xf>
    <xf numFmtId="0" fontId="0" fillId="0" borderId="0" xfId="0" applyAlignment="1">
      <alignment horizontal="center"/>
    </xf>
    <xf numFmtId="0" fontId="9" fillId="0" borderId="18" xfId="1" applyFont="1" applyBorder="1" applyAlignment="1">
      <alignment horizontal="center"/>
    </xf>
    <xf numFmtId="0" fontId="9" fillId="0" borderId="12" xfId="1" applyFont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9" fillId="0" borderId="16" xfId="1" applyFont="1" applyBorder="1" applyAlignment="1">
      <alignment horizontal="center"/>
    </xf>
    <xf numFmtId="0" fontId="9" fillId="0" borderId="5" xfId="1" applyFont="1" applyBorder="1" applyAlignment="1">
      <alignment horizontal="center"/>
    </xf>
    <xf numFmtId="0" fontId="5" fillId="4" borderId="16" xfId="4" applyBorder="1" applyAlignment="1">
      <alignment horizontal="center"/>
    </xf>
    <xf numFmtId="0" fontId="5" fillId="4" borderId="19" xfId="4" applyBorder="1" applyAlignment="1">
      <alignment horizontal="center"/>
    </xf>
    <xf numFmtId="0" fontId="0" fillId="6" borderId="24" xfId="6" applyFont="1" applyBorder="1" applyAlignment="1">
      <alignment horizontal="center"/>
    </xf>
    <xf numFmtId="0" fontId="0" fillId="6" borderId="25" xfId="6" applyFont="1" applyBorder="1" applyAlignment="1">
      <alignment horizontal="center"/>
    </xf>
    <xf numFmtId="0" fontId="4" fillId="3" borderId="26" xfId="3" applyBorder="1" applyAlignment="1">
      <alignment horizontal="center"/>
    </xf>
    <xf numFmtId="0" fontId="4" fillId="3" borderId="27" xfId="3" applyBorder="1" applyAlignment="1">
      <alignment horizontal="center"/>
    </xf>
    <xf numFmtId="0" fontId="0" fillId="0" borderId="1" xfId="0" applyBorder="1" applyAlignment="1">
      <alignment horizontal="center"/>
    </xf>
    <xf numFmtId="0" fontId="6" fillId="5" borderId="28" xfId="5" applyBorder="1" applyAlignment="1">
      <alignment horizontal="center"/>
    </xf>
    <xf numFmtId="0" fontId="6" fillId="5" borderId="29" xfId="5" applyBorder="1" applyAlignment="1">
      <alignment horizontal="center"/>
    </xf>
    <xf numFmtId="0" fontId="3" fillId="2" borderId="5" xfId="2" applyBorder="1" applyAlignment="1">
      <alignment horizontal="center"/>
    </xf>
    <xf numFmtId="0" fontId="3" fillId="2" borderId="19" xfId="2" applyBorder="1" applyAlignment="1">
      <alignment horizontal="center"/>
    </xf>
    <xf numFmtId="0" fontId="6" fillId="5" borderId="15" xfId="5" applyBorder="1" applyAlignment="1">
      <alignment horizontal="center"/>
    </xf>
    <xf numFmtId="0" fontId="6" fillId="5" borderId="17" xfId="5" applyBorder="1" applyAlignment="1">
      <alignment horizontal="center"/>
    </xf>
    <xf numFmtId="0" fontId="0" fillId="0" borderId="0" xfId="0"/>
  </cellXfs>
  <cellStyles count="7">
    <cellStyle name="Bad" xfId="3" builtinId="27"/>
    <cellStyle name="Good" xfId="2" builtinId="26"/>
    <cellStyle name="Hyperlink" xfId="1" builtinId="8"/>
    <cellStyle name="Input" xfId="5" builtinId="20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0</xdr:colOff>
      <xdr:row>137</xdr:row>
      <xdr:rowOff>0</xdr:rowOff>
    </xdr:from>
    <xdr:to>
      <xdr:col>43</xdr:col>
      <xdr:colOff>351548</xdr:colOff>
      <xdr:row>158</xdr:row>
      <xdr:rowOff>142357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31B4B7-A9A6-42F4-96FD-6DAC4A496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96364" y="26618045"/>
          <a:ext cx="7019048" cy="4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ji.com/pt/mavic-3-classic/specs" TargetMode="External"/><Relationship Id="rId13" Type="http://schemas.openxmlformats.org/officeDocument/2006/relationships/hyperlink" Target="https://www.dji.com/pt/support/product/mavic-air-2" TargetMode="External"/><Relationship Id="rId18" Type="http://schemas.openxmlformats.org/officeDocument/2006/relationships/hyperlink" Target="https://store.potensic.com/en-eu/collections/potensic-drones/products/atom-se" TargetMode="External"/><Relationship Id="rId3" Type="http://schemas.openxmlformats.org/officeDocument/2006/relationships/hyperlink" Target="https://www.dji.com/pt/mini-4-pro/specs" TargetMode="External"/><Relationship Id="rId21" Type="http://schemas.openxmlformats.org/officeDocument/2006/relationships/hyperlink" Target="https://aeromao.com/products/vtnaut/" TargetMode="External"/><Relationship Id="rId7" Type="http://schemas.openxmlformats.org/officeDocument/2006/relationships/hyperlink" Target="https://www.dji.com/pt/support/product/mavic-3" TargetMode="External"/><Relationship Id="rId12" Type="http://schemas.openxmlformats.org/officeDocument/2006/relationships/hyperlink" Target="https://www.dji.com/pt/support/product/air-2s" TargetMode="External"/><Relationship Id="rId17" Type="http://schemas.openxmlformats.org/officeDocument/2006/relationships/hyperlink" Target="https://www.dji.com/pt/phantom-4-pro-v2/specs" TargetMode="External"/><Relationship Id="rId2" Type="http://schemas.openxmlformats.org/officeDocument/2006/relationships/hyperlink" Target="https://www.dji.com/pt/support/product/mini-2" TargetMode="External"/><Relationship Id="rId16" Type="http://schemas.openxmlformats.org/officeDocument/2006/relationships/hyperlink" Target="https://www.dji.com/pt/support/product/phantom-4-adv" TargetMode="External"/><Relationship Id="rId20" Type="http://schemas.openxmlformats.org/officeDocument/2006/relationships/hyperlink" Target="https://www.parrot.com/en/drones/anafi-ai/technical-documentation/flight-performances" TargetMode="External"/><Relationship Id="rId1" Type="http://schemas.openxmlformats.org/officeDocument/2006/relationships/hyperlink" Target="https://www.grandviewresearch.com/industry-analysis/europe-commercial-drone-market-report" TargetMode="External"/><Relationship Id="rId6" Type="http://schemas.openxmlformats.org/officeDocument/2006/relationships/hyperlink" Target="https://www.dji.com/pt/mini-3/specs" TargetMode="External"/><Relationship Id="rId11" Type="http://schemas.openxmlformats.org/officeDocument/2006/relationships/hyperlink" Target="https://www.dji.com/pt/support/product/mini-se" TargetMode="External"/><Relationship Id="rId5" Type="http://schemas.openxmlformats.org/officeDocument/2006/relationships/hyperlink" Target="https://www.dji.com/pt/air-3/specs" TargetMode="External"/><Relationship Id="rId15" Type="http://schemas.openxmlformats.org/officeDocument/2006/relationships/hyperlink" Target="https://www.dji.com/pt/support/product/mavic-2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s://www.dji.com/pt/mini-3-pro/specs" TargetMode="External"/><Relationship Id="rId19" Type="http://schemas.openxmlformats.org/officeDocument/2006/relationships/hyperlink" Target="https://store.potensic.com/en-eu/products/atom" TargetMode="External"/><Relationship Id="rId4" Type="http://schemas.openxmlformats.org/officeDocument/2006/relationships/hyperlink" Target="https://www.dji.com/pt/mavic-3-pro/specs" TargetMode="External"/><Relationship Id="rId9" Type="http://schemas.openxmlformats.org/officeDocument/2006/relationships/hyperlink" Target="https://www.dji.com/pt/mini-2-se/specs" TargetMode="External"/><Relationship Id="rId14" Type="http://schemas.openxmlformats.org/officeDocument/2006/relationships/hyperlink" Target="https://www.dji.com/pt/support/product/mavic-2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1F2C-EC7A-40E8-9EC7-820F9F547AF2}">
  <dimension ref="A1:AR150"/>
  <sheetViews>
    <sheetView tabSelected="1" zoomScale="70" zoomScaleNormal="70" workbookViewId="0">
      <selection activeCell="AB45" sqref="AB45"/>
    </sheetView>
  </sheetViews>
  <sheetFormatPr defaultRowHeight="15" x14ac:dyDescent="0.25"/>
  <cols>
    <col min="13" max="14" width="9.140625" style="7"/>
  </cols>
  <sheetData>
    <row r="1" spans="1:38" ht="26.25" x14ac:dyDescent="0.4">
      <c r="A1" s="50" t="s">
        <v>61</v>
      </c>
      <c r="B1" s="50"/>
      <c r="C1" s="50"/>
      <c r="D1" s="50"/>
      <c r="E1" s="50"/>
      <c r="F1" s="50"/>
      <c r="G1" s="50"/>
      <c r="H1" s="50"/>
      <c r="I1" s="50"/>
    </row>
    <row r="6" spans="1:38" ht="15.75" thickBot="1" x14ac:dyDescent="0.3"/>
    <row r="7" spans="1:38" ht="15.75" thickBot="1" x14ac:dyDescent="0.3">
      <c r="A7" s="51" t="s">
        <v>9</v>
      </c>
      <c r="B7" s="52"/>
      <c r="C7" s="52"/>
      <c r="D7" s="52"/>
      <c r="E7" s="52"/>
      <c r="F7" s="52"/>
      <c r="G7" s="43" t="s">
        <v>20</v>
      </c>
      <c r="H7" s="15"/>
      <c r="I7" s="43" t="s">
        <v>21</v>
      </c>
      <c r="J7" s="15"/>
      <c r="K7" s="43" t="s">
        <v>22</v>
      </c>
      <c r="L7" s="15"/>
      <c r="M7" s="65" t="s">
        <v>25</v>
      </c>
      <c r="N7" s="65"/>
      <c r="O7" s="43" t="s">
        <v>23</v>
      </c>
      <c r="P7" s="15"/>
      <c r="Q7" s="14" t="s">
        <v>1</v>
      </c>
      <c r="R7" s="14"/>
      <c r="S7" s="43" t="s">
        <v>62</v>
      </c>
      <c r="T7" s="15"/>
      <c r="U7" s="14" t="s">
        <v>11</v>
      </c>
      <c r="V7" s="14"/>
      <c r="W7" s="43" t="s">
        <v>85</v>
      </c>
      <c r="X7" s="15"/>
      <c r="Y7" s="43" t="s">
        <v>80</v>
      </c>
      <c r="Z7" s="15"/>
      <c r="AA7" s="43" t="s">
        <v>3</v>
      </c>
      <c r="AB7" s="15"/>
      <c r="AC7" s="14" t="s">
        <v>5</v>
      </c>
      <c r="AD7" s="14"/>
      <c r="AE7" s="43" t="s">
        <v>13</v>
      </c>
      <c r="AF7" s="15"/>
      <c r="AG7" s="14" t="s">
        <v>16</v>
      </c>
      <c r="AH7" s="14"/>
      <c r="AI7" s="43" t="s">
        <v>8</v>
      </c>
      <c r="AJ7" s="15"/>
      <c r="AK7" s="14" t="s">
        <v>17</v>
      </c>
      <c r="AL7" s="15"/>
    </row>
    <row r="8" spans="1:38" x14ac:dyDescent="0.25">
      <c r="A8" s="44" t="s">
        <v>19</v>
      </c>
      <c r="B8" s="45"/>
      <c r="C8" s="45"/>
      <c r="D8" s="45"/>
      <c r="E8" s="45"/>
      <c r="F8" s="45"/>
      <c r="G8" s="33">
        <v>16</v>
      </c>
      <c r="H8" s="34"/>
      <c r="I8" s="33" t="s">
        <v>24</v>
      </c>
      <c r="J8" s="34"/>
      <c r="K8" s="33">
        <v>10.5</v>
      </c>
      <c r="L8" s="34"/>
      <c r="M8" s="66" t="s">
        <v>15</v>
      </c>
      <c r="N8" s="66"/>
      <c r="O8" s="83">
        <v>4000</v>
      </c>
      <c r="P8" s="84"/>
      <c r="Q8" s="85">
        <f>31/60</f>
        <v>0.51666666666666672</v>
      </c>
      <c r="R8" s="85"/>
      <c r="S8" s="33">
        <v>15.7</v>
      </c>
      <c r="T8" s="34"/>
      <c r="U8" s="85" t="s">
        <v>2</v>
      </c>
      <c r="V8" s="85"/>
      <c r="W8" s="33">
        <v>0.24199999999999999</v>
      </c>
      <c r="X8" s="34"/>
      <c r="Y8" s="33"/>
      <c r="Z8" s="34"/>
      <c r="AA8" s="33" t="s">
        <v>14</v>
      </c>
      <c r="AB8" s="34"/>
      <c r="AC8" s="85" t="s">
        <v>10</v>
      </c>
      <c r="AD8" s="85"/>
      <c r="AE8" s="33" t="s">
        <v>18</v>
      </c>
      <c r="AF8" s="34"/>
      <c r="AG8" s="85" t="s">
        <v>2</v>
      </c>
      <c r="AH8" s="85"/>
      <c r="AI8" s="33" t="s">
        <v>56</v>
      </c>
      <c r="AJ8" s="34"/>
      <c r="AK8" s="86" t="s">
        <v>42</v>
      </c>
      <c r="AL8" s="87"/>
    </row>
    <row r="9" spans="1:38" x14ac:dyDescent="0.25">
      <c r="A9" s="74" t="s">
        <v>26</v>
      </c>
      <c r="B9" s="75"/>
      <c r="C9" s="75"/>
      <c r="D9" s="75"/>
      <c r="E9" s="75"/>
      <c r="F9" s="76"/>
      <c r="G9" s="18">
        <v>16</v>
      </c>
      <c r="H9" s="11"/>
      <c r="I9" s="18" t="s">
        <v>41</v>
      </c>
      <c r="J9" s="11"/>
      <c r="K9" s="18">
        <v>10.7</v>
      </c>
      <c r="L9" s="11"/>
      <c r="M9" s="63" t="s">
        <v>15</v>
      </c>
      <c r="N9" s="63"/>
      <c r="O9" s="71">
        <v>4000</v>
      </c>
      <c r="P9" s="72"/>
      <c r="Q9" s="10">
        <f>34/60</f>
        <v>0.56666666666666665</v>
      </c>
      <c r="R9" s="10"/>
      <c r="S9" s="18">
        <v>18</v>
      </c>
      <c r="T9" s="11"/>
      <c r="U9" s="10" t="s">
        <v>2</v>
      </c>
      <c r="V9" s="10"/>
      <c r="W9" s="18">
        <v>0.249</v>
      </c>
      <c r="X9" s="11"/>
      <c r="Y9" s="18"/>
      <c r="Z9" s="11"/>
      <c r="AA9" s="18" t="s">
        <v>14</v>
      </c>
      <c r="AB9" s="11"/>
      <c r="AC9" s="10" t="s">
        <v>10</v>
      </c>
      <c r="AD9" s="10"/>
      <c r="AE9" s="18" t="s">
        <v>18</v>
      </c>
      <c r="AF9" s="11"/>
      <c r="AG9" s="10" t="s">
        <v>2</v>
      </c>
      <c r="AH9" s="10"/>
      <c r="AI9" s="18" t="s">
        <v>56</v>
      </c>
      <c r="AJ9" s="11"/>
      <c r="AK9" s="88" t="s">
        <v>46</v>
      </c>
      <c r="AL9" s="89"/>
    </row>
    <row r="10" spans="1:38" x14ac:dyDescent="0.25">
      <c r="A10" s="74" t="s">
        <v>27</v>
      </c>
      <c r="B10" s="75"/>
      <c r="C10" s="75"/>
      <c r="D10" s="75"/>
      <c r="E10" s="75"/>
      <c r="F10" s="76"/>
      <c r="G10" s="79">
        <v>19</v>
      </c>
      <c r="H10" s="80"/>
      <c r="I10" s="18" t="s">
        <v>44</v>
      </c>
      <c r="J10" s="11"/>
      <c r="K10" s="18">
        <v>12</v>
      </c>
      <c r="L10" s="11"/>
      <c r="M10" s="63" t="s">
        <v>15</v>
      </c>
      <c r="N10" s="63"/>
      <c r="O10" s="71">
        <v>6000</v>
      </c>
      <c r="P10" s="72"/>
      <c r="Q10" s="10">
        <f>43/60</f>
        <v>0.71666666666666667</v>
      </c>
      <c r="R10" s="10"/>
      <c r="S10" s="18">
        <v>28</v>
      </c>
      <c r="T10" s="11"/>
      <c r="U10" s="10" t="s">
        <v>2</v>
      </c>
      <c r="V10" s="10"/>
      <c r="W10" s="18">
        <f>(0.958+0.963)/2</f>
        <v>0.96049999999999991</v>
      </c>
      <c r="X10" s="11"/>
      <c r="Y10" s="18"/>
      <c r="Z10" s="11"/>
      <c r="AA10" s="18" t="s">
        <v>14</v>
      </c>
      <c r="AB10" s="11"/>
      <c r="AC10" s="10" t="s">
        <v>10</v>
      </c>
      <c r="AD10" s="10"/>
      <c r="AE10" s="18" t="s">
        <v>18</v>
      </c>
      <c r="AF10" s="11"/>
      <c r="AG10" s="10" t="s">
        <v>2</v>
      </c>
      <c r="AH10" s="10"/>
      <c r="AI10" s="18" t="s">
        <v>56</v>
      </c>
      <c r="AJ10" s="11"/>
      <c r="AK10" s="10" t="s">
        <v>45</v>
      </c>
      <c r="AL10" s="11"/>
    </row>
    <row r="11" spans="1:38" x14ac:dyDescent="0.25">
      <c r="A11" s="74" t="s">
        <v>28</v>
      </c>
      <c r="B11" s="75"/>
      <c r="C11" s="75"/>
      <c r="D11" s="75"/>
      <c r="E11" s="75"/>
      <c r="F11" s="76"/>
      <c r="G11" s="79">
        <v>19</v>
      </c>
      <c r="H11" s="80"/>
      <c r="I11" s="42" t="s">
        <v>47</v>
      </c>
      <c r="J11" s="11"/>
      <c r="K11" s="18">
        <v>12</v>
      </c>
      <c r="L11" s="11"/>
      <c r="M11" s="63" t="s">
        <v>15</v>
      </c>
      <c r="N11" s="63"/>
      <c r="O11" s="71">
        <v>6000</v>
      </c>
      <c r="P11" s="72"/>
      <c r="Q11" s="10">
        <f>46/60</f>
        <v>0.76666666666666672</v>
      </c>
      <c r="R11" s="10"/>
      <c r="S11" s="18">
        <v>32</v>
      </c>
      <c r="T11" s="11"/>
      <c r="U11" s="10" t="s">
        <v>2</v>
      </c>
      <c r="V11" s="10"/>
      <c r="W11" s="18">
        <v>0.72</v>
      </c>
      <c r="X11" s="11"/>
      <c r="Y11" s="18"/>
      <c r="Z11" s="11"/>
      <c r="AA11" s="18" t="s">
        <v>14</v>
      </c>
      <c r="AB11" s="11"/>
      <c r="AC11" s="10" t="s">
        <v>10</v>
      </c>
      <c r="AD11" s="10"/>
      <c r="AE11" s="18" t="s">
        <v>18</v>
      </c>
      <c r="AF11" s="11"/>
      <c r="AG11" s="10" t="s">
        <v>2</v>
      </c>
      <c r="AH11" s="10"/>
      <c r="AI11" s="18" t="s">
        <v>56</v>
      </c>
      <c r="AJ11" s="11"/>
      <c r="AK11" s="10" t="s">
        <v>43</v>
      </c>
      <c r="AL11" s="11"/>
    </row>
    <row r="12" spans="1:38" x14ac:dyDescent="0.25">
      <c r="A12" s="74" t="s">
        <v>29</v>
      </c>
      <c r="B12" s="75"/>
      <c r="C12" s="75"/>
      <c r="D12" s="75"/>
      <c r="E12" s="75"/>
      <c r="F12" s="76"/>
      <c r="G12" s="79">
        <v>16</v>
      </c>
      <c r="H12" s="80"/>
      <c r="I12" s="18" t="s">
        <v>24</v>
      </c>
      <c r="J12" s="11"/>
      <c r="K12" s="18">
        <v>10.7</v>
      </c>
      <c r="L12" s="11"/>
      <c r="M12" s="63" t="s">
        <v>15</v>
      </c>
      <c r="N12" s="63"/>
      <c r="O12" s="71">
        <v>4000</v>
      </c>
      <c r="P12" s="72"/>
      <c r="Q12" s="10">
        <f>38/60</f>
        <v>0.6333333333333333</v>
      </c>
      <c r="R12" s="10"/>
      <c r="S12" s="18">
        <v>18</v>
      </c>
      <c r="T12" s="11"/>
      <c r="U12" s="10" t="s">
        <v>2</v>
      </c>
      <c r="V12" s="10"/>
      <c r="W12" s="18">
        <v>0.249</v>
      </c>
      <c r="X12" s="11"/>
      <c r="Y12" s="18"/>
      <c r="Z12" s="11"/>
      <c r="AA12" s="18" t="s">
        <v>14</v>
      </c>
      <c r="AB12" s="11"/>
      <c r="AC12" s="10" t="s">
        <v>10</v>
      </c>
      <c r="AD12" s="10"/>
      <c r="AE12" s="18" t="s">
        <v>18</v>
      </c>
      <c r="AF12" s="11"/>
      <c r="AG12" s="10" t="s">
        <v>2</v>
      </c>
      <c r="AH12" s="10"/>
      <c r="AI12" s="18" t="s">
        <v>56</v>
      </c>
      <c r="AJ12" s="11"/>
      <c r="AK12" s="10" t="s">
        <v>42</v>
      </c>
      <c r="AL12" s="11"/>
    </row>
    <row r="13" spans="1:38" x14ac:dyDescent="0.25">
      <c r="A13" s="74" t="s">
        <v>30</v>
      </c>
      <c r="B13" s="75"/>
      <c r="C13" s="75"/>
      <c r="D13" s="75"/>
      <c r="E13" s="75"/>
      <c r="F13" s="76"/>
      <c r="G13" s="79">
        <v>19</v>
      </c>
      <c r="H13" s="80"/>
      <c r="I13" s="18" t="s">
        <v>44</v>
      </c>
      <c r="J13" s="11"/>
      <c r="K13" s="18">
        <v>12</v>
      </c>
      <c r="L13" s="11"/>
      <c r="M13" s="63" t="s">
        <v>15</v>
      </c>
      <c r="N13" s="63"/>
      <c r="O13" s="71">
        <v>6000</v>
      </c>
      <c r="P13" s="72"/>
      <c r="Q13" s="10">
        <f>46/60</f>
        <v>0.76666666666666672</v>
      </c>
      <c r="R13" s="10"/>
      <c r="S13" s="18">
        <v>30</v>
      </c>
      <c r="T13" s="11"/>
      <c r="U13" s="10" t="s">
        <v>2</v>
      </c>
      <c r="V13" s="10"/>
      <c r="W13" s="18">
        <f>(0.895+0.899)/2</f>
        <v>0.89700000000000002</v>
      </c>
      <c r="X13" s="11"/>
      <c r="Y13" s="18"/>
      <c r="Z13" s="11"/>
      <c r="AA13" s="18" t="s">
        <v>14</v>
      </c>
      <c r="AB13" s="11"/>
      <c r="AC13" s="10" t="s">
        <v>10</v>
      </c>
      <c r="AD13" s="10"/>
      <c r="AE13" s="18" t="s">
        <v>18</v>
      </c>
      <c r="AF13" s="11"/>
      <c r="AG13" s="10" t="s">
        <v>2</v>
      </c>
      <c r="AH13" s="10"/>
      <c r="AI13" s="18" t="s">
        <v>56</v>
      </c>
      <c r="AJ13" s="11"/>
      <c r="AK13" s="90" t="s">
        <v>43</v>
      </c>
      <c r="AL13" s="91"/>
    </row>
    <row r="14" spans="1:38" x14ac:dyDescent="0.25">
      <c r="A14" s="74" t="s">
        <v>31</v>
      </c>
      <c r="B14" s="75"/>
      <c r="C14" s="75"/>
      <c r="D14" s="75"/>
      <c r="E14" s="75"/>
      <c r="F14" s="76"/>
      <c r="G14" s="79">
        <v>19</v>
      </c>
      <c r="H14" s="80"/>
      <c r="I14" s="18" t="s">
        <v>44</v>
      </c>
      <c r="J14" s="11"/>
      <c r="K14" s="18">
        <v>12</v>
      </c>
      <c r="L14" s="11"/>
      <c r="M14" s="63" t="s">
        <v>15</v>
      </c>
      <c r="N14" s="63"/>
      <c r="O14" s="71">
        <v>6000</v>
      </c>
      <c r="P14" s="72"/>
      <c r="Q14" s="10">
        <f>46/60</f>
        <v>0.76666666666666672</v>
      </c>
      <c r="R14" s="10"/>
      <c r="S14" s="18">
        <v>30</v>
      </c>
      <c r="T14" s="11"/>
      <c r="U14" s="10" t="s">
        <v>2</v>
      </c>
      <c r="V14" s="10"/>
      <c r="W14" s="18">
        <v>0.89500000000000002</v>
      </c>
      <c r="X14" s="11"/>
      <c r="Y14" s="18"/>
      <c r="Z14" s="11"/>
      <c r="AA14" s="18" t="s">
        <v>14</v>
      </c>
      <c r="AB14" s="11"/>
      <c r="AC14" s="10" t="s">
        <v>10</v>
      </c>
      <c r="AD14" s="10"/>
      <c r="AE14" s="18" t="s">
        <v>18</v>
      </c>
      <c r="AF14" s="11"/>
      <c r="AG14" s="10" t="s">
        <v>2</v>
      </c>
      <c r="AH14" s="10"/>
      <c r="AI14" s="18" t="s">
        <v>56</v>
      </c>
      <c r="AJ14" s="11"/>
      <c r="AK14" s="10" t="s">
        <v>43</v>
      </c>
      <c r="AL14" s="11"/>
    </row>
    <row r="15" spans="1:38" x14ac:dyDescent="0.25">
      <c r="A15" s="74" t="s">
        <v>32</v>
      </c>
      <c r="B15" s="75"/>
      <c r="C15" s="75"/>
      <c r="D15" s="75"/>
      <c r="E15" s="75"/>
      <c r="F15" s="76"/>
      <c r="G15" s="18">
        <v>16</v>
      </c>
      <c r="H15" s="11"/>
      <c r="I15" s="18" t="s">
        <v>24</v>
      </c>
      <c r="J15" s="11"/>
      <c r="K15" s="18">
        <v>10.7</v>
      </c>
      <c r="L15" s="11"/>
      <c r="M15" s="63" t="s">
        <v>15</v>
      </c>
      <c r="N15" s="63"/>
      <c r="O15" s="71">
        <v>4000</v>
      </c>
      <c r="P15" s="72"/>
      <c r="Q15" s="10">
        <f>31/60</f>
        <v>0.51666666666666672</v>
      </c>
      <c r="R15" s="10"/>
      <c r="S15" s="18" t="s">
        <v>15</v>
      </c>
      <c r="T15" s="11"/>
      <c r="U15" s="10" t="s">
        <v>2</v>
      </c>
      <c r="V15" s="10"/>
      <c r="W15" s="18">
        <v>0.246</v>
      </c>
      <c r="X15" s="11"/>
      <c r="Y15" s="18"/>
      <c r="Z15" s="11"/>
      <c r="AA15" s="18" t="s">
        <v>14</v>
      </c>
      <c r="AB15" s="11"/>
      <c r="AC15" s="10" t="s">
        <v>10</v>
      </c>
      <c r="AD15" s="10"/>
      <c r="AE15" s="18" t="s">
        <v>18</v>
      </c>
      <c r="AF15" s="11"/>
      <c r="AG15" s="10" t="s">
        <v>2</v>
      </c>
      <c r="AH15" s="10"/>
      <c r="AI15" s="18" t="s">
        <v>56</v>
      </c>
      <c r="AJ15" s="11"/>
      <c r="AK15" s="10" t="s">
        <v>42</v>
      </c>
      <c r="AL15" s="11"/>
    </row>
    <row r="16" spans="1:38" x14ac:dyDescent="0.25">
      <c r="A16" s="74" t="s">
        <v>33</v>
      </c>
      <c r="B16" s="75"/>
      <c r="C16" s="75"/>
      <c r="D16" s="75"/>
      <c r="E16" s="75"/>
      <c r="F16" s="76"/>
      <c r="G16" s="18">
        <v>16</v>
      </c>
      <c r="H16" s="11"/>
      <c r="I16" s="18" t="s">
        <v>41</v>
      </c>
      <c r="J16" s="11"/>
      <c r="K16" s="18">
        <v>12</v>
      </c>
      <c r="L16" s="11"/>
      <c r="M16" s="63" t="s">
        <v>15</v>
      </c>
      <c r="N16" s="63"/>
      <c r="O16" s="71">
        <v>4000</v>
      </c>
      <c r="P16" s="72"/>
      <c r="Q16" s="10">
        <f>34/60</f>
        <v>0.56666666666666665</v>
      </c>
      <c r="R16" s="10"/>
      <c r="S16" s="18" t="s">
        <v>48</v>
      </c>
      <c r="T16" s="11"/>
      <c r="U16" s="10" t="s">
        <v>2</v>
      </c>
      <c r="V16" s="10"/>
      <c r="W16" s="18">
        <v>0.249</v>
      </c>
      <c r="X16" s="11"/>
      <c r="Y16" s="18"/>
      <c r="Z16" s="11"/>
      <c r="AA16" s="18" t="s">
        <v>14</v>
      </c>
      <c r="AB16" s="11"/>
      <c r="AC16" s="10" t="s">
        <v>10</v>
      </c>
      <c r="AD16" s="10"/>
      <c r="AE16" s="18" t="s">
        <v>18</v>
      </c>
      <c r="AF16" s="11"/>
      <c r="AG16" s="10" t="s">
        <v>2</v>
      </c>
      <c r="AH16" s="10"/>
      <c r="AI16" s="18" t="s">
        <v>56</v>
      </c>
      <c r="AJ16" s="11"/>
      <c r="AK16" s="10" t="s">
        <v>42</v>
      </c>
      <c r="AL16" s="11"/>
    </row>
    <row r="17" spans="1:38" x14ac:dyDescent="0.25">
      <c r="A17" s="74" t="s">
        <v>34</v>
      </c>
      <c r="B17" s="75"/>
      <c r="C17" s="75"/>
      <c r="D17" s="75"/>
      <c r="E17" s="75"/>
      <c r="F17" s="76"/>
      <c r="G17" s="18">
        <v>13</v>
      </c>
      <c r="H17" s="11"/>
      <c r="I17" s="18" t="s">
        <v>49</v>
      </c>
      <c r="J17" s="11"/>
      <c r="K17" s="18">
        <v>10.7</v>
      </c>
      <c r="L17" s="11"/>
      <c r="M17" s="63" t="s">
        <v>15</v>
      </c>
      <c r="N17" s="63"/>
      <c r="O17" s="71">
        <v>3000</v>
      </c>
      <c r="P17" s="72"/>
      <c r="Q17" s="10">
        <f>30/60</f>
        <v>0.5</v>
      </c>
      <c r="R17" s="10"/>
      <c r="S17" s="18" t="s">
        <v>15</v>
      </c>
      <c r="T17" s="11"/>
      <c r="U17" s="10" t="s">
        <v>2</v>
      </c>
      <c r="V17" s="10"/>
      <c r="W17" s="18">
        <v>0.249</v>
      </c>
      <c r="X17" s="11"/>
      <c r="Y17" s="18"/>
      <c r="Z17" s="11"/>
      <c r="AA17" s="18" t="s">
        <v>14</v>
      </c>
      <c r="AB17" s="11"/>
      <c r="AC17" s="10" t="s">
        <v>10</v>
      </c>
      <c r="AD17" s="10"/>
      <c r="AE17" s="18" t="s">
        <v>18</v>
      </c>
      <c r="AF17" s="11"/>
      <c r="AG17" s="10" t="s">
        <v>2</v>
      </c>
      <c r="AH17" s="10"/>
      <c r="AI17" s="18" t="s">
        <v>56</v>
      </c>
      <c r="AJ17" s="11"/>
      <c r="AK17" s="90" t="s">
        <v>42</v>
      </c>
      <c r="AL17" s="91"/>
    </row>
    <row r="18" spans="1:38" x14ac:dyDescent="0.25">
      <c r="A18" s="74" t="s">
        <v>35</v>
      </c>
      <c r="B18" s="75"/>
      <c r="C18" s="75"/>
      <c r="D18" s="75"/>
      <c r="E18" s="75"/>
      <c r="F18" s="76"/>
      <c r="G18" s="79">
        <v>19</v>
      </c>
      <c r="H18" s="80"/>
      <c r="I18" s="18" t="s">
        <v>50</v>
      </c>
      <c r="J18" s="11"/>
      <c r="K18" s="18">
        <v>10.7</v>
      </c>
      <c r="L18" s="11"/>
      <c r="M18" s="63" t="s">
        <v>15</v>
      </c>
      <c r="N18" s="63"/>
      <c r="O18" s="71">
        <v>5000</v>
      </c>
      <c r="P18" s="72"/>
      <c r="Q18" s="10">
        <f>31/60</f>
        <v>0.51666666666666672</v>
      </c>
      <c r="R18" s="10"/>
      <c r="S18" s="18">
        <v>18.5</v>
      </c>
      <c r="T18" s="11"/>
      <c r="U18" s="10" t="s">
        <v>2</v>
      </c>
      <c r="V18" s="10"/>
      <c r="W18" s="18">
        <v>0.59499999999999997</v>
      </c>
      <c r="X18" s="11"/>
      <c r="Y18" s="18"/>
      <c r="Z18" s="11"/>
      <c r="AA18" s="18" t="s">
        <v>14</v>
      </c>
      <c r="AB18" s="11"/>
      <c r="AC18" s="10" t="s">
        <v>10</v>
      </c>
      <c r="AD18" s="10"/>
      <c r="AE18" s="18" t="s">
        <v>18</v>
      </c>
      <c r="AF18" s="11"/>
      <c r="AG18" s="10" t="s">
        <v>2</v>
      </c>
      <c r="AH18" s="10"/>
      <c r="AI18" s="18" t="s">
        <v>56</v>
      </c>
      <c r="AJ18" s="11"/>
      <c r="AK18" s="90" t="s">
        <v>43</v>
      </c>
      <c r="AL18" s="91"/>
    </row>
    <row r="19" spans="1:38" x14ac:dyDescent="0.25">
      <c r="A19" s="74" t="s">
        <v>36</v>
      </c>
      <c r="B19" s="75"/>
      <c r="C19" s="75"/>
      <c r="D19" s="75"/>
      <c r="E19" s="75"/>
      <c r="F19" s="76"/>
      <c r="G19" s="79">
        <v>19</v>
      </c>
      <c r="H19" s="80"/>
      <c r="I19" s="18" t="s">
        <v>51</v>
      </c>
      <c r="J19" s="11"/>
      <c r="K19" s="18">
        <v>10.7</v>
      </c>
      <c r="L19" s="11"/>
      <c r="M19" s="63" t="s">
        <v>15</v>
      </c>
      <c r="N19" s="63"/>
      <c r="O19" s="71">
        <v>5000</v>
      </c>
      <c r="P19" s="72"/>
      <c r="Q19" s="10">
        <f>34/60</f>
        <v>0.56666666666666665</v>
      </c>
      <c r="R19" s="10"/>
      <c r="S19" s="18">
        <v>18.5</v>
      </c>
      <c r="T19" s="11"/>
      <c r="U19" s="10" t="s">
        <v>2</v>
      </c>
      <c r="V19" s="10"/>
      <c r="W19" s="18">
        <v>0.56999999999999995</v>
      </c>
      <c r="X19" s="11"/>
      <c r="Y19" s="18"/>
      <c r="Z19" s="11"/>
      <c r="AA19" s="18" t="s">
        <v>14</v>
      </c>
      <c r="AB19" s="11"/>
      <c r="AC19" s="10" t="s">
        <v>10</v>
      </c>
      <c r="AD19" s="10"/>
      <c r="AE19" s="18" t="s">
        <v>18</v>
      </c>
      <c r="AF19" s="11"/>
      <c r="AG19" s="10" t="s">
        <v>2</v>
      </c>
      <c r="AH19" s="10"/>
      <c r="AI19" s="18" t="s">
        <v>56</v>
      </c>
      <c r="AJ19" s="11"/>
      <c r="AK19" s="90" t="s">
        <v>43</v>
      </c>
      <c r="AL19" s="91"/>
    </row>
    <row r="20" spans="1:38" x14ac:dyDescent="0.25">
      <c r="A20" s="74" t="s">
        <v>37</v>
      </c>
      <c r="B20" s="75"/>
      <c r="C20" s="75"/>
      <c r="D20" s="75"/>
      <c r="E20" s="75"/>
      <c r="F20" s="76"/>
      <c r="G20" s="18">
        <f>(72*1000/3600)</f>
        <v>20</v>
      </c>
      <c r="H20" s="11"/>
      <c r="I20" s="18" t="s">
        <v>52</v>
      </c>
      <c r="J20" s="11"/>
      <c r="K20" s="18">
        <v>10.7</v>
      </c>
      <c r="L20" s="11"/>
      <c r="M20" s="63" t="s">
        <v>15</v>
      </c>
      <c r="N20" s="63"/>
      <c r="O20" s="71">
        <v>6000</v>
      </c>
      <c r="P20" s="72"/>
      <c r="Q20" s="10">
        <f>31/60</f>
        <v>0.51666666666666672</v>
      </c>
      <c r="R20" s="10"/>
      <c r="S20" s="18">
        <v>18</v>
      </c>
      <c r="T20" s="11"/>
      <c r="U20" s="10" t="s">
        <v>2</v>
      </c>
      <c r="V20" s="10"/>
      <c r="W20" s="18">
        <v>0.90700000000000003</v>
      </c>
      <c r="X20" s="11"/>
      <c r="Y20" s="18"/>
      <c r="Z20" s="11"/>
      <c r="AA20" s="18" t="s">
        <v>14</v>
      </c>
      <c r="AB20" s="11"/>
      <c r="AC20" s="10" t="s">
        <v>10</v>
      </c>
      <c r="AD20" s="10"/>
      <c r="AE20" s="18" t="s">
        <v>18</v>
      </c>
      <c r="AF20" s="11"/>
      <c r="AG20" s="10" t="s">
        <v>2</v>
      </c>
      <c r="AH20" s="10"/>
      <c r="AI20" s="18" t="s">
        <v>56</v>
      </c>
      <c r="AJ20" s="11"/>
      <c r="AK20" s="90" t="s">
        <v>45</v>
      </c>
      <c r="AL20" s="91"/>
    </row>
    <row r="21" spans="1:38" x14ac:dyDescent="0.25">
      <c r="A21" s="74" t="s">
        <v>38</v>
      </c>
      <c r="B21" s="75"/>
      <c r="C21" s="75"/>
      <c r="D21" s="75"/>
      <c r="E21" s="75"/>
      <c r="F21" s="76"/>
      <c r="G21" s="18">
        <f>(72*1000/3600)</f>
        <v>20</v>
      </c>
      <c r="H21" s="11"/>
      <c r="I21" s="18" t="s">
        <v>52</v>
      </c>
      <c r="J21" s="11"/>
      <c r="K21" s="18">
        <v>10.7</v>
      </c>
      <c r="L21" s="11"/>
      <c r="M21" s="63" t="s">
        <v>15</v>
      </c>
      <c r="N21" s="63"/>
      <c r="O21" s="71">
        <v>6000</v>
      </c>
      <c r="P21" s="72"/>
      <c r="Q21" s="10">
        <f>31/60</f>
        <v>0.51666666666666672</v>
      </c>
      <c r="R21" s="10"/>
      <c r="S21" s="18">
        <v>18</v>
      </c>
      <c r="T21" s="11"/>
      <c r="U21" s="10" t="s">
        <v>2</v>
      </c>
      <c r="V21" s="10"/>
      <c r="W21" s="18">
        <v>0.90500000000000003</v>
      </c>
      <c r="X21" s="11"/>
      <c r="Y21" s="18"/>
      <c r="Z21" s="11"/>
      <c r="AA21" s="18" t="s">
        <v>14</v>
      </c>
      <c r="AB21" s="11"/>
      <c r="AC21" s="10" t="s">
        <v>10</v>
      </c>
      <c r="AD21" s="10"/>
      <c r="AE21" s="18" t="s">
        <v>18</v>
      </c>
      <c r="AF21" s="11"/>
      <c r="AG21" s="10" t="s">
        <v>2</v>
      </c>
      <c r="AH21" s="10"/>
      <c r="AI21" s="18" t="s">
        <v>56</v>
      </c>
      <c r="AJ21" s="11"/>
      <c r="AK21" s="90" t="s">
        <v>45</v>
      </c>
      <c r="AL21" s="91"/>
    </row>
    <row r="22" spans="1:38" x14ac:dyDescent="0.25">
      <c r="A22" s="74" t="s">
        <v>39</v>
      </c>
      <c r="B22" s="75"/>
      <c r="C22" s="75"/>
      <c r="D22" s="75"/>
      <c r="E22" s="75"/>
      <c r="F22" s="76"/>
      <c r="G22" s="18">
        <f>72*1000/3600</f>
        <v>20</v>
      </c>
      <c r="H22" s="11"/>
      <c r="I22" s="18" t="s">
        <v>53</v>
      </c>
      <c r="J22" s="11"/>
      <c r="K22" s="18">
        <f>(34*1000/3600)</f>
        <v>9.4444444444444446</v>
      </c>
      <c r="L22" s="11"/>
      <c r="M22" s="63" t="s">
        <v>15</v>
      </c>
      <c r="N22" s="63"/>
      <c r="O22" s="71">
        <v>6000</v>
      </c>
      <c r="P22" s="72"/>
      <c r="Q22" s="10">
        <f>30/60</f>
        <v>0.5</v>
      </c>
      <c r="R22" s="10"/>
      <c r="S22" s="18" t="s">
        <v>15</v>
      </c>
      <c r="T22" s="11"/>
      <c r="U22" s="10" t="s">
        <v>2</v>
      </c>
      <c r="V22" s="10"/>
      <c r="W22" s="18">
        <v>1.3680000000000001</v>
      </c>
      <c r="X22" s="11"/>
      <c r="Y22" s="18"/>
      <c r="Z22" s="11"/>
      <c r="AA22" s="18" t="s">
        <v>14</v>
      </c>
      <c r="AB22" s="11"/>
      <c r="AC22" s="10" t="s">
        <v>10</v>
      </c>
      <c r="AD22" s="10"/>
      <c r="AE22" s="18" t="s">
        <v>18</v>
      </c>
      <c r="AF22" s="11"/>
      <c r="AG22" s="10" t="s">
        <v>2</v>
      </c>
      <c r="AH22" s="10"/>
      <c r="AI22" s="18" t="s">
        <v>56</v>
      </c>
      <c r="AJ22" s="11"/>
      <c r="AK22" s="90" t="s">
        <v>45</v>
      </c>
      <c r="AL22" s="91"/>
    </row>
    <row r="23" spans="1:38" x14ac:dyDescent="0.25">
      <c r="A23" s="74" t="s">
        <v>40</v>
      </c>
      <c r="B23" s="75"/>
      <c r="C23" s="75"/>
      <c r="D23" s="75"/>
      <c r="E23" s="75"/>
      <c r="F23" s="76"/>
      <c r="G23" s="18">
        <f>72*1000/3600</f>
        <v>20</v>
      </c>
      <c r="H23" s="11"/>
      <c r="I23" s="18" t="s">
        <v>53</v>
      </c>
      <c r="J23" s="11"/>
      <c r="K23" s="18">
        <v>10</v>
      </c>
      <c r="L23" s="11"/>
      <c r="M23" s="63" t="s">
        <v>15</v>
      </c>
      <c r="N23" s="63"/>
      <c r="O23" s="71">
        <v>6000</v>
      </c>
      <c r="P23" s="72"/>
      <c r="Q23" s="10">
        <f>30/60</f>
        <v>0.5</v>
      </c>
      <c r="R23" s="10"/>
      <c r="S23" s="18" t="s">
        <v>15</v>
      </c>
      <c r="T23" s="11"/>
      <c r="U23" s="10" t="s">
        <v>2</v>
      </c>
      <c r="V23" s="10"/>
      <c r="W23" s="18">
        <v>1.375</v>
      </c>
      <c r="X23" s="11"/>
      <c r="Y23" s="18"/>
      <c r="Z23" s="11"/>
      <c r="AA23" s="18" t="s">
        <v>14</v>
      </c>
      <c r="AB23" s="11"/>
      <c r="AC23" s="10" t="s">
        <v>10</v>
      </c>
      <c r="AD23" s="10"/>
      <c r="AE23" s="18" t="s">
        <v>18</v>
      </c>
      <c r="AF23" s="11"/>
      <c r="AG23" s="10" t="s">
        <v>2</v>
      </c>
      <c r="AH23" s="10"/>
      <c r="AI23" s="18" t="s">
        <v>56</v>
      </c>
      <c r="AJ23" s="11"/>
      <c r="AK23" s="90" t="s">
        <v>45</v>
      </c>
      <c r="AL23" s="91"/>
    </row>
    <row r="24" spans="1:38" x14ac:dyDescent="0.25">
      <c r="A24" s="74" t="s">
        <v>57</v>
      </c>
      <c r="B24" s="75"/>
      <c r="C24" s="75"/>
      <c r="D24" s="75"/>
      <c r="E24" s="75"/>
      <c r="F24" s="76"/>
      <c r="G24" s="18">
        <v>16</v>
      </c>
      <c r="H24" s="11"/>
      <c r="I24" s="18" t="s">
        <v>60</v>
      </c>
      <c r="J24" s="11"/>
      <c r="K24" s="18">
        <f>38*1000/3600</f>
        <v>10.555555555555555</v>
      </c>
      <c r="L24" s="11"/>
      <c r="M24" s="63">
        <v>4</v>
      </c>
      <c r="N24" s="63"/>
      <c r="O24" s="18" t="s">
        <v>15</v>
      </c>
      <c r="P24" s="11"/>
      <c r="Q24" s="10">
        <f>31/60</f>
        <v>0.51666666666666672</v>
      </c>
      <c r="R24" s="10"/>
      <c r="S24" s="18" t="s">
        <v>15</v>
      </c>
      <c r="T24" s="11"/>
      <c r="U24" s="10" t="s">
        <v>2</v>
      </c>
      <c r="V24" s="10"/>
      <c r="W24" s="18">
        <v>0.249</v>
      </c>
      <c r="X24" s="11"/>
      <c r="Y24" s="18"/>
      <c r="Z24" s="11"/>
      <c r="AA24" s="18" t="s">
        <v>14</v>
      </c>
      <c r="AB24" s="11"/>
      <c r="AC24" s="10" t="s">
        <v>10</v>
      </c>
      <c r="AD24" s="10"/>
      <c r="AE24" s="18" t="s">
        <v>18</v>
      </c>
      <c r="AF24" s="11"/>
      <c r="AG24" s="10" t="s">
        <v>2</v>
      </c>
      <c r="AH24" s="10"/>
      <c r="AI24" s="18" t="s">
        <v>56</v>
      </c>
      <c r="AJ24" s="11"/>
      <c r="AK24" s="90" t="s">
        <v>42</v>
      </c>
      <c r="AL24" s="91"/>
    </row>
    <row r="25" spans="1:38" x14ac:dyDescent="0.25">
      <c r="A25" s="74" t="s">
        <v>59</v>
      </c>
      <c r="B25" s="75"/>
      <c r="C25" s="75"/>
      <c r="D25" s="75"/>
      <c r="E25" s="75"/>
      <c r="F25" s="76"/>
      <c r="G25" s="18">
        <v>16</v>
      </c>
      <c r="H25" s="11"/>
      <c r="I25" s="18" t="s">
        <v>60</v>
      </c>
      <c r="J25" s="11"/>
      <c r="K25" s="18">
        <f>38*1000/3600</f>
        <v>10.555555555555555</v>
      </c>
      <c r="L25" s="11"/>
      <c r="M25" s="63">
        <v>6</v>
      </c>
      <c r="N25" s="63"/>
      <c r="O25" s="18">
        <v>120</v>
      </c>
      <c r="P25" s="11"/>
      <c r="Q25" s="10">
        <f>32/60</f>
        <v>0.53333333333333333</v>
      </c>
      <c r="R25" s="10"/>
      <c r="S25" s="18" t="s">
        <v>15</v>
      </c>
      <c r="T25" s="11"/>
      <c r="U25" s="10" t="s">
        <v>2</v>
      </c>
      <c r="V25" s="10"/>
      <c r="W25" s="18">
        <v>0.249</v>
      </c>
      <c r="X25" s="11"/>
      <c r="Y25" s="18"/>
      <c r="Z25" s="11"/>
      <c r="AA25" s="18" t="s">
        <v>14</v>
      </c>
      <c r="AB25" s="11"/>
      <c r="AC25" s="10" t="s">
        <v>10</v>
      </c>
      <c r="AD25" s="10"/>
      <c r="AE25" s="18" t="s">
        <v>18</v>
      </c>
      <c r="AF25" s="11"/>
      <c r="AG25" s="10" t="s">
        <v>2</v>
      </c>
      <c r="AH25" s="10"/>
      <c r="AI25" s="18" t="s">
        <v>56</v>
      </c>
      <c r="AJ25" s="11"/>
      <c r="AK25" s="90" t="s">
        <v>42</v>
      </c>
      <c r="AL25" s="91"/>
    </row>
    <row r="26" spans="1:38" x14ac:dyDescent="0.25">
      <c r="A26" s="77" t="s">
        <v>63</v>
      </c>
      <c r="B26" s="78"/>
      <c r="C26" s="78"/>
      <c r="D26" s="78"/>
      <c r="E26" s="78"/>
      <c r="F26" s="78"/>
      <c r="G26" s="81" t="s">
        <v>64</v>
      </c>
      <c r="H26" s="82"/>
      <c r="I26" s="18" t="s">
        <v>49</v>
      </c>
      <c r="J26" s="11"/>
      <c r="K26" s="18">
        <v>14</v>
      </c>
      <c r="L26" s="11"/>
      <c r="M26" s="63" t="s">
        <v>15</v>
      </c>
      <c r="N26" s="63"/>
      <c r="O26" s="18">
        <v>5000</v>
      </c>
      <c r="P26" s="11"/>
      <c r="Q26" s="10">
        <f>32/60</f>
        <v>0.53333333333333333</v>
      </c>
      <c r="R26" s="10"/>
      <c r="S26" s="18">
        <v>22.5</v>
      </c>
      <c r="T26" s="11"/>
      <c r="U26" s="10" t="s">
        <v>2</v>
      </c>
      <c r="V26" s="10"/>
      <c r="W26" s="18">
        <v>0.89800000000000002</v>
      </c>
      <c r="X26" s="11"/>
      <c r="Y26" s="18"/>
      <c r="Z26" s="11"/>
      <c r="AA26" s="18" t="s">
        <v>14</v>
      </c>
      <c r="AB26" s="11"/>
      <c r="AC26" s="10" t="s">
        <v>10</v>
      </c>
      <c r="AD26" s="10"/>
      <c r="AE26" s="18" t="s">
        <v>18</v>
      </c>
      <c r="AF26" s="11"/>
      <c r="AG26" s="10" t="s">
        <v>2</v>
      </c>
      <c r="AH26" s="10"/>
      <c r="AI26" s="18" t="s">
        <v>66</v>
      </c>
      <c r="AJ26" s="11"/>
      <c r="AK26" s="90" t="s">
        <v>43</v>
      </c>
      <c r="AL26" s="91"/>
    </row>
    <row r="27" spans="1:38" x14ac:dyDescent="0.25">
      <c r="A27" s="18"/>
      <c r="B27" s="10"/>
      <c r="C27" s="10"/>
      <c r="D27" s="10"/>
      <c r="E27" s="10"/>
      <c r="F27" s="10"/>
      <c r="G27" s="18"/>
      <c r="H27" s="11"/>
      <c r="I27" s="18"/>
      <c r="J27" s="11"/>
      <c r="K27" s="18"/>
      <c r="L27" s="11"/>
      <c r="M27" s="63"/>
      <c r="N27" s="63"/>
      <c r="O27" s="18"/>
      <c r="P27" s="11"/>
      <c r="Q27" s="10"/>
      <c r="R27" s="10"/>
      <c r="S27" s="18"/>
      <c r="T27" s="11"/>
      <c r="U27" s="10"/>
      <c r="V27" s="10"/>
      <c r="W27" s="18"/>
      <c r="X27" s="11"/>
      <c r="Y27" s="18"/>
      <c r="Z27" s="11"/>
      <c r="AA27" s="18"/>
      <c r="AB27" s="11"/>
      <c r="AC27" s="10"/>
      <c r="AD27" s="10"/>
      <c r="AE27" s="18"/>
      <c r="AF27" s="11"/>
      <c r="AG27" s="10"/>
      <c r="AH27" s="10"/>
      <c r="AI27" s="18"/>
      <c r="AJ27" s="11"/>
      <c r="AK27" s="10"/>
      <c r="AL27" s="11"/>
    </row>
    <row r="28" spans="1:38" x14ac:dyDescent="0.25">
      <c r="A28" s="18"/>
      <c r="B28" s="10"/>
      <c r="C28" s="10"/>
      <c r="D28" s="10"/>
      <c r="E28" s="10"/>
      <c r="F28" s="10"/>
      <c r="G28" s="18"/>
      <c r="H28" s="11"/>
      <c r="I28" s="18"/>
      <c r="J28" s="11"/>
      <c r="K28" s="18"/>
      <c r="L28" s="11"/>
      <c r="M28" s="63"/>
      <c r="N28" s="63"/>
      <c r="O28" s="18"/>
      <c r="P28" s="11"/>
      <c r="Q28" s="10"/>
      <c r="R28" s="10"/>
      <c r="S28" s="18"/>
      <c r="T28" s="11"/>
      <c r="U28" s="10"/>
      <c r="V28" s="10"/>
      <c r="W28" s="18"/>
      <c r="X28" s="11"/>
      <c r="Y28" s="18"/>
      <c r="Z28" s="11"/>
      <c r="AA28" s="18"/>
      <c r="AB28" s="11"/>
      <c r="AC28" s="10"/>
      <c r="AD28" s="10"/>
      <c r="AE28" s="18"/>
      <c r="AF28" s="11"/>
      <c r="AG28" s="10"/>
      <c r="AH28" s="10"/>
      <c r="AI28" s="18"/>
      <c r="AJ28" s="11"/>
      <c r="AK28" s="10"/>
      <c r="AL28" s="11"/>
    </row>
    <row r="29" spans="1:38" x14ac:dyDescent="0.25">
      <c r="A29" s="18"/>
      <c r="B29" s="10"/>
      <c r="C29" s="10"/>
      <c r="D29" s="10"/>
      <c r="E29" s="10"/>
      <c r="F29" s="10"/>
      <c r="G29" s="18"/>
      <c r="H29" s="11"/>
      <c r="I29" s="18"/>
      <c r="J29" s="11"/>
      <c r="K29" s="18"/>
      <c r="L29" s="11"/>
      <c r="M29" s="63"/>
      <c r="N29" s="63"/>
      <c r="O29" s="18"/>
      <c r="P29" s="11"/>
      <c r="Q29" s="10"/>
      <c r="R29" s="10"/>
      <c r="S29" s="18"/>
      <c r="T29" s="11"/>
      <c r="U29" s="10"/>
      <c r="V29" s="10"/>
      <c r="W29" s="18"/>
      <c r="X29" s="11"/>
      <c r="Y29" s="18"/>
      <c r="Z29" s="11"/>
      <c r="AA29" s="18"/>
      <c r="AB29" s="11"/>
      <c r="AC29" s="10"/>
      <c r="AD29" s="10"/>
      <c r="AE29" s="18"/>
      <c r="AF29" s="11"/>
      <c r="AG29" s="10"/>
      <c r="AH29" s="10"/>
      <c r="AI29" s="18"/>
      <c r="AJ29" s="11"/>
      <c r="AK29" s="10"/>
      <c r="AL29" s="11"/>
    </row>
    <row r="30" spans="1:38" x14ac:dyDescent="0.25">
      <c r="A30" s="18"/>
      <c r="B30" s="10"/>
      <c r="C30" s="10"/>
      <c r="D30" s="10"/>
      <c r="E30" s="10"/>
      <c r="F30" s="10"/>
      <c r="G30" s="18"/>
      <c r="H30" s="11"/>
      <c r="I30" s="18"/>
      <c r="J30" s="11"/>
      <c r="K30" s="18"/>
      <c r="L30" s="11"/>
      <c r="M30" s="63"/>
      <c r="N30" s="63"/>
      <c r="O30" s="18"/>
      <c r="P30" s="11"/>
      <c r="Q30" s="10"/>
      <c r="R30" s="10"/>
      <c r="S30" s="18"/>
      <c r="T30" s="11"/>
      <c r="U30" s="10"/>
      <c r="V30" s="10"/>
      <c r="W30" s="18"/>
      <c r="X30" s="11"/>
      <c r="Y30" s="18"/>
      <c r="Z30" s="11"/>
      <c r="AA30" s="18"/>
      <c r="AB30" s="11"/>
      <c r="AC30" s="10"/>
      <c r="AD30" s="10"/>
      <c r="AE30" s="18"/>
      <c r="AF30" s="11"/>
      <c r="AG30" s="10"/>
      <c r="AH30" s="10"/>
      <c r="AI30" s="18"/>
      <c r="AJ30" s="11"/>
      <c r="AK30" s="10"/>
      <c r="AL30" s="11"/>
    </row>
    <row r="31" spans="1:38" x14ac:dyDescent="0.25">
      <c r="A31" s="18"/>
      <c r="B31" s="10"/>
      <c r="C31" s="10"/>
      <c r="D31" s="10"/>
      <c r="E31" s="10"/>
      <c r="F31" s="10"/>
      <c r="G31" s="18"/>
      <c r="H31" s="11"/>
      <c r="I31" s="18"/>
      <c r="J31" s="11"/>
      <c r="K31" s="18"/>
      <c r="L31" s="11"/>
      <c r="M31" s="63"/>
      <c r="N31" s="63"/>
      <c r="O31" s="18"/>
      <c r="P31" s="11"/>
      <c r="Q31" s="10"/>
      <c r="R31" s="10"/>
      <c r="S31" s="18"/>
      <c r="T31" s="11"/>
      <c r="U31" s="10"/>
      <c r="V31" s="10"/>
      <c r="W31" s="18"/>
      <c r="X31" s="11"/>
      <c r="Y31" s="18"/>
      <c r="Z31" s="11"/>
      <c r="AA31" s="18"/>
      <c r="AB31" s="11"/>
      <c r="AC31" s="10"/>
      <c r="AD31" s="10"/>
      <c r="AE31" s="18"/>
      <c r="AF31" s="11"/>
      <c r="AG31" s="10"/>
      <c r="AH31" s="10"/>
      <c r="AI31" s="18"/>
      <c r="AJ31" s="11"/>
      <c r="AK31" s="10"/>
      <c r="AL31" s="11"/>
    </row>
    <row r="32" spans="1:38" x14ac:dyDescent="0.25">
      <c r="A32" s="18"/>
      <c r="B32" s="10"/>
      <c r="C32" s="10"/>
      <c r="D32" s="10"/>
      <c r="E32" s="10"/>
      <c r="F32" s="10"/>
      <c r="G32" s="18"/>
      <c r="H32" s="11"/>
      <c r="I32" s="18"/>
      <c r="J32" s="11"/>
      <c r="K32" s="18"/>
      <c r="L32" s="11"/>
      <c r="M32" s="63"/>
      <c r="N32" s="63"/>
      <c r="O32" s="18"/>
      <c r="P32" s="11"/>
      <c r="Q32" s="10"/>
      <c r="R32" s="10"/>
      <c r="S32" s="18"/>
      <c r="T32" s="11"/>
      <c r="U32" s="10"/>
      <c r="V32" s="10"/>
      <c r="W32" s="18"/>
      <c r="X32" s="11"/>
      <c r="Y32" s="18"/>
      <c r="Z32" s="11"/>
      <c r="AA32" s="18"/>
      <c r="AB32" s="11"/>
      <c r="AC32" s="10"/>
      <c r="AD32" s="10"/>
      <c r="AE32" s="18"/>
      <c r="AF32" s="11"/>
      <c r="AG32" s="10"/>
      <c r="AH32" s="10"/>
      <c r="AI32" s="18"/>
      <c r="AJ32" s="11"/>
      <c r="AK32" s="10"/>
      <c r="AL32" s="11"/>
    </row>
    <row r="33" spans="1:38" x14ac:dyDescent="0.25">
      <c r="A33" s="18"/>
      <c r="B33" s="10"/>
      <c r="C33" s="10"/>
      <c r="D33" s="10"/>
      <c r="E33" s="10"/>
      <c r="F33" s="10"/>
      <c r="G33" s="18"/>
      <c r="H33" s="11"/>
      <c r="I33" s="18"/>
      <c r="J33" s="11"/>
      <c r="K33" s="18"/>
      <c r="L33" s="11"/>
      <c r="M33" s="63"/>
      <c r="N33" s="63"/>
      <c r="O33" s="18"/>
      <c r="P33" s="11"/>
      <c r="Q33" s="10"/>
      <c r="R33" s="10"/>
      <c r="S33" s="18"/>
      <c r="T33" s="11"/>
      <c r="U33" s="10"/>
      <c r="V33" s="10"/>
      <c r="W33" s="18"/>
      <c r="X33" s="11"/>
      <c r="Y33" s="18"/>
      <c r="Z33" s="11"/>
      <c r="AA33" s="18"/>
      <c r="AB33" s="11"/>
      <c r="AC33" s="10"/>
      <c r="AD33" s="10"/>
      <c r="AE33" s="18"/>
      <c r="AF33" s="11"/>
      <c r="AG33" s="10"/>
      <c r="AH33" s="10"/>
      <c r="AI33" s="18"/>
      <c r="AJ33" s="11"/>
      <c r="AK33" s="10"/>
      <c r="AL33" s="11"/>
    </row>
    <row r="34" spans="1:38" ht="15.75" thickBot="1" x14ac:dyDescent="0.3">
      <c r="A34" s="32"/>
      <c r="B34" s="12"/>
      <c r="C34" s="12"/>
      <c r="D34" s="12"/>
      <c r="E34" s="12"/>
      <c r="F34" s="12"/>
      <c r="G34" s="32"/>
      <c r="H34" s="13"/>
      <c r="I34" s="32"/>
      <c r="J34" s="13"/>
      <c r="K34" s="32"/>
      <c r="L34" s="13"/>
      <c r="M34" s="64"/>
      <c r="N34" s="64"/>
      <c r="O34" s="32"/>
      <c r="P34" s="13"/>
      <c r="Q34" s="12"/>
      <c r="R34" s="12"/>
      <c r="S34" s="32"/>
      <c r="T34" s="13"/>
      <c r="U34" s="12"/>
      <c r="V34" s="12"/>
      <c r="W34" s="32"/>
      <c r="X34" s="13"/>
      <c r="Y34" s="32"/>
      <c r="Z34" s="13"/>
      <c r="AA34" s="32"/>
      <c r="AB34" s="13"/>
      <c r="AC34" s="12"/>
      <c r="AD34" s="12"/>
      <c r="AE34" s="32"/>
      <c r="AF34" s="13"/>
      <c r="AG34" s="12"/>
      <c r="AH34" s="12"/>
      <c r="AI34" s="32"/>
      <c r="AJ34" s="13"/>
      <c r="AK34" s="12"/>
      <c r="AL34" s="13"/>
    </row>
    <row r="41" spans="1:38" x14ac:dyDescent="0.25">
      <c r="A41" s="73" t="s">
        <v>12</v>
      </c>
      <c r="B41" s="73"/>
      <c r="C41" s="73"/>
      <c r="D41" s="73"/>
    </row>
    <row r="43" spans="1:38" x14ac:dyDescent="0.25">
      <c r="A43" s="1"/>
      <c r="B43" t="s">
        <v>73</v>
      </c>
    </row>
    <row r="44" spans="1:38" x14ac:dyDescent="0.25">
      <c r="A44" s="2"/>
      <c r="B44" t="s">
        <v>54</v>
      </c>
    </row>
    <row r="45" spans="1:38" x14ac:dyDescent="0.25">
      <c r="A45" s="3"/>
      <c r="B45" t="s">
        <v>55</v>
      </c>
    </row>
    <row r="46" spans="1:38" x14ac:dyDescent="0.25">
      <c r="A46" s="4"/>
      <c r="B46" t="s">
        <v>74</v>
      </c>
    </row>
    <row r="47" spans="1:38" x14ac:dyDescent="0.25">
      <c r="A47" s="5"/>
      <c r="B47" t="s">
        <v>65</v>
      </c>
    </row>
    <row r="54" spans="1:36" ht="26.25" x14ac:dyDescent="0.4">
      <c r="A54" s="62" t="s">
        <v>58</v>
      </c>
      <c r="B54" s="62"/>
      <c r="C54" s="62"/>
      <c r="D54" s="62"/>
      <c r="E54" s="62"/>
      <c r="F54" s="62"/>
    </row>
    <row r="58" spans="1:36" x14ac:dyDescent="0.25">
      <c r="AI58" s="92"/>
      <c r="AJ58" s="92"/>
    </row>
    <row r="59" spans="1:36" x14ac:dyDescent="0.25">
      <c r="AI59" s="92"/>
      <c r="AJ59" s="92"/>
    </row>
    <row r="60" spans="1:36" x14ac:dyDescent="0.25">
      <c r="AI60" s="92"/>
      <c r="AJ60" s="92"/>
    </row>
    <row r="61" spans="1:36" x14ac:dyDescent="0.25">
      <c r="B61" s="67" t="s">
        <v>6</v>
      </c>
      <c r="C61" s="23"/>
      <c r="D61" s="23"/>
      <c r="E61" s="23"/>
      <c r="F61" s="24"/>
      <c r="AI61" s="92"/>
      <c r="AJ61" s="92"/>
    </row>
    <row r="62" spans="1:36" x14ac:dyDescent="0.25">
      <c r="B62" s="25"/>
      <c r="C62" s="26"/>
      <c r="D62" s="26"/>
      <c r="E62" s="26"/>
      <c r="F62" s="27"/>
      <c r="AI62" s="92"/>
      <c r="AJ62" s="92"/>
    </row>
    <row r="63" spans="1:36" x14ac:dyDescent="0.25">
      <c r="B63" s="25"/>
      <c r="C63" s="26"/>
      <c r="D63" s="26"/>
      <c r="E63" s="26"/>
      <c r="F63" s="27"/>
      <c r="AI63" s="92"/>
      <c r="AJ63" s="92"/>
    </row>
    <row r="64" spans="1:36" x14ac:dyDescent="0.25">
      <c r="B64" s="25"/>
      <c r="C64" s="26"/>
      <c r="D64" s="26"/>
      <c r="E64" s="26"/>
      <c r="F64" s="27"/>
      <c r="AI64" s="92"/>
      <c r="AJ64" s="92"/>
    </row>
    <row r="65" spans="2:36" x14ac:dyDescent="0.25">
      <c r="B65" s="25"/>
      <c r="C65" s="26"/>
      <c r="D65" s="26"/>
      <c r="E65" s="26"/>
      <c r="F65" s="27"/>
      <c r="AI65" s="92"/>
      <c r="AJ65" s="92"/>
    </row>
    <row r="66" spans="2:36" x14ac:dyDescent="0.25">
      <c r="B66" s="25"/>
      <c r="C66" s="26"/>
      <c r="D66" s="26"/>
      <c r="E66" s="26"/>
      <c r="F66" s="27"/>
      <c r="M66" s="56" t="s">
        <v>67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8"/>
    </row>
    <row r="67" spans="2:36" x14ac:dyDescent="0.25">
      <c r="B67" s="25"/>
      <c r="C67" s="26"/>
      <c r="D67" s="26"/>
      <c r="E67" s="26"/>
      <c r="F67" s="27"/>
      <c r="M67" s="59" t="s">
        <v>68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1"/>
    </row>
    <row r="68" spans="2:36" x14ac:dyDescent="0.25">
      <c r="B68" s="25"/>
      <c r="C68" s="26"/>
      <c r="D68" s="26"/>
      <c r="E68" s="26"/>
      <c r="F68" s="27"/>
    </row>
    <row r="69" spans="2:36" x14ac:dyDescent="0.25">
      <c r="B69" s="25"/>
      <c r="C69" s="26"/>
      <c r="D69" s="26"/>
      <c r="E69" s="26"/>
      <c r="F69" s="27"/>
    </row>
    <row r="70" spans="2:36" x14ac:dyDescent="0.25">
      <c r="B70" s="25"/>
      <c r="C70" s="26"/>
      <c r="D70" s="26"/>
      <c r="E70" s="26"/>
      <c r="F70" s="27"/>
    </row>
    <row r="71" spans="2:36" x14ac:dyDescent="0.25">
      <c r="B71" s="25"/>
      <c r="C71" s="26"/>
      <c r="D71" s="26"/>
      <c r="E71" s="26"/>
      <c r="F71" s="27"/>
    </row>
    <row r="72" spans="2:36" x14ac:dyDescent="0.25">
      <c r="B72" s="25"/>
      <c r="C72" s="26"/>
      <c r="D72" s="26"/>
      <c r="E72" s="26"/>
      <c r="F72" s="27"/>
    </row>
    <row r="73" spans="2:36" x14ac:dyDescent="0.25">
      <c r="B73" s="25"/>
      <c r="C73" s="26"/>
      <c r="D73" s="26"/>
      <c r="E73" s="26"/>
      <c r="F73" s="27"/>
    </row>
    <row r="74" spans="2:36" x14ac:dyDescent="0.25">
      <c r="B74" s="25"/>
      <c r="C74" s="26"/>
      <c r="D74" s="26"/>
      <c r="E74" s="26"/>
      <c r="F74" s="27"/>
    </row>
    <row r="75" spans="2:36" x14ac:dyDescent="0.25">
      <c r="B75" s="25"/>
      <c r="C75" s="26"/>
      <c r="D75" s="26"/>
      <c r="E75" s="26"/>
      <c r="F75" s="27"/>
    </row>
    <row r="76" spans="2:36" x14ac:dyDescent="0.25">
      <c r="B76" s="25"/>
      <c r="C76" s="26"/>
      <c r="D76" s="26"/>
      <c r="E76" s="26"/>
      <c r="F76" s="27"/>
    </row>
    <row r="77" spans="2:36" x14ac:dyDescent="0.25">
      <c r="B77" s="25"/>
      <c r="C77" s="26"/>
      <c r="D77" s="26"/>
      <c r="E77" s="26"/>
      <c r="F77" s="27"/>
    </row>
    <row r="78" spans="2:36" x14ac:dyDescent="0.25">
      <c r="B78" s="25"/>
      <c r="C78" s="26"/>
      <c r="D78" s="26"/>
      <c r="E78" s="26"/>
      <c r="F78" s="27"/>
    </row>
    <row r="79" spans="2:36" x14ac:dyDescent="0.25">
      <c r="B79" s="25"/>
      <c r="C79" s="26"/>
      <c r="D79" s="26"/>
      <c r="E79" s="26"/>
      <c r="F79" s="27"/>
    </row>
    <row r="80" spans="2:36" x14ac:dyDescent="0.25">
      <c r="B80" s="25"/>
      <c r="C80" s="26"/>
      <c r="D80" s="26"/>
      <c r="E80" s="26"/>
      <c r="F80" s="27"/>
    </row>
    <row r="81" spans="1:44" x14ac:dyDescent="0.25">
      <c r="B81" s="25"/>
      <c r="C81" s="26"/>
      <c r="D81" s="26"/>
      <c r="E81" s="26"/>
      <c r="F81" s="27"/>
    </row>
    <row r="82" spans="1:44" x14ac:dyDescent="0.25">
      <c r="B82" s="68" t="s">
        <v>7</v>
      </c>
      <c r="C82" s="69"/>
      <c r="D82" s="69"/>
      <c r="E82" s="69"/>
      <c r="F82" s="70"/>
    </row>
    <row r="90" spans="1:44" ht="26.25" x14ac:dyDescent="0.4">
      <c r="A90" s="50" t="s">
        <v>69</v>
      </c>
      <c r="B90" s="50"/>
      <c r="C90" s="50"/>
      <c r="D90" s="50"/>
      <c r="E90" s="50"/>
      <c r="F90" s="50"/>
      <c r="G90" s="50"/>
      <c r="H90" s="50"/>
      <c r="I90" s="50"/>
    </row>
    <row r="91" spans="1:44" ht="15.75" thickBot="1" x14ac:dyDescent="0.3"/>
    <row r="92" spans="1:44" ht="15.75" thickBot="1" x14ac:dyDescent="0.3">
      <c r="A92" s="51" t="s">
        <v>9</v>
      </c>
      <c r="B92" s="52"/>
      <c r="C92" s="52"/>
      <c r="D92" s="52"/>
      <c r="E92" s="52"/>
      <c r="F92" s="53"/>
      <c r="G92" s="43" t="s">
        <v>0</v>
      </c>
      <c r="H92" s="15"/>
      <c r="I92" s="43" t="s">
        <v>78</v>
      </c>
      <c r="J92" s="15"/>
      <c r="K92" s="43" t="s">
        <v>22</v>
      </c>
      <c r="L92" s="15"/>
      <c r="M92" s="54" t="s">
        <v>25</v>
      </c>
      <c r="N92" s="55"/>
      <c r="O92" s="43" t="s">
        <v>23</v>
      </c>
      <c r="P92" s="15"/>
      <c r="Q92" s="43" t="s">
        <v>1</v>
      </c>
      <c r="R92" s="15"/>
      <c r="S92" s="43" t="s">
        <v>62</v>
      </c>
      <c r="T92" s="15"/>
      <c r="U92" s="43" t="s">
        <v>11</v>
      </c>
      <c r="V92" s="15"/>
      <c r="W92" s="43" t="s">
        <v>83</v>
      </c>
      <c r="X92" s="15"/>
      <c r="Y92" s="43" t="s">
        <v>3</v>
      </c>
      <c r="Z92" s="15"/>
      <c r="AA92" s="43" t="s">
        <v>71</v>
      </c>
      <c r="AB92" s="15"/>
      <c r="AC92" s="43" t="s">
        <v>70</v>
      </c>
      <c r="AD92" s="15"/>
      <c r="AE92" s="43" t="s">
        <v>76</v>
      </c>
      <c r="AF92" s="15"/>
      <c r="AG92" s="43" t="s">
        <v>5</v>
      </c>
      <c r="AH92" s="15"/>
      <c r="AI92" s="43" t="s">
        <v>13</v>
      </c>
      <c r="AJ92" s="15"/>
      <c r="AK92" s="43" t="s">
        <v>16</v>
      </c>
      <c r="AL92" s="15"/>
      <c r="AM92" s="43" t="s">
        <v>8</v>
      </c>
      <c r="AN92" s="15"/>
      <c r="AO92" s="14" t="s">
        <v>81</v>
      </c>
      <c r="AP92" s="15"/>
      <c r="AQ92" s="14" t="s">
        <v>82</v>
      </c>
      <c r="AR92" s="15"/>
    </row>
    <row r="93" spans="1:44" x14ac:dyDescent="0.25">
      <c r="A93" s="44" t="s">
        <v>77</v>
      </c>
      <c r="B93" s="45"/>
      <c r="C93" s="45"/>
      <c r="D93" s="45"/>
      <c r="E93" s="45"/>
      <c r="F93" s="46"/>
      <c r="G93" s="33">
        <f>55*1000/3600</f>
        <v>15.277777777777779</v>
      </c>
      <c r="H93" s="34"/>
      <c r="I93" s="33">
        <f>85*1000/3600</f>
        <v>23.611111111111111</v>
      </c>
      <c r="J93" s="34"/>
      <c r="K93" s="33">
        <f>35*1000/3600</f>
        <v>9.7222222222222214</v>
      </c>
      <c r="L93" s="34"/>
      <c r="M93" s="47">
        <v>30</v>
      </c>
      <c r="N93" s="48"/>
      <c r="O93" s="31">
        <v>4000</v>
      </c>
      <c r="P93" s="9"/>
      <c r="Q93" s="49">
        <v>1.5</v>
      </c>
      <c r="R93" s="17"/>
      <c r="S93" s="49"/>
      <c r="T93" s="17"/>
      <c r="U93" s="49"/>
      <c r="V93" s="17"/>
      <c r="W93" s="49">
        <v>3.6</v>
      </c>
      <c r="X93" s="17"/>
      <c r="Y93" s="49" t="s">
        <v>4</v>
      </c>
      <c r="Z93" s="17"/>
      <c r="AA93" s="33">
        <v>4.3</v>
      </c>
      <c r="AB93" s="34"/>
      <c r="AC93" s="33">
        <v>5</v>
      </c>
      <c r="AD93" s="34"/>
      <c r="AE93" s="49"/>
      <c r="AF93" s="17"/>
      <c r="AG93" s="49"/>
      <c r="AH93" s="17"/>
      <c r="AI93" s="49"/>
      <c r="AJ93" s="17"/>
      <c r="AK93" s="49"/>
      <c r="AL93" s="17"/>
      <c r="AM93" s="49"/>
      <c r="AN93" s="17"/>
      <c r="AO93" s="16">
        <v>3.6999999999999998E-2</v>
      </c>
      <c r="AP93" s="17"/>
      <c r="AQ93" s="16">
        <v>0.71</v>
      </c>
      <c r="AR93" s="17"/>
    </row>
    <row r="94" spans="1:44" x14ac:dyDescent="0.25">
      <c r="A94" s="39" t="s">
        <v>84</v>
      </c>
      <c r="B94" s="40"/>
      <c r="C94" s="40"/>
      <c r="D94" s="40"/>
      <c r="E94" s="40"/>
      <c r="F94" s="41"/>
      <c r="G94" s="18"/>
      <c r="H94" s="11"/>
      <c r="I94" s="18"/>
      <c r="J94" s="11"/>
      <c r="K94" s="18"/>
      <c r="L94" s="11"/>
      <c r="M94" s="35"/>
      <c r="N94" s="36"/>
      <c r="O94" s="18">
        <f>4000*0.3048</f>
        <v>1219.2</v>
      </c>
      <c r="P94" s="11"/>
      <c r="Q94" s="31">
        <v>1.5</v>
      </c>
      <c r="R94" s="9"/>
      <c r="S94" s="31"/>
      <c r="T94" s="9"/>
      <c r="U94" s="31"/>
      <c r="V94" s="9"/>
      <c r="W94" s="31">
        <v>757</v>
      </c>
      <c r="X94" s="9"/>
      <c r="Y94" s="31"/>
      <c r="Z94" s="9"/>
      <c r="AA94" s="18">
        <v>6.7</v>
      </c>
      <c r="AB94" s="11"/>
      <c r="AC94" s="18">
        <v>15</v>
      </c>
      <c r="AD94" s="11"/>
      <c r="AE94" s="31"/>
      <c r="AF94" s="9"/>
      <c r="AG94" s="31"/>
      <c r="AH94" s="9"/>
      <c r="AI94" s="31"/>
      <c r="AJ94" s="9"/>
      <c r="AK94" s="31"/>
      <c r="AL94" s="9"/>
      <c r="AM94" s="31"/>
      <c r="AN94" s="9"/>
      <c r="AO94" s="8">
        <v>3.6999999999999998E-2</v>
      </c>
      <c r="AP94" s="9"/>
      <c r="AQ94" s="8">
        <v>0.72</v>
      </c>
      <c r="AR94" s="9"/>
    </row>
    <row r="95" spans="1:44" x14ac:dyDescent="0.25">
      <c r="A95" s="39"/>
      <c r="B95" s="40"/>
      <c r="C95" s="40"/>
      <c r="D95" s="40"/>
      <c r="E95" s="40"/>
      <c r="F95" s="41"/>
      <c r="G95" s="31"/>
      <c r="H95" s="9"/>
      <c r="I95" s="18"/>
      <c r="J95" s="11"/>
      <c r="K95" s="18"/>
      <c r="L95" s="11"/>
      <c r="M95" s="35"/>
      <c r="N95" s="36"/>
      <c r="O95" s="31"/>
      <c r="P95" s="9"/>
      <c r="Q95" s="31"/>
      <c r="R95" s="9"/>
      <c r="S95" s="31"/>
      <c r="T95" s="9"/>
      <c r="U95" s="31"/>
      <c r="V95" s="9"/>
      <c r="W95" s="31"/>
      <c r="X95" s="9"/>
      <c r="Y95" s="31"/>
      <c r="Z95" s="9"/>
      <c r="AA95" s="18"/>
      <c r="AB95" s="11"/>
      <c r="AC95" s="18"/>
      <c r="AD95" s="11"/>
      <c r="AE95" s="31"/>
      <c r="AF95" s="9"/>
      <c r="AG95" s="31"/>
      <c r="AH95" s="9"/>
      <c r="AI95" s="31"/>
      <c r="AJ95" s="9"/>
      <c r="AK95" s="31"/>
      <c r="AL95" s="9"/>
      <c r="AM95" s="31"/>
      <c r="AN95" s="9"/>
      <c r="AO95" s="8"/>
      <c r="AP95" s="9"/>
      <c r="AQ95" s="8"/>
      <c r="AR95" s="9"/>
    </row>
    <row r="96" spans="1:44" x14ac:dyDescent="0.25">
      <c r="A96" s="39"/>
      <c r="B96" s="40"/>
      <c r="C96" s="40"/>
      <c r="D96" s="40"/>
      <c r="E96" s="40"/>
      <c r="F96" s="41"/>
      <c r="G96" s="31"/>
      <c r="H96" s="9"/>
      <c r="I96" s="42"/>
      <c r="J96" s="11"/>
      <c r="K96" s="18"/>
      <c r="L96" s="11"/>
      <c r="M96" s="35"/>
      <c r="N96" s="36"/>
      <c r="O96" s="31"/>
      <c r="P96" s="9"/>
      <c r="Q96" s="31"/>
      <c r="R96" s="9"/>
      <c r="S96" s="31"/>
      <c r="T96" s="9"/>
      <c r="U96" s="31"/>
      <c r="V96" s="9"/>
      <c r="W96" s="31"/>
      <c r="X96" s="9"/>
      <c r="Y96" s="31"/>
      <c r="Z96" s="9"/>
      <c r="AA96" s="18"/>
      <c r="AB96" s="11"/>
      <c r="AC96" s="18"/>
      <c r="AD96" s="11"/>
      <c r="AE96" s="31"/>
      <c r="AF96" s="9"/>
      <c r="AG96" s="31"/>
      <c r="AH96" s="9"/>
      <c r="AI96" s="31"/>
      <c r="AJ96" s="9"/>
      <c r="AK96" s="31"/>
      <c r="AL96" s="9"/>
      <c r="AM96" s="31"/>
      <c r="AN96" s="9"/>
      <c r="AO96" s="8"/>
      <c r="AP96" s="9"/>
      <c r="AQ96" s="8"/>
      <c r="AR96" s="9"/>
    </row>
    <row r="97" spans="1:44" x14ac:dyDescent="0.25">
      <c r="A97" s="39"/>
      <c r="B97" s="40"/>
      <c r="C97" s="40"/>
      <c r="D97" s="40"/>
      <c r="E97" s="40"/>
      <c r="F97" s="41"/>
      <c r="G97" s="31"/>
      <c r="H97" s="9"/>
      <c r="I97" s="18"/>
      <c r="J97" s="11"/>
      <c r="K97" s="18"/>
      <c r="L97" s="11"/>
      <c r="M97" s="35"/>
      <c r="N97" s="36"/>
      <c r="O97" s="31"/>
      <c r="P97" s="9"/>
      <c r="Q97" s="31"/>
      <c r="R97" s="9"/>
      <c r="S97" s="31"/>
      <c r="T97" s="9"/>
      <c r="U97" s="31"/>
      <c r="V97" s="9"/>
      <c r="W97" s="31"/>
      <c r="X97" s="9"/>
      <c r="Y97" s="31"/>
      <c r="Z97" s="9"/>
      <c r="AA97" s="18"/>
      <c r="AB97" s="11"/>
      <c r="AC97" s="18"/>
      <c r="AD97" s="11"/>
      <c r="AE97" s="31"/>
      <c r="AF97" s="9"/>
      <c r="AG97" s="31"/>
      <c r="AH97" s="9"/>
      <c r="AI97" s="31"/>
      <c r="AJ97" s="9"/>
      <c r="AK97" s="31"/>
      <c r="AL97" s="9"/>
      <c r="AM97" s="31"/>
      <c r="AN97" s="9"/>
      <c r="AO97" s="8"/>
      <c r="AP97" s="9"/>
      <c r="AQ97" s="8"/>
      <c r="AR97" s="9"/>
    </row>
    <row r="98" spans="1:44" x14ac:dyDescent="0.25">
      <c r="A98" s="39"/>
      <c r="B98" s="40"/>
      <c r="C98" s="40"/>
      <c r="D98" s="40"/>
      <c r="E98" s="40"/>
      <c r="F98" s="41"/>
      <c r="G98" s="31"/>
      <c r="H98" s="9"/>
      <c r="I98" s="18"/>
      <c r="J98" s="11"/>
      <c r="K98" s="18"/>
      <c r="L98" s="11"/>
      <c r="M98" s="35"/>
      <c r="N98" s="36"/>
      <c r="O98" s="31"/>
      <c r="P98" s="9"/>
      <c r="Q98" s="31"/>
      <c r="R98" s="9"/>
      <c r="S98" s="31"/>
      <c r="T98" s="9"/>
      <c r="U98" s="31"/>
      <c r="V98" s="9"/>
      <c r="W98" s="31"/>
      <c r="X98" s="9"/>
      <c r="Y98" s="31"/>
      <c r="Z98" s="9"/>
      <c r="AA98" s="18"/>
      <c r="AB98" s="11"/>
      <c r="AC98" s="18"/>
      <c r="AD98" s="11"/>
      <c r="AE98" s="31"/>
      <c r="AF98" s="9"/>
      <c r="AG98" s="31"/>
      <c r="AH98" s="9"/>
      <c r="AI98" s="31"/>
      <c r="AJ98" s="9"/>
      <c r="AK98" s="31"/>
      <c r="AL98" s="9"/>
      <c r="AM98" s="31"/>
      <c r="AN98" s="9"/>
      <c r="AO98" s="8"/>
      <c r="AP98" s="9"/>
      <c r="AQ98" s="8"/>
      <c r="AR98" s="9"/>
    </row>
    <row r="99" spans="1:44" x14ac:dyDescent="0.25">
      <c r="A99" s="39"/>
      <c r="B99" s="40"/>
      <c r="C99" s="40"/>
      <c r="D99" s="40"/>
      <c r="E99" s="40"/>
      <c r="F99" s="41"/>
      <c r="G99" s="31"/>
      <c r="H99" s="9"/>
      <c r="I99" s="18"/>
      <c r="J99" s="11"/>
      <c r="K99" s="18"/>
      <c r="L99" s="11"/>
      <c r="M99" s="35"/>
      <c r="N99" s="36"/>
      <c r="O99" s="31"/>
      <c r="P99" s="9"/>
      <c r="Q99" s="31"/>
      <c r="R99" s="9"/>
      <c r="S99" s="31"/>
      <c r="T99" s="9"/>
      <c r="U99" s="31"/>
      <c r="V99" s="9"/>
      <c r="W99" s="31"/>
      <c r="X99" s="9"/>
      <c r="Y99" s="31"/>
      <c r="Z99" s="9"/>
      <c r="AA99" s="18"/>
      <c r="AB99" s="11"/>
      <c r="AC99" s="18"/>
      <c r="AD99" s="11"/>
      <c r="AE99" s="31"/>
      <c r="AF99" s="9"/>
      <c r="AG99" s="31"/>
      <c r="AH99" s="9"/>
      <c r="AI99" s="31"/>
      <c r="AJ99" s="9"/>
      <c r="AK99" s="31"/>
      <c r="AL99" s="9"/>
      <c r="AM99" s="31"/>
      <c r="AN99" s="9"/>
      <c r="AO99" s="8"/>
      <c r="AP99" s="9"/>
      <c r="AQ99" s="8"/>
      <c r="AR99" s="9"/>
    </row>
    <row r="100" spans="1:44" x14ac:dyDescent="0.25">
      <c r="A100" s="39"/>
      <c r="B100" s="40"/>
      <c r="C100" s="40"/>
      <c r="D100" s="40"/>
      <c r="E100" s="40"/>
      <c r="F100" s="41"/>
      <c r="G100" s="31"/>
      <c r="H100" s="9"/>
      <c r="I100" s="18"/>
      <c r="J100" s="11"/>
      <c r="K100" s="18"/>
      <c r="L100" s="11"/>
      <c r="M100" s="35"/>
      <c r="N100" s="36"/>
      <c r="O100" s="31"/>
      <c r="P100" s="9"/>
      <c r="Q100" s="31"/>
      <c r="R100" s="9"/>
      <c r="S100" s="31"/>
      <c r="T100" s="9"/>
      <c r="U100" s="31"/>
      <c r="V100" s="9"/>
      <c r="W100" s="31"/>
      <c r="X100" s="9"/>
      <c r="Y100" s="31"/>
      <c r="Z100" s="9"/>
      <c r="AA100" s="18"/>
      <c r="AB100" s="11"/>
      <c r="AC100" s="18"/>
      <c r="AD100" s="11"/>
      <c r="AE100" s="31"/>
      <c r="AF100" s="9"/>
      <c r="AG100" s="31"/>
      <c r="AH100" s="9"/>
      <c r="AI100" s="31"/>
      <c r="AJ100" s="9"/>
      <c r="AK100" s="31"/>
      <c r="AL100" s="9"/>
      <c r="AM100" s="31"/>
      <c r="AN100" s="9"/>
      <c r="AO100" s="8"/>
      <c r="AP100" s="9"/>
      <c r="AQ100" s="8"/>
      <c r="AR100" s="9"/>
    </row>
    <row r="101" spans="1:44" x14ac:dyDescent="0.25">
      <c r="A101" s="39"/>
      <c r="B101" s="40"/>
      <c r="C101" s="40"/>
      <c r="D101" s="40"/>
      <c r="E101" s="40"/>
      <c r="F101" s="41"/>
      <c r="G101" s="31"/>
      <c r="H101" s="9"/>
      <c r="I101" s="18"/>
      <c r="J101" s="11"/>
      <c r="K101" s="18"/>
      <c r="L101" s="11"/>
      <c r="M101" s="35"/>
      <c r="N101" s="36"/>
      <c r="O101" s="31"/>
      <c r="P101" s="9"/>
      <c r="Q101" s="31"/>
      <c r="R101" s="9"/>
      <c r="S101" s="31"/>
      <c r="T101" s="9"/>
      <c r="U101" s="31"/>
      <c r="V101" s="9"/>
      <c r="W101" s="31"/>
      <c r="X101" s="9"/>
      <c r="Y101" s="31"/>
      <c r="Z101" s="9"/>
      <c r="AA101" s="18"/>
      <c r="AB101" s="11"/>
      <c r="AC101" s="18"/>
      <c r="AD101" s="11"/>
      <c r="AE101" s="31"/>
      <c r="AF101" s="9"/>
      <c r="AG101" s="31"/>
      <c r="AH101" s="9"/>
      <c r="AI101" s="31"/>
      <c r="AJ101" s="9"/>
      <c r="AK101" s="31"/>
      <c r="AL101" s="9"/>
      <c r="AM101" s="31"/>
      <c r="AN101" s="9"/>
      <c r="AO101" s="8"/>
      <c r="AP101" s="9"/>
      <c r="AQ101" s="8"/>
      <c r="AR101" s="9"/>
    </row>
    <row r="102" spans="1:44" x14ac:dyDescent="0.25">
      <c r="A102" s="39"/>
      <c r="B102" s="40"/>
      <c r="C102" s="40"/>
      <c r="D102" s="40"/>
      <c r="E102" s="40"/>
      <c r="F102" s="41"/>
      <c r="G102" s="31"/>
      <c r="H102" s="9"/>
      <c r="I102" s="18"/>
      <c r="J102" s="11"/>
      <c r="K102" s="18"/>
      <c r="L102" s="11"/>
      <c r="M102" s="35"/>
      <c r="N102" s="36"/>
      <c r="O102" s="31"/>
      <c r="P102" s="9"/>
      <c r="Q102" s="31"/>
      <c r="R102" s="9"/>
      <c r="S102" s="31"/>
      <c r="T102" s="9"/>
      <c r="U102" s="31"/>
      <c r="V102" s="9"/>
      <c r="W102" s="31"/>
      <c r="X102" s="9"/>
      <c r="Y102" s="31"/>
      <c r="Z102" s="9"/>
      <c r="AA102" s="18"/>
      <c r="AB102" s="11"/>
      <c r="AC102" s="18"/>
      <c r="AD102" s="11"/>
      <c r="AE102" s="31"/>
      <c r="AF102" s="9"/>
      <c r="AG102" s="31"/>
      <c r="AH102" s="9"/>
      <c r="AI102" s="31"/>
      <c r="AJ102" s="9"/>
      <c r="AK102" s="31"/>
      <c r="AL102" s="9"/>
      <c r="AM102" s="31"/>
      <c r="AN102" s="9"/>
      <c r="AO102" s="8"/>
      <c r="AP102" s="9"/>
      <c r="AQ102" s="8"/>
      <c r="AR102" s="9"/>
    </row>
    <row r="103" spans="1:44" x14ac:dyDescent="0.25">
      <c r="A103" s="39"/>
      <c r="B103" s="40"/>
      <c r="C103" s="40"/>
      <c r="D103" s="40"/>
      <c r="E103" s="40"/>
      <c r="F103" s="41"/>
      <c r="G103" s="31"/>
      <c r="H103" s="9"/>
      <c r="I103" s="18"/>
      <c r="J103" s="11"/>
      <c r="K103" s="18"/>
      <c r="L103" s="11"/>
      <c r="M103" s="35"/>
      <c r="N103" s="36"/>
      <c r="O103" s="31"/>
      <c r="P103" s="9"/>
      <c r="Q103" s="31"/>
      <c r="R103" s="9"/>
      <c r="S103" s="31"/>
      <c r="T103" s="9"/>
      <c r="U103" s="31"/>
      <c r="V103" s="9"/>
      <c r="W103" s="31"/>
      <c r="X103" s="9"/>
      <c r="Y103" s="31"/>
      <c r="Z103" s="9"/>
      <c r="AA103" s="18"/>
      <c r="AB103" s="11"/>
      <c r="AC103" s="18"/>
      <c r="AD103" s="11"/>
      <c r="AE103" s="31"/>
      <c r="AF103" s="9"/>
      <c r="AG103" s="31"/>
      <c r="AH103" s="9"/>
      <c r="AI103" s="31"/>
      <c r="AJ103" s="9"/>
      <c r="AK103" s="31"/>
      <c r="AL103" s="9"/>
      <c r="AM103" s="31"/>
      <c r="AN103" s="9"/>
      <c r="AO103" s="8"/>
      <c r="AP103" s="9"/>
      <c r="AQ103" s="8"/>
      <c r="AR103" s="9"/>
    </row>
    <row r="104" spans="1:44" x14ac:dyDescent="0.25">
      <c r="A104" s="39"/>
      <c r="B104" s="40"/>
      <c r="C104" s="40"/>
      <c r="D104" s="40"/>
      <c r="E104" s="40"/>
      <c r="F104" s="41"/>
      <c r="G104" s="31"/>
      <c r="H104" s="9"/>
      <c r="I104" s="18"/>
      <c r="J104" s="11"/>
      <c r="K104" s="18"/>
      <c r="L104" s="11"/>
      <c r="M104" s="35"/>
      <c r="N104" s="36"/>
      <c r="O104" s="31"/>
      <c r="P104" s="9"/>
      <c r="Q104" s="31"/>
      <c r="R104" s="9"/>
      <c r="S104" s="31"/>
      <c r="T104" s="9"/>
      <c r="U104" s="31"/>
      <c r="V104" s="9"/>
      <c r="W104" s="31"/>
      <c r="X104" s="9"/>
      <c r="Y104" s="31"/>
      <c r="Z104" s="9"/>
      <c r="AA104" s="18"/>
      <c r="AB104" s="11"/>
      <c r="AC104" s="18"/>
      <c r="AD104" s="11"/>
      <c r="AE104" s="31"/>
      <c r="AF104" s="9"/>
      <c r="AG104" s="31"/>
      <c r="AH104" s="9"/>
      <c r="AI104" s="31"/>
      <c r="AJ104" s="9"/>
      <c r="AK104" s="31"/>
      <c r="AL104" s="9"/>
      <c r="AM104" s="31"/>
      <c r="AN104" s="9"/>
      <c r="AO104" s="8"/>
      <c r="AP104" s="9"/>
      <c r="AQ104" s="8"/>
      <c r="AR104" s="9"/>
    </row>
    <row r="105" spans="1:44" x14ac:dyDescent="0.25">
      <c r="A105" s="39"/>
      <c r="B105" s="40"/>
      <c r="C105" s="40"/>
      <c r="D105" s="40"/>
      <c r="E105" s="40"/>
      <c r="F105" s="41"/>
      <c r="G105" s="31"/>
      <c r="H105" s="9"/>
      <c r="I105" s="18"/>
      <c r="J105" s="11"/>
      <c r="K105" s="18"/>
      <c r="L105" s="11"/>
      <c r="M105" s="35"/>
      <c r="N105" s="36"/>
      <c r="O105" s="31"/>
      <c r="P105" s="9"/>
      <c r="Q105" s="31"/>
      <c r="R105" s="9"/>
      <c r="S105" s="31"/>
      <c r="T105" s="9"/>
      <c r="U105" s="31"/>
      <c r="V105" s="9"/>
      <c r="W105" s="31"/>
      <c r="X105" s="9"/>
      <c r="Y105" s="31"/>
      <c r="Z105" s="9"/>
      <c r="AA105" s="18"/>
      <c r="AB105" s="11"/>
      <c r="AC105" s="18"/>
      <c r="AD105" s="11"/>
      <c r="AE105" s="31"/>
      <c r="AF105" s="9"/>
      <c r="AG105" s="31"/>
      <c r="AH105" s="9"/>
      <c r="AI105" s="31"/>
      <c r="AJ105" s="9"/>
      <c r="AK105" s="31"/>
      <c r="AL105" s="9"/>
      <c r="AM105" s="31"/>
      <c r="AN105" s="9"/>
      <c r="AO105" s="8"/>
      <c r="AP105" s="9"/>
      <c r="AQ105" s="8"/>
      <c r="AR105" s="9"/>
    </row>
    <row r="106" spans="1:44" x14ac:dyDescent="0.25">
      <c r="A106" s="39"/>
      <c r="B106" s="40"/>
      <c r="C106" s="40"/>
      <c r="D106" s="40"/>
      <c r="E106" s="40"/>
      <c r="F106" s="41"/>
      <c r="G106" s="31"/>
      <c r="H106" s="9"/>
      <c r="I106" s="18"/>
      <c r="J106" s="11"/>
      <c r="K106" s="18"/>
      <c r="L106" s="11"/>
      <c r="M106" s="35"/>
      <c r="N106" s="36"/>
      <c r="O106" s="31"/>
      <c r="P106" s="9"/>
      <c r="Q106" s="31"/>
      <c r="R106" s="9"/>
      <c r="S106" s="31"/>
      <c r="T106" s="9"/>
      <c r="U106" s="31"/>
      <c r="V106" s="9"/>
      <c r="W106" s="31"/>
      <c r="X106" s="9"/>
      <c r="Y106" s="31"/>
      <c r="Z106" s="9"/>
      <c r="AA106" s="18"/>
      <c r="AB106" s="11"/>
      <c r="AC106" s="18"/>
      <c r="AD106" s="11"/>
      <c r="AE106" s="31"/>
      <c r="AF106" s="9"/>
      <c r="AG106" s="31"/>
      <c r="AH106" s="9"/>
      <c r="AI106" s="31"/>
      <c r="AJ106" s="9"/>
      <c r="AK106" s="31"/>
      <c r="AL106" s="9"/>
      <c r="AM106" s="31"/>
      <c r="AN106" s="9"/>
      <c r="AO106" s="8"/>
      <c r="AP106" s="9"/>
      <c r="AQ106" s="8"/>
      <c r="AR106" s="9"/>
    </row>
    <row r="107" spans="1:44" x14ac:dyDescent="0.25">
      <c r="A107" s="39"/>
      <c r="B107" s="40"/>
      <c r="C107" s="40"/>
      <c r="D107" s="40"/>
      <c r="E107" s="40"/>
      <c r="F107" s="41"/>
      <c r="G107" s="31"/>
      <c r="H107" s="9"/>
      <c r="I107" s="18"/>
      <c r="J107" s="11"/>
      <c r="K107" s="18"/>
      <c r="L107" s="11"/>
      <c r="M107" s="35"/>
      <c r="N107" s="36"/>
      <c r="O107" s="31"/>
      <c r="P107" s="9"/>
      <c r="Q107" s="31"/>
      <c r="R107" s="9"/>
      <c r="S107" s="31"/>
      <c r="T107" s="9"/>
      <c r="U107" s="31"/>
      <c r="V107" s="9"/>
      <c r="W107" s="31"/>
      <c r="X107" s="9"/>
      <c r="Y107" s="31"/>
      <c r="Z107" s="9"/>
      <c r="AA107" s="18"/>
      <c r="AB107" s="11"/>
      <c r="AC107" s="18"/>
      <c r="AD107" s="11"/>
      <c r="AE107" s="31"/>
      <c r="AF107" s="9"/>
      <c r="AG107" s="31"/>
      <c r="AH107" s="9"/>
      <c r="AI107" s="31"/>
      <c r="AJ107" s="9"/>
      <c r="AK107" s="31"/>
      <c r="AL107" s="9"/>
      <c r="AM107" s="31"/>
      <c r="AN107" s="9"/>
      <c r="AO107" s="8"/>
      <c r="AP107" s="9"/>
      <c r="AQ107" s="8"/>
      <c r="AR107" s="9"/>
    </row>
    <row r="108" spans="1:44" x14ac:dyDescent="0.25">
      <c r="A108" s="39"/>
      <c r="B108" s="40"/>
      <c r="C108" s="40"/>
      <c r="D108" s="40"/>
      <c r="E108" s="40"/>
      <c r="F108" s="41"/>
      <c r="G108" s="31"/>
      <c r="H108" s="9"/>
      <c r="I108" s="18"/>
      <c r="J108" s="11"/>
      <c r="K108" s="18"/>
      <c r="L108" s="11"/>
      <c r="M108" s="35"/>
      <c r="N108" s="36"/>
      <c r="O108" s="31"/>
      <c r="P108" s="9"/>
      <c r="Q108" s="31"/>
      <c r="R108" s="9"/>
      <c r="S108" s="31"/>
      <c r="T108" s="9"/>
      <c r="U108" s="31"/>
      <c r="V108" s="9"/>
      <c r="W108" s="31"/>
      <c r="X108" s="9"/>
      <c r="Y108" s="31"/>
      <c r="Z108" s="9"/>
      <c r="AA108" s="18"/>
      <c r="AB108" s="11"/>
      <c r="AC108" s="18"/>
      <c r="AD108" s="11"/>
      <c r="AE108" s="31"/>
      <c r="AF108" s="9"/>
      <c r="AG108" s="31"/>
      <c r="AH108" s="9"/>
      <c r="AI108" s="31"/>
      <c r="AJ108" s="9"/>
      <c r="AK108" s="31"/>
      <c r="AL108" s="9"/>
      <c r="AM108" s="31"/>
      <c r="AN108" s="9"/>
      <c r="AO108" s="8"/>
      <c r="AP108" s="9"/>
      <c r="AQ108" s="8"/>
      <c r="AR108" s="9"/>
    </row>
    <row r="109" spans="1:44" x14ac:dyDescent="0.25">
      <c r="A109" s="39"/>
      <c r="B109" s="40"/>
      <c r="C109" s="40"/>
      <c r="D109" s="40"/>
      <c r="E109" s="40"/>
      <c r="F109" s="41"/>
      <c r="G109" s="31"/>
      <c r="H109" s="9"/>
      <c r="I109" s="18"/>
      <c r="J109" s="11"/>
      <c r="K109" s="18"/>
      <c r="L109" s="11"/>
      <c r="M109" s="35"/>
      <c r="N109" s="36"/>
      <c r="O109" s="31"/>
      <c r="P109" s="9"/>
      <c r="Q109" s="31"/>
      <c r="R109" s="9"/>
      <c r="S109" s="31"/>
      <c r="T109" s="9"/>
      <c r="U109" s="31"/>
      <c r="V109" s="9"/>
      <c r="W109" s="31"/>
      <c r="X109" s="9"/>
      <c r="Y109" s="31"/>
      <c r="Z109" s="9"/>
      <c r="AA109" s="18"/>
      <c r="AB109" s="11"/>
      <c r="AC109" s="18"/>
      <c r="AD109" s="11"/>
      <c r="AE109" s="31"/>
      <c r="AF109" s="9"/>
      <c r="AG109" s="31"/>
      <c r="AH109" s="9"/>
      <c r="AI109" s="31"/>
      <c r="AJ109" s="9"/>
      <c r="AK109" s="31"/>
      <c r="AL109" s="9"/>
      <c r="AM109" s="31"/>
      <c r="AN109" s="9"/>
      <c r="AO109" s="8"/>
      <c r="AP109" s="9"/>
      <c r="AQ109" s="8"/>
      <c r="AR109" s="9"/>
    </row>
    <row r="110" spans="1:44" x14ac:dyDescent="0.25">
      <c r="A110" s="39"/>
      <c r="B110" s="40"/>
      <c r="C110" s="40"/>
      <c r="D110" s="40"/>
      <c r="E110" s="40"/>
      <c r="F110" s="41"/>
      <c r="G110" s="31"/>
      <c r="H110" s="9"/>
      <c r="I110" s="18"/>
      <c r="J110" s="11"/>
      <c r="K110" s="18"/>
      <c r="L110" s="11"/>
      <c r="M110" s="35"/>
      <c r="N110" s="36"/>
      <c r="O110" s="31"/>
      <c r="P110" s="9"/>
      <c r="Q110" s="31"/>
      <c r="R110" s="9"/>
      <c r="S110" s="31"/>
      <c r="T110" s="9"/>
      <c r="U110" s="31"/>
      <c r="V110" s="9"/>
      <c r="W110" s="31"/>
      <c r="X110" s="9"/>
      <c r="Y110" s="31"/>
      <c r="Z110" s="9"/>
      <c r="AA110" s="18"/>
      <c r="AB110" s="11"/>
      <c r="AC110" s="18"/>
      <c r="AD110" s="11"/>
      <c r="AE110" s="31"/>
      <c r="AF110" s="9"/>
      <c r="AG110" s="31"/>
      <c r="AH110" s="9"/>
      <c r="AI110" s="31"/>
      <c r="AJ110" s="9"/>
      <c r="AK110" s="31"/>
      <c r="AL110" s="9"/>
      <c r="AM110" s="31"/>
      <c r="AN110" s="9"/>
      <c r="AO110" s="8"/>
      <c r="AP110" s="9"/>
      <c r="AQ110" s="8"/>
      <c r="AR110" s="9"/>
    </row>
    <row r="111" spans="1:44" x14ac:dyDescent="0.25">
      <c r="A111" s="39"/>
      <c r="B111" s="40"/>
      <c r="C111" s="40"/>
      <c r="D111" s="40"/>
      <c r="E111" s="40"/>
      <c r="F111" s="41"/>
      <c r="G111" s="31"/>
      <c r="H111" s="9"/>
      <c r="I111" s="18"/>
      <c r="J111" s="11"/>
      <c r="K111" s="18"/>
      <c r="L111" s="11"/>
      <c r="M111" s="35"/>
      <c r="N111" s="36"/>
      <c r="O111" s="31"/>
      <c r="P111" s="9"/>
      <c r="Q111" s="31"/>
      <c r="R111" s="9"/>
      <c r="S111" s="31"/>
      <c r="T111" s="9"/>
      <c r="U111" s="31"/>
      <c r="V111" s="9"/>
      <c r="W111" s="31"/>
      <c r="X111" s="9"/>
      <c r="Y111" s="31"/>
      <c r="Z111" s="9"/>
      <c r="AA111" s="18"/>
      <c r="AB111" s="11"/>
      <c r="AC111" s="18"/>
      <c r="AD111" s="11"/>
      <c r="AE111" s="31"/>
      <c r="AF111" s="9"/>
      <c r="AG111" s="31"/>
      <c r="AH111" s="9"/>
      <c r="AI111" s="31"/>
      <c r="AJ111" s="9"/>
      <c r="AK111" s="31"/>
      <c r="AL111" s="9"/>
      <c r="AM111" s="31"/>
      <c r="AN111" s="9"/>
      <c r="AO111" s="8"/>
      <c r="AP111" s="9"/>
      <c r="AQ111" s="8"/>
      <c r="AR111" s="9"/>
    </row>
    <row r="112" spans="1:44" x14ac:dyDescent="0.25">
      <c r="A112" s="18"/>
      <c r="B112" s="10"/>
      <c r="C112" s="10"/>
      <c r="D112" s="10"/>
      <c r="E112" s="10"/>
      <c r="F112" s="11"/>
      <c r="G112" s="18"/>
      <c r="H112" s="11"/>
      <c r="I112" s="18"/>
      <c r="J112" s="11"/>
      <c r="K112" s="18"/>
      <c r="L112" s="11"/>
      <c r="M112" s="35"/>
      <c r="N112" s="36"/>
      <c r="O112" s="18"/>
      <c r="P112" s="11"/>
      <c r="Q112" s="18"/>
      <c r="R112" s="11"/>
      <c r="S112" s="18"/>
      <c r="T112" s="11"/>
      <c r="U112" s="18"/>
      <c r="V112" s="11"/>
      <c r="W112" s="18"/>
      <c r="X112" s="11"/>
      <c r="Y112" s="18"/>
      <c r="Z112" s="11"/>
      <c r="AA112" s="18"/>
      <c r="AB112" s="11"/>
      <c r="AC112" s="18"/>
      <c r="AD112" s="11"/>
      <c r="AE112" s="18"/>
      <c r="AF112" s="11"/>
      <c r="AG112" s="18"/>
      <c r="AH112" s="11"/>
      <c r="AI112" s="18"/>
      <c r="AJ112" s="11"/>
      <c r="AK112" s="18"/>
      <c r="AL112" s="11"/>
      <c r="AM112" s="18"/>
      <c r="AN112" s="11"/>
      <c r="AO112" s="10"/>
      <c r="AP112" s="11"/>
      <c r="AQ112" s="10"/>
      <c r="AR112" s="11"/>
    </row>
    <row r="113" spans="1:44" x14ac:dyDescent="0.25">
      <c r="A113" s="18"/>
      <c r="B113" s="10"/>
      <c r="C113" s="10"/>
      <c r="D113" s="10"/>
      <c r="E113" s="10"/>
      <c r="F113" s="11"/>
      <c r="G113" s="18"/>
      <c r="H113" s="11"/>
      <c r="I113" s="18"/>
      <c r="J113" s="11"/>
      <c r="K113" s="18"/>
      <c r="L113" s="11"/>
      <c r="M113" s="35"/>
      <c r="N113" s="36"/>
      <c r="O113" s="18"/>
      <c r="P113" s="11"/>
      <c r="Q113" s="18"/>
      <c r="R113" s="11"/>
      <c r="S113" s="18"/>
      <c r="T113" s="11"/>
      <c r="U113" s="18"/>
      <c r="V113" s="11"/>
      <c r="W113" s="18"/>
      <c r="X113" s="11"/>
      <c r="Y113" s="18"/>
      <c r="Z113" s="11"/>
      <c r="AA113" s="18"/>
      <c r="AB113" s="11"/>
      <c r="AC113" s="18"/>
      <c r="AD113" s="11"/>
      <c r="AE113" s="18"/>
      <c r="AF113" s="11"/>
      <c r="AG113" s="18"/>
      <c r="AH113" s="11"/>
      <c r="AI113" s="18"/>
      <c r="AJ113" s="11"/>
      <c r="AK113" s="18"/>
      <c r="AL113" s="11"/>
      <c r="AM113" s="18"/>
      <c r="AN113" s="11"/>
      <c r="AO113" s="10"/>
      <c r="AP113" s="11"/>
      <c r="AQ113" s="10"/>
      <c r="AR113" s="11"/>
    </row>
    <row r="114" spans="1:44" x14ac:dyDescent="0.25">
      <c r="A114" s="18"/>
      <c r="B114" s="10"/>
      <c r="C114" s="10"/>
      <c r="D114" s="10"/>
      <c r="E114" s="10"/>
      <c r="F114" s="11"/>
      <c r="G114" s="18"/>
      <c r="H114" s="11"/>
      <c r="I114" s="18"/>
      <c r="J114" s="11"/>
      <c r="K114" s="18"/>
      <c r="L114" s="11"/>
      <c r="M114" s="35"/>
      <c r="N114" s="36"/>
      <c r="O114" s="18"/>
      <c r="P114" s="11"/>
      <c r="Q114" s="18"/>
      <c r="R114" s="11"/>
      <c r="S114" s="18"/>
      <c r="T114" s="11"/>
      <c r="U114" s="18"/>
      <c r="V114" s="11"/>
      <c r="W114" s="18"/>
      <c r="X114" s="11"/>
      <c r="Y114" s="18"/>
      <c r="Z114" s="11"/>
      <c r="AA114" s="18"/>
      <c r="AB114" s="11"/>
      <c r="AC114" s="18"/>
      <c r="AD114" s="11"/>
      <c r="AE114" s="18"/>
      <c r="AF114" s="11"/>
      <c r="AG114" s="18"/>
      <c r="AH114" s="11"/>
      <c r="AI114" s="18"/>
      <c r="AJ114" s="11"/>
      <c r="AK114" s="18"/>
      <c r="AL114" s="11"/>
      <c r="AM114" s="18"/>
      <c r="AN114" s="11"/>
      <c r="AO114" s="10"/>
      <c r="AP114" s="11"/>
      <c r="AQ114" s="10"/>
      <c r="AR114" s="11"/>
    </row>
    <row r="115" spans="1:44" x14ac:dyDescent="0.25">
      <c r="A115" s="18"/>
      <c r="B115" s="10"/>
      <c r="C115" s="10"/>
      <c r="D115" s="10"/>
      <c r="E115" s="10"/>
      <c r="F115" s="11"/>
      <c r="G115" s="18"/>
      <c r="H115" s="11"/>
      <c r="I115" s="18"/>
      <c r="J115" s="11"/>
      <c r="K115" s="18"/>
      <c r="L115" s="11"/>
      <c r="M115" s="35"/>
      <c r="N115" s="36"/>
      <c r="O115" s="18"/>
      <c r="P115" s="11"/>
      <c r="Q115" s="18"/>
      <c r="R115" s="11"/>
      <c r="S115" s="18"/>
      <c r="T115" s="11"/>
      <c r="U115" s="18"/>
      <c r="V115" s="11"/>
      <c r="W115" s="18"/>
      <c r="X115" s="11"/>
      <c r="Y115" s="18"/>
      <c r="Z115" s="11"/>
      <c r="AA115" s="18"/>
      <c r="AB115" s="11"/>
      <c r="AC115" s="18"/>
      <c r="AD115" s="11"/>
      <c r="AE115" s="18"/>
      <c r="AF115" s="11"/>
      <c r="AG115" s="18"/>
      <c r="AH115" s="11"/>
      <c r="AI115" s="18"/>
      <c r="AJ115" s="11"/>
      <c r="AK115" s="18"/>
      <c r="AL115" s="11"/>
      <c r="AM115" s="18"/>
      <c r="AN115" s="11"/>
      <c r="AO115" s="10"/>
      <c r="AP115" s="11"/>
      <c r="AQ115" s="10"/>
      <c r="AR115" s="11"/>
    </row>
    <row r="116" spans="1:44" x14ac:dyDescent="0.25">
      <c r="A116" s="18"/>
      <c r="B116" s="10"/>
      <c r="C116" s="10"/>
      <c r="D116" s="10"/>
      <c r="E116" s="10"/>
      <c r="F116" s="11"/>
      <c r="G116" s="18"/>
      <c r="H116" s="11"/>
      <c r="I116" s="18"/>
      <c r="J116" s="11"/>
      <c r="K116" s="18"/>
      <c r="L116" s="11"/>
      <c r="M116" s="35"/>
      <c r="N116" s="36"/>
      <c r="O116" s="18"/>
      <c r="P116" s="11"/>
      <c r="Q116" s="18"/>
      <c r="R116" s="11"/>
      <c r="S116" s="18"/>
      <c r="T116" s="11"/>
      <c r="U116" s="18"/>
      <c r="V116" s="11"/>
      <c r="W116" s="18"/>
      <c r="X116" s="11"/>
      <c r="Y116" s="18"/>
      <c r="Z116" s="11"/>
      <c r="AA116" s="18"/>
      <c r="AB116" s="11"/>
      <c r="AC116" s="18"/>
      <c r="AD116" s="11"/>
      <c r="AE116" s="18"/>
      <c r="AF116" s="11"/>
      <c r="AG116" s="18"/>
      <c r="AH116" s="11"/>
      <c r="AI116" s="18"/>
      <c r="AJ116" s="11"/>
      <c r="AK116" s="18"/>
      <c r="AL116" s="11"/>
      <c r="AM116" s="18"/>
      <c r="AN116" s="11"/>
      <c r="AO116" s="10"/>
      <c r="AP116" s="11"/>
      <c r="AQ116" s="10"/>
      <c r="AR116" s="11"/>
    </row>
    <row r="117" spans="1:44" x14ac:dyDescent="0.25">
      <c r="A117" s="18"/>
      <c r="B117" s="10"/>
      <c r="C117" s="10"/>
      <c r="D117" s="10"/>
      <c r="E117" s="10"/>
      <c r="F117" s="11"/>
      <c r="G117" s="18"/>
      <c r="H117" s="11"/>
      <c r="I117" s="18"/>
      <c r="J117" s="11"/>
      <c r="K117" s="18"/>
      <c r="L117" s="11"/>
      <c r="M117" s="35"/>
      <c r="N117" s="36"/>
      <c r="O117" s="18"/>
      <c r="P117" s="11"/>
      <c r="Q117" s="18"/>
      <c r="R117" s="11"/>
      <c r="S117" s="18"/>
      <c r="T117" s="11"/>
      <c r="U117" s="18"/>
      <c r="V117" s="11"/>
      <c r="W117" s="18"/>
      <c r="X117" s="11"/>
      <c r="Y117" s="18"/>
      <c r="Z117" s="11"/>
      <c r="AA117" s="18"/>
      <c r="AB117" s="11"/>
      <c r="AC117" s="18"/>
      <c r="AD117" s="11"/>
      <c r="AE117" s="18"/>
      <c r="AF117" s="11"/>
      <c r="AG117" s="18"/>
      <c r="AH117" s="11"/>
      <c r="AI117" s="18"/>
      <c r="AJ117" s="11"/>
      <c r="AK117" s="18"/>
      <c r="AL117" s="11"/>
      <c r="AM117" s="18"/>
      <c r="AN117" s="11"/>
      <c r="AO117" s="10"/>
      <c r="AP117" s="11"/>
      <c r="AQ117" s="10"/>
      <c r="AR117" s="11"/>
    </row>
    <row r="118" spans="1:44" x14ac:dyDescent="0.25">
      <c r="A118" s="18"/>
      <c r="B118" s="10"/>
      <c r="C118" s="10"/>
      <c r="D118" s="10"/>
      <c r="E118" s="10"/>
      <c r="F118" s="11"/>
      <c r="G118" s="18"/>
      <c r="H118" s="11"/>
      <c r="I118" s="18"/>
      <c r="J118" s="11"/>
      <c r="K118" s="18"/>
      <c r="L118" s="11"/>
      <c r="M118" s="35"/>
      <c r="N118" s="36"/>
      <c r="O118" s="18"/>
      <c r="P118" s="11"/>
      <c r="Q118" s="18"/>
      <c r="R118" s="11"/>
      <c r="S118" s="18"/>
      <c r="T118" s="11"/>
      <c r="U118" s="18"/>
      <c r="V118" s="11"/>
      <c r="W118" s="18"/>
      <c r="X118" s="11"/>
      <c r="Y118" s="18"/>
      <c r="Z118" s="11"/>
      <c r="AA118" s="18"/>
      <c r="AB118" s="11"/>
      <c r="AC118" s="18"/>
      <c r="AD118" s="11"/>
      <c r="AE118" s="18"/>
      <c r="AF118" s="11"/>
      <c r="AG118" s="18"/>
      <c r="AH118" s="11"/>
      <c r="AI118" s="18"/>
      <c r="AJ118" s="11"/>
      <c r="AK118" s="18"/>
      <c r="AL118" s="11"/>
      <c r="AM118" s="18"/>
      <c r="AN118" s="11"/>
      <c r="AO118" s="10"/>
      <c r="AP118" s="11"/>
      <c r="AQ118" s="10"/>
      <c r="AR118" s="11"/>
    </row>
    <row r="119" spans="1:44" ht="15.75" thickBot="1" x14ac:dyDescent="0.3">
      <c r="A119" s="32"/>
      <c r="B119" s="12"/>
      <c r="C119" s="12"/>
      <c r="D119" s="12"/>
      <c r="E119" s="12"/>
      <c r="F119" s="13"/>
      <c r="G119" s="32"/>
      <c r="H119" s="13"/>
      <c r="I119" s="32"/>
      <c r="J119" s="13"/>
      <c r="K119" s="32"/>
      <c r="L119" s="13"/>
      <c r="M119" s="37"/>
      <c r="N119" s="38"/>
      <c r="O119" s="32"/>
      <c r="P119" s="13"/>
      <c r="Q119" s="32"/>
      <c r="R119" s="13"/>
      <c r="S119" s="32"/>
      <c r="T119" s="13"/>
      <c r="U119" s="32"/>
      <c r="V119" s="13"/>
      <c r="W119" s="32"/>
      <c r="X119" s="13"/>
      <c r="Y119" s="32"/>
      <c r="Z119" s="13"/>
      <c r="AA119" s="32"/>
      <c r="AB119" s="13"/>
      <c r="AC119" s="32"/>
      <c r="AD119" s="13"/>
      <c r="AE119" s="32"/>
      <c r="AF119" s="13"/>
      <c r="AG119" s="32"/>
      <c r="AH119" s="13"/>
      <c r="AI119" s="32"/>
      <c r="AJ119" s="13"/>
      <c r="AK119" s="32"/>
      <c r="AL119" s="13"/>
      <c r="AM119" s="32"/>
      <c r="AN119" s="13"/>
      <c r="AO119" s="12"/>
      <c r="AP119" s="13"/>
      <c r="AQ119" s="12"/>
      <c r="AR119" s="13"/>
    </row>
    <row r="125" spans="1:44" x14ac:dyDescent="0.25">
      <c r="R125" s="6"/>
    </row>
    <row r="135" spans="1:33" x14ac:dyDescent="0.25">
      <c r="AG135" t="s">
        <v>79</v>
      </c>
    </row>
    <row r="139" spans="1:33" x14ac:dyDescent="0.25">
      <c r="A139" s="19" t="s">
        <v>72</v>
      </c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1"/>
    </row>
    <row r="140" spans="1:33" x14ac:dyDescent="0.25">
      <c r="A140" s="22" t="s">
        <v>75</v>
      </c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4"/>
    </row>
    <row r="141" spans="1:33" x14ac:dyDescent="0.25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7"/>
    </row>
    <row r="142" spans="1:33" x14ac:dyDescent="0.25">
      <c r="A142" s="25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7"/>
    </row>
    <row r="143" spans="1:33" x14ac:dyDescent="0.25">
      <c r="A143" s="25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7"/>
    </row>
    <row r="144" spans="1:33" x14ac:dyDescent="0.25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7"/>
    </row>
    <row r="145" spans="1:15" x14ac:dyDescent="0.25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7"/>
    </row>
    <row r="146" spans="1:15" x14ac:dyDescent="0.25">
      <c r="A146" s="25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7"/>
    </row>
    <row r="147" spans="1:15" x14ac:dyDescent="0.25">
      <c r="A147" s="25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7"/>
    </row>
    <row r="148" spans="1:15" x14ac:dyDescent="0.25">
      <c r="A148" s="25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7"/>
    </row>
    <row r="149" spans="1:15" x14ac:dyDescent="0.25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7"/>
    </row>
    <row r="150" spans="1:15" x14ac:dyDescent="0.25">
      <c r="A150" s="28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30"/>
    </row>
  </sheetData>
  <mergeCells count="1054">
    <mergeCell ref="AI65:AJ65"/>
    <mergeCell ref="Y7:Z7"/>
    <mergeCell ref="Y8:Z8"/>
    <mergeCell ref="Y9:Z9"/>
    <mergeCell ref="Y10:Z10"/>
    <mergeCell ref="Y11:Z11"/>
    <mergeCell ref="Y12:Z12"/>
    <mergeCell ref="Y13:Z13"/>
    <mergeCell ref="Y14:Z14"/>
    <mergeCell ref="Y15:Z15"/>
    <mergeCell ref="Y16:Z16"/>
    <mergeCell ref="Y17:Z17"/>
    <mergeCell ref="Y18:Z18"/>
    <mergeCell ref="Y19:Z19"/>
    <mergeCell ref="Y20:Z20"/>
    <mergeCell ref="Y21:Z21"/>
    <mergeCell ref="Y22:Z22"/>
    <mergeCell ref="Y23:Z23"/>
    <mergeCell ref="Y24:Z24"/>
    <mergeCell ref="Y25:Z25"/>
    <mergeCell ref="Y26:Z26"/>
    <mergeCell ref="Y27:Z27"/>
    <mergeCell ref="Y28:Z28"/>
    <mergeCell ref="Y29:Z29"/>
    <mergeCell ref="AI58:AJ58"/>
    <mergeCell ref="AI59:AJ59"/>
    <mergeCell ref="AI60:AJ60"/>
    <mergeCell ref="AI61:AJ61"/>
    <mergeCell ref="AI62:AJ62"/>
    <mergeCell ref="AI63:AJ63"/>
    <mergeCell ref="AI64:AJ64"/>
    <mergeCell ref="AC33:AD33"/>
    <mergeCell ref="A17:F17"/>
    <mergeCell ref="A18:F18"/>
    <mergeCell ref="A19:F19"/>
    <mergeCell ref="A20:F20"/>
    <mergeCell ref="A21:F21"/>
    <mergeCell ref="A22:F22"/>
    <mergeCell ref="A23:F23"/>
    <mergeCell ref="A9:F9"/>
    <mergeCell ref="A10:F10"/>
    <mergeCell ref="A11:F11"/>
    <mergeCell ref="A12:F12"/>
    <mergeCell ref="A13:F13"/>
    <mergeCell ref="A14:F14"/>
    <mergeCell ref="A15:F15"/>
    <mergeCell ref="A16:F16"/>
    <mergeCell ref="AK33:AL33"/>
    <mergeCell ref="Q34:R34"/>
    <mergeCell ref="S34:T34"/>
    <mergeCell ref="U34:V34"/>
    <mergeCell ref="W34:X34"/>
    <mergeCell ref="AA34:AB34"/>
    <mergeCell ref="AC34:AD34"/>
    <mergeCell ref="AE34:AF34"/>
    <mergeCell ref="AI34:AJ34"/>
    <mergeCell ref="AK34:AL34"/>
    <mergeCell ref="AG33:AH33"/>
    <mergeCell ref="AG34:AH34"/>
    <mergeCell ref="Q33:R33"/>
    <mergeCell ref="S33:T33"/>
    <mergeCell ref="U33:V33"/>
    <mergeCell ref="W33:X33"/>
    <mergeCell ref="AA33:AB33"/>
    <mergeCell ref="AE33:AF33"/>
    <mergeCell ref="AI33:AJ33"/>
    <mergeCell ref="Y33:Z33"/>
    <mergeCell ref="Y34:Z34"/>
    <mergeCell ref="AK31:AL31"/>
    <mergeCell ref="Q32:R32"/>
    <mergeCell ref="S32:T32"/>
    <mergeCell ref="U32:V32"/>
    <mergeCell ref="W32:X32"/>
    <mergeCell ref="AA32:AB32"/>
    <mergeCell ref="AC32:AD32"/>
    <mergeCell ref="AE32:AF32"/>
    <mergeCell ref="AI32:AJ32"/>
    <mergeCell ref="AK32:AL32"/>
    <mergeCell ref="AG31:AH31"/>
    <mergeCell ref="AG32:AH32"/>
    <mergeCell ref="Q31:R31"/>
    <mergeCell ref="S31:T31"/>
    <mergeCell ref="U31:V31"/>
    <mergeCell ref="W31:X31"/>
    <mergeCell ref="AA31:AB31"/>
    <mergeCell ref="AC31:AD31"/>
    <mergeCell ref="AE31:AF31"/>
    <mergeCell ref="AI31:AJ31"/>
    <mergeCell ref="Y31:Z31"/>
    <mergeCell ref="Y32:Z32"/>
    <mergeCell ref="AK29:AL29"/>
    <mergeCell ref="Q30:R30"/>
    <mergeCell ref="S30:T30"/>
    <mergeCell ref="U30:V30"/>
    <mergeCell ref="W30:X30"/>
    <mergeCell ref="AA30:AB30"/>
    <mergeCell ref="AC30:AD30"/>
    <mergeCell ref="AE30:AF30"/>
    <mergeCell ref="AI30:AJ30"/>
    <mergeCell ref="AK30:AL30"/>
    <mergeCell ref="AG29:AH29"/>
    <mergeCell ref="AG30:AH30"/>
    <mergeCell ref="Q29:R29"/>
    <mergeCell ref="S29:T29"/>
    <mergeCell ref="U29:V29"/>
    <mergeCell ref="W29:X29"/>
    <mergeCell ref="AA29:AB29"/>
    <mergeCell ref="AC29:AD29"/>
    <mergeCell ref="AE29:AF29"/>
    <mergeCell ref="AI29:AJ29"/>
    <mergeCell ref="Y30:Z30"/>
    <mergeCell ref="AK27:AL27"/>
    <mergeCell ref="Q28:R28"/>
    <mergeCell ref="S28:T28"/>
    <mergeCell ref="U28:V28"/>
    <mergeCell ref="W28:X28"/>
    <mergeCell ref="AA28:AB28"/>
    <mergeCell ref="AC28:AD28"/>
    <mergeCell ref="AE28:AF28"/>
    <mergeCell ref="AI28:AJ28"/>
    <mergeCell ref="AK28:AL28"/>
    <mergeCell ref="AG27:AH27"/>
    <mergeCell ref="AG28:AH28"/>
    <mergeCell ref="Q27:R27"/>
    <mergeCell ref="S27:T27"/>
    <mergeCell ref="U27:V27"/>
    <mergeCell ref="W27:X27"/>
    <mergeCell ref="AA27:AB27"/>
    <mergeCell ref="AC27:AD27"/>
    <mergeCell ref="AE27:AF27"/>
    <mergeCell ref="AI27:AJ27"/>
    <mergeCell ref="AK25:AL25"/>
    <mergeCell ref="Q26:R26"/>
    <mergeCell ref="S26:T26"/>
    <mergeCell ref="U26:V26"/>
    <mergeCell ref="W26:X26"/>
    <mergeCell ref="AA26:AB26"/>
    <mergeCell ref="AC26:AD26"/>
    <mergeCell ref="AE26:AF26"/>
    <mergeCell ref="AI26:AJ26"/>
    <mergeCell ref="AK26:AL26"/>
    <mergeCell ref="AG25:AH25"/>
    <mergeCell ref="AG26:AH26"/>
    <mergeCell ref="Q25:R25"/>
    <mergeCell ref="S25:T25"/>
    <mergeCell ref="U25:V25"/>
    <mergeCell ref="W25:X25"/>
    <mergeCell ref="AA25:AB25"/>
    <mergeCell ref="AC25:AD25"/>
    <mergeCell ref="AE25:AF25"/>
    <mergeCell ref="AI25:AJ25"/>
    <mergeCell ref="AK23:AL23"/>
    <mergeCell ref="S24:T24"/>
    <mergeCell ref="U24:V24"/>
    <mergeCell ref="W24:X24"/>
    <mergeCell ref="AA24:AB24"/>
    <mergeCell ref="AC24:AD24"/>
    <mergeCell ref="AE24:AF24"/>
    <mergeCell ref="AI24:AJ24"/>
    <mergeCell ref="AK24:AL24"/>
    <mergeCell ref="AG23:AH23"/>
    <mergeCell ref="AG24:AH24"/>
    <mergeCell ref="S23:T23"/>
    <mergeCell ref="U23:V23"/>
    <mergeCell ref="W23:X23"/>
    <mergeCell ref="AA23:AB23"/>
    <mergeCell ref="AC23:AD23"/>
    <mergeCell ref="AE23:AF23"/>
    <mergeCell ref="AI23:AJ23"/>
    <mergeCell ref="AK21:AL21"/>
    <mergeCell ref="Q22:R22"/>
    <mergeCell ref="S22:T22"/>
    <mergeCell ref="U22:V22"/>
    <mergeCell ref="W22:X22"/>
    <mergeCell ref="AA22:AB22"/>
    <mergeCell ref="AC22:AD22"/>
    <mergeCell ref="AE22:AF22"/>
    <mergeCell ref="AI22:AJ22"/>
    <mergeCell ref="AK22:AL22"/>
    <mergeCell ref="AG21:AH21"/>
    <mergeCell ref="AG22:AH22"/>
    <mergeCell ref="Q21:R21"/>
    <mergeCell ref="S21:T21"/>
    <mergeCell ref="U21:V21"/>
    <mergeCell ref="W21:X21"/>
    <mergeCell ref="AA21:AB21"/>
    <mergeCell ref="AC21:AD21"/>
    <mergeCell ref="AE21:AF21"/>
    <mergeCell ref="AI21:AJ21"/>
    <mergeCell ref="AK19:AL19"/>
    <mergeCell ref="Q20:R20"/>
    <mergeCell ref="S20:T20"/>
    <mergeCell ref="U20:V20"/>
    <mergeCell ref="W20:X20"/>
    <mergeCell ref="AA20:AB20"/>
    <mergeCell ref="AC20:AD20"/>
    <mergeCell ref="AE20:AF20"/>
    <mergeCell ref="AI20:AJ20"/>
    <mergeCell ref="AK20:AL20"/>
    <mergeCell ref="AG19:AH19"/>
    <mergeCell ref="AG20:AH20"/>
    <mergeCell ref="Q19:R19"/>
    <mergeCell ref="S19:T19"/>
    <mergeCell ref="U19:V19"/>
    <mergeCell ref="W19:X19"/>
    <mergeCell ref="AA19:AB19"/>
    <mergeCell ref="AC19:AD19"/>
    <mergeCell ref="AE19:AF19"/>
    <mergeCell ref="AI19:AJ19"/>
    <mergeCell ref="AK17:AL17"/>
    <mergeCell ref="Q18:R18"/>
    <mergeCell ref="S18:T18"/>
    <mergeCell ref="U18:V18"/>
    <mergeCell ref="W18:X18"/>
    <mergeCell ref="AA18:AB18"/>
    <mergeCell ref="AC18:AD18"/>
    <mergeCell ref="AE18:AF18"/>
    <mergeCell ref="AI18:AJ18"/>
    <mergeCell ref="AK18:AL18"/>
    <mergeCell ref="AG17:AH17"/>
    <mergeCell ref="AG18:AH18"/>
    <mergeCell ref="Q17:R17"/>
    <mergeCell ref="S17:T17"/>
    <mergeCell ref="U17:V17"/>
    <mergeCell ref="W17:X17"/>
    <mergeCell ref="AA17:AB17"/>
    <mergeCell ref="AC17:AD17"/>
    <mergeCell ref="AE17:AF17"/>
    <mergeCell ref="AI17:AJ17"/>
    <mergeCell ref="AK15:AL15"/>
    <mergeCell ref="Q16:R16"/>
    <mergeCell ref="S16:T16"/>
    <mergeCell ref="U16:V16"/>
    <mergeCell ref="W16:X16"/>
    <mergeCell ref="AA16:AB16"/>
    <mergeCell ref="AC16:AD16"/>
    <mergeCell ref="AE16:AF16"/>
    <mergeCell ref="AI16:AJ16"/>
    <mergeCell ref="AK16:AL16"/>
    <mergeCell ref="AG15:AH15"/>
    <mergeCell ref="AG16:AH16"/>
    <mergeCell ref="Q15:R15"/>
    <mergeCell ref="S15:T15"/>
    <mergeCell ref="U15:V15"/>
    <mergeCell ref="W15:X15"/>
    <mergeCell ref="AA15:AB15"/>
    <mergeCell ref="AC15:AD15"/>
    <mergeCell ref="AE15:AF15"/>
    <mergeCell ref="AI15:AJ15"/>
    <mergeCell ref="AK13:AL13"/>
    <mergeCell ref="Q14:R14"/>
    <mergeCell ref="S14:T14"/>
    <mergeCell ref="U14:V14"/>
    <mergeCell ref="W14:X14"/>
    <mergeCell ref="AA14:AB14"/>
    <mergeCell ref="AC14:AD14"/>
    <mergeCell ref="AE14:AF14"/>
    <mergeCell ref="AI14:AJ14"/>
    <mergeCell ref="AK14:AL14"/>
    <mergeCell ref="AG13:AH13"/>
    <mergeCell ref="AG14:AH14"/>
    <mergeCell ref="Q13:R13"/>
    <mergeCell ref="S13:T13"/>
    <mergeCell ref="U13:V13"/>
    <mergeCell ref="W13:X13"/>
    <mergeCell ref="AA13:AB13"/>
    <mergeCell ref="AC13:AD13"/>
    <mergeCell ref="AE13:AF13"/>
    <mergeCell ref="AI13:AJ13"/>
    <mergeCell ref="AK11:AL11"/>
    <mergeCell ref="Q12:R12"/>
    <mergeCell ref="S12:T12"/>
    <mergeCell ref="U12:V12"/>
    <mergeCell ref="W12:X12"/>
    <mergeCell ref="AA12:AB12"/>
    <mergeCell ref="AC12:AD12"/>
    <mergeCell ref="AE12:AF12"/>
    <mergeCell ref="AI12:AJ12"/>
    <mergeCell ref="AK12:AL12"/>
    <mergeCell ref="AG11:AH11"/>
    <mergeCell ref="AG12:AH12"/>
    <mergeCell ref="Q11:R11"/>
    <mergeCell ref="S11:T11"/>
    <mergeCell ref="U11:V11"/>
    <mergeCell ref="W11:X11"/>
    <mergeCell ref="AA11:AB11"/>
    <mergeCell ref="AC11:AD11"/>
    <mergeCell ref="AE11:AF11"/>
    <mergeCell ref="AI11:AJ11"/>
    <mergeCell ref="AI8:AJ8"/>
    <mergeCell ref="AK8:AL8"/>
    <mergeCell ref="AG8:AH8"/>
    <mergeCell ref="AK9:AL9"/>
    <mergeCell ref="Q10:R10"/>
    <mergeCell ref="S10:T10"/>
    <mergeCell ref="U10:V10"/>
    <mergeCell ref="W10:X10"/>
    <mergeCell ref="AA10:AB10"/>
    <mergeCell ref="AC10:AD10"/>
    <mergeCell ref="AE10:AF10"/>
    <mergeCell ref="AI10:AJ10"/>
    <mergeCell ref="AK10:AL10"/>
    <mergeCell ref="AG9:AH9"/>
    <mergeCell ref="AG10:AH10"/>
    <mergeCell ref="Q9:R9"/>
    <mergeCell ref="S9:T9"/>
    <mergeCell ref="U9:V9"/>
    <mergeCell ref="W9:X9"/>
    <mergeCell ref="AA9:AB9"/>
    <mergeCell ref="AC9:AD9"/>
    <mergeCell ref="AE9:AF9"/>
    <mergeCell ref="AI9:AJ9"/>
    <mergeCell ref="AG7:AH7"/>
    <mergeCell ref="O7:P7"/>
    <mergeCell ref="O8:P8"/>
    <mergeCell ref="O9:P9"/>
    <mergeCell ref="O10:P10"/>
    <mergeCell ref="O11:P11"/>
    <mergeCell ref="O12:P12"/>
    <mergeCell ref="O13:P13"/>
    <mergeCell ref="Q8:R8"/>
    <mergeCell ref="S8:T8"/>
    <mergeCell ref="U8:V8"/>
    <mergeCell ref="W8:X8"/>
    <mergeCell ref="AA8:AB8"/>
    <mergeCell ref="AC8:AD8"/>
    <mergeCell ref="AE8:AF8"/>
    <mergeCell ref="Q23:R23"/>
    <mergeCell ref="K27:L27"/>
    <mergeCell ref="I33:J33"/>
    <mergeCell ref="I34:J34"/>
    <mergeCell ref="G13:H13"/>
    <mergeCell ref="G14:H14"/>
    <mergeCell ref="G15:H15"/>
    <mergeCell ref="G16:H16"/>
    <mergeCell ref="G17:H17"/>
    <mergeCell ref="G18:H18"/>
    <mergeCell ref="G19:H19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I21:J21"/>
    <mergeCell ref="G32:H32"/>
    <mergeCell ref="G33:H33"/>
    <mergeCell ref="G34:H34"/>
    <mergeCell ref="I27:J27"/>
    <mergeCell ref="I30:J30"/>
    <mergeCell ref="G7:H7"/>
    <mergeCell ref="G8:H8"/>
    <mergeCell ref="G9:H9"/>
    <mergeCell ref="G10:H10"/>
    <mergeCell ref="G11:H11"/>
    <mergeCell ref="G12:H12"/>
    <mergeCell ref="I13:J13"/>
    <mergeCell ref="I14:J14"/>
    <mergeCell ref="I15:J15"/>
    <mergeCell ref="AA7:AB7"/>
    <mergeCell ref="AC7:AD7"/>
    <mergeCell ref="AE7:AF7"/>
    <mergeCell ref="I22:J22"/>
    <mergeCell ref="I23:J23"/>
    <mergeCell ref="I24:J24"/>
    <mergeCell ref="I25:J25"/>
    <mergeCell ref="I26:J26"/>
    <mergeCell ref="I16:J16"/>
    <mergeCell ref="I17:J17"/>
    <mergeCell ref="I18:J18"/>
    <mergeCell ref="I19:J19"/>
    <mergeCell ref="I20:J20"/>
    <mergeCell ref="M25:N25"/>
    <mergeCell ref="K23:L23"/>
    <mergeCell ref="AI7:AJ7"/>
    <mergeCell ref="AK7:AL7"/>
    <mergeCell ref="A41:D41"/>
    <mergeCell ref="A7:F7"/>
    <mergeCell ref="A33:F33"/>
    <mergeCell ref="A34:F34"/>
    <mergeCell ref="A24:F24"/>
    <mergeCell ref="A25:F25"/>
    <mergeCell ref="A26:F26"/>
    <mergeCell ref="A27:F27"/>
    <mergeCell ref="A28:F28"/>
    <mergeCell ref="A29:F29"/>
    <mergeCell ref="A30:F30"/>
    <mergeCell ref="A31:F31"/>
    <mergeCell ref="A32:F32"/>
    <mergeCell ref="O32:P32"/>
    <mergeCell ref="O33:P33"/>
    <mergeCell ref="O34:P34"/>
    <mergeCell ref="O26:P26"/>
    <mergeCell ref="O27:P27"/>
    <mergeCell ref="Q7:R7"/>
    <mergeCell ref="S7:T7"/>
    <mergeCell ref="U7:V7"/>
    <mergeCell ref="W7:X7"/>
    <mergeCell ref="G20:H20"/>
    <mergeCell ref="O28:P28"/>
    <mergeCell ref="O29:P29"/>
    <mergeCell ref="K7:L7"/>
    <mergeCell ref="I7:J7"/>
    <mergeCell ref="K24:L24"/>
    <mergeCell ref="K25:L25"/>
    <mergeCell ref="Q24:R24"/>
    <mergeCell ref="B61:F81"/>
    <mergeCell ref="B82:F82"/>
    <mergeCell ref="A8:F8"/>
    <mergeCell ref="O30:P30"/>
    <mergeCell ref="O31:P31"/>
    <mergeCell ref="O20:P20"/>
    <mergeCell ref="O21:P21"/>
    <mergeCell ref="O22:P22"/>
    <mergeCell ref="O23:P23"/>
    <mergeCell ref="O24:P24"/>
    <mergeCell ref="O25:P25"/>
    <mergeCell ref="O14:P14"/>
    <mergeCell ref="O15:P15"/>
    <mergeCell ref="O16:P16"/>
    <mergeCell ref="O17:P17"/>
    <mergeCell ref="O18:P18"/>
    <mergeCell ref="O19:P19"/>
    <mergeCell ref="I28:J28"/>
    <mergeCell ref="I29:J29"/>
    <mergeCell ref="I31:J31"/>
    <mergeCell ref="I32:J32"/>
    <mergeCell ref="K8:L8"/>
    <mergeCell ref="K9:L9"/>
    <mergeCell ref="K10:L10"/>
    <mergeCell ref="K11:L11"/>
    <mergeCell ref="K12:L12"/>
    <mergeCell ref="K13:L13"/>
    <mergeCell ref="I8:J8"/>
    <mergeCell ref="I9:J9"/>
    <mergeCell ref="I10:J10"/>
    <mergeCell ref="I11:J11"/>
    <mergeCell ref="I12:J12"/>
    <mergeCell ref="K34:L34"/>
    <mergeCell ref="M7:N7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K28:L28"/>
    <mergeCell ref="K29:L29"/>
    <mergeCell ref="K30:L30"/>
    <mergeCell ref="A1:I1"/>
    <mergeCell ref="K26:L26"/>
    <mergeCell ref="A90:I90"/>
    <mergeCell ref="A92:F92"/>
    <mergeCell ref="G92:H92"/>
    <mergeCell ref="I92:J92"/>
    <mergeCell ref="K92:L92"/>
    <mergeCell ref="M92:N92"/>
    <mergeCell ref="M66:AB66"/>
    <mergeCell ref="M67:AB67"/>
    <mergeCell ref="A54:F54"/>
    <mergeCell ref="M26:N26"/>
    <mergeCell ref="M27:N27"/>
    <mergeCell ref="M28:N28"/>
    <mergeCell ref="M29:N29"/>
    <mergeCell ref="M30:N30"/>
    <mergeCell ref="M31:N31"/>
    <mergeCell ref="M32:N32"/>
    <mergeCell ref="M33:N33"/>
    <mergeCell ref="K31:L31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M34:N34"/>
    <mergeCell ref="K32:L32"/>
    <mergeCell ref="K33:L33"/>
    <mergeCell ref="O93:P93"/>
    <mergeCell ref="AI92:AJ92"/>
    <mergeCell ref="AK92:AL92"/>
    <mergeCell ref="AM92:AN92"/>
    <mergeCell ref="A93:F93"/>
    <mergeCell ref="G93:H93"/>
    <mergeCell ref="I93:J93"/>
    <mergeCell ref="K93:L93"/>
    <mergeCell ref="M93:N93"/>
    <mergeCell ref="Q93:R93"/>
    <mergeCell ref="S93:T93"/>
    <mergeCell ref="U93:V93"/>
    <mergeCell ref="W93:X93"/>
    <mergeCell ref="Y93:Z93"/>
    <mergeCell ref="AE93:AF93"/>
    <mergeCell ref="AG93:AH93"/>
    <mergeCell ref="AI93:AJ93"/>
    <mergeCell ref="AK93:AL93"/>
    <mergeCell ref="AM93:AN93"/>
    <mergeCell ref="O92:P92"/>
    <mergeCell ref="Q92:R92"/>
    <mergeCell ref="S92:T92"/>
    <mergeCell ref="U92:V92"/>
    <mergeCell ref="W92:X92"/>
    <mergeCell ref="Y92:Z92"/>
    <mergeCell ref="AE92:AF92"/>
    <mergeCell ref="AG92:AH92"/>
    <mergeCell ref="AC92:AD92"/>
    <mergeCell ref="AA92:AB92"/>
    <mergeCell ref="AM96:AN96"/>
    <mergeCell ref="AM94:AN94"/>
    <mergeCell ref="A95:F95"/>
    <mergeCell ref="G95:H95"/>
    <mergeCell ref="I95:J95"/>
    <mergeCell ref="K95:L95"/>
    <mergeCell ref="M95:N95"/>
    <mergeCell ref="O95:P95"/>
    <mergeCell ref="Q95:R95"/>
    <mergeCell ref="S95:T95"/>
    <mergeCell ref="U95:V95"/>
    <mergeCell ref="W95:X95"/>
    <mergeCell ref="Y95:Z95"/>
    <mergeCell ref="AE95:AF95"/>
    <mergeCell ref="AG95:AH95"/>
    <mergeCell ref="AI95:AJ95"/>
    <mergeCell ref="AK95:AL95"/>
    <mergeCell ref="AM95:AN95"/>
    <mergeCell ref="Q94:R94"/>
    <mergeCell ref="S94:T94"/>
    <mergeCell ref="U94:V94"/>
    <mergeCell ref="W94:X94"/>
    <mergeCell ref="Y94:Z94"/>
    <mergeCell ref="AE94:AF94"/>
    <mergeCell ref="AG94:AH94"/>
    <mergeCell ref="Q96:R96"/>
    <mergeCell ref="S96:T96"/>
    <mergeCell ref="U96:V96"/>
    <mergeCell ref="W96:X96"/>
    <mergeCell ref="Y96:Z96"/>
    <mergeCell ref="AE96:AF96"/>
    <mergeCell ref="AG96:AH96"/>
    <mergeCell ref="AI96:AJ96"/>
    <mergeCell ref="A96:F96"/>
    <mergeCell ref="G96:H96"/>
    <mergeCell ref="I96:J96"/>
    <mergeCell ref="K96:L96"/>
    <mergeCell ref="M96:N96"/>
    <mergeCell ref="O96:P96"/>
    <mergeCell ref="AK94:AL94"/>
    <mergeCell ref="AI94:AJ94"/>
    <mergeCell ref="A94:F94"/>
    <mergeCell ref="G94:H94"/>
    <mergeCell ref="I94:J94"/>
    <mergeCell ref="K94:L94"/>
    <mergeCell ref="M94:N94"/>
    <mergeCell ref="AK96:AL96"/>
    <mergeCell ref="AG98:AH98"/>
    <mergeCell ref="A97:F97"/>
    <mergeCell ref="G97:H97"/>
    <mergeCell ref="I97:J97"/>
    <mergeCell ref="K97:L97"/>
    <mergeCell ref="M97:N97"/>
    <mergeCell ref="O97:P97"/>
    <mergeCell ref="Q97:R97"/>
    <mergeCell ref="S97:T97"/>
    <mergeCell ref="U97:V97"/>
    <mergeCell ref="W97:X97"/>
    <mergeCell ref="Y97:Z97"/>
    <mergeCell ref="AE97:AF97"/>
    <mergeCell ref="AG97:AH97"/>
    <mergeCell ref="AI97:AJ97"/>
    <mergeCell ref="AK97:AL97"/>
    <mergeCell ref="AM97:AN97"/>
    <mergeCell ref="AK98:AL98"/>
    <mergeCell ref="AI98:AJ98"/>
    <mergeCell ref="A98:F98"/>
    <mergeCell ref="G98:H98"/>
    <mergeCell ref="I98:J98"/>
    <mergeCell ref="K98:L98"/>
    <mergeCell ref="M98:N98"/>
    <mergeCell ref="O98:P98"/>
    <mergeCell ref="AK100:AL100"/>
    <mergeCell ref="AM98:AN98"/>
    <mergeCell ref="A99:F99"/>
    <mergeCell ref="G99:H99"/>
    <mergeCell ref="I99:J99"/>
    <mergeCell ref="K99:L99"/>
    <mergeCell ref="M99:N99"/>
    <mergeCell ref="O99:P99"/>
    <mergeCell ref="Q99:R99"/>
    <mergeCell ref="S99:T99"/>
    <mergeCell ref="U99:V99"/>
    <mergeCell ref="W99:X99"/>
    <mergeCell ref="Y99:Z99"/>
    <mergeCell ref="AE99:AF99"/>
    <mergeCell ref="AG99:AH99"/>
    <mergeCell ref="AI99:AJ99"/>
    <mergeCell ref="AK99:AL99"/>
    <mergeCell ref="AM99:AN99"/>
    <mergeCell ref="Q98:R98"/>
    <mergeCell ref="S98:T98"/>
    <mergeCell ref="U98:V98"/>
    <mergeCell ref="W98:X98"/>
    <mergeCell ref="Y98:Z98"/>
    <mergeCell ref="AE98:AF98"/>
    <mergeCell ref="AM100:AN100"/>
    <mergeCell ref="A101:F101"/>
    <mergeCell ref="G101:H101"/>
    <mergeCell ref="I101:J101"/>
    <mergeCell ref="K101:L101"/>
    <mergeCell ref="M101:N101"/>
    <mergeCell ref="O101:P101"/>
    <mergeCell ref="Q101:R101"/>
    <mergeCell ref="S101:T101"/>
    <mergeCell ref="U101:V101"/>
    <mergeCell ref="W101:X101"/>
    <mergeCell ref="Y101:Z101"/>
    <mergeCell ref="AE101:AF101"/>
    <mergeCell ref="AG101:AH101"/>
    <mergeCell ref="AI101:AJ101"/>
    <mergeCell ref="AK101:AL101"/>
    <mergeCell ref="AM101:AN101"/>
    <mergeCell ref="Q100:R100"/>
    <mergeCell ref="S100:T100"/>
    <mergeCell ref="U100:V100"/>
    <mergeCell ref="W100:X100"/>
    <mergeCell ref="Y100:Z100"/>
    <mergeCell ref="AE100:AF100"/>
    <mergeCell ref="AG100:AH100"/>
    <mergeCell ref="AI100:AJ100"/>
    <mergeCell ref="A100:F100"/>
    <mergeCell ref="G100:H100"/>
    <mergeCell ref="I100:J100"/>
    <mergeCell ref="K100:L100"/>
    <mergeCell ref="M100:N100"/>
    <mergeCell ref="O100:P100"/>
    <mergeCell ref="Y102:Z102"/>
    <mergeCell ref="AE102:AF102"/>
    <mergeCell ref="AG102:AH102"/>
    <mergeCell ref="AI102:AJ102"/>
    <mergeCell ref="AA102:AB102"/>
    <mergeCell ref="A102:F102"/>
    <mergeCell ref="G102:H102"/>
    <mergeCell ref="I102:J102"/>
    <mergeCell ref="K102:L102"/>
    <mergeCell ref="M102:N102"/>
    <mergeCell ref="O102:P102"/>
    <mergeCell ref="AK102:AL102"/>
    <mergeCell ref="AM102:AN102"/>
    <mergeCell ref="A103:F103"/>
    <mergeCell ref="G103:H103"/>
    <mergeCell ref="I103:J103"/>
    <mergeCell ref="K103:L103"/>
    <mergeCell ref="M103:N103"/>
    <mergeCell ref="O103:P103"/>
    <mergeCell ref="Q103:R103"/>
    <mergeCell ref="S103:T103"/>
    <mergeCell ref="U103:V103"/>
    <mergeCell ref="W103:X103"/>
    <mergeCell ref="Y103:Z103"/>
    <mergeCell ref="AE103:AF103"/>
    <mergeCell ref="AG103:AH103"/>
    <mergeCell ref="AI103:AJ103"/>
    <mergeCell ref="AK103:AL103"/>
    <mergeCell ref="AM103:AN103"/>
    <mergeCell ref="AC102:AD102"/>
    <mergeCell ref="AC103:AD103"/>
    <mergeCell ref="Q102:R102"/>
    <mergeCell ref="S102:T102"/>
    <mergeCell ref="U102:V102"/>
    <mergeCell ref="W102:X102"/>
    <mergeCell ref="AE104:AF104"/>
    <mergeCell ref="AG104:AH104"/>
    <mergeCell ref="AI104:AJ104"/>
    <mergeCell ref="A104:F104"/>
    <mergeCell ref="G104:H104"/>
    <mergeCell ref="I104:J104"/>
    <mergeCell ref="K104:L104"/>
    <mergeCell ref="M104:N104"/>
    <mergeCell ref="O104:P104"/>
    <mergeCell ref="AK104:AL104"/>
    <mergeCell ref="AM104:AN104"/>
    <mergeCell ref="A105:F105"/>
    <mergeCell ref="G105:H105"/>
    <mergeCell ref="I105:J105"/>
    <mergeCell ref="K105:L105"/>
    <mergeCell ref="M105:N105"/>
    <mergeCell ref="O105:P105"/>
    <mergeCell ref="Q105:R105"/>
    <mergeCell ref="S105:T105"/>
    <mergeCell ref="U105:V105"/>
    <mergeCell ref="W105:X105"/>
    <mergeCell ref="Y105:Z105"/>
    <mergeCell ref="AE105:AF105"/>
    <mergeCell ref="AG105:AH105"/>
    <mergeCell ref="AI105:AJ105"/>
    <mergeCell ref="AK105:AL105"/>
    <mergeCell ref="AM105:AN105"/>
    <mergeCell ref="AC104:AD104"/>
    <mergeCell ref="AC105:AD105"/>
    <mergeCell ref="Q104:R104"/>
    <mergeCell ref="S104:T104"/>
    <mergeCell ref="U104:V104"/>
    <mergeCell ref="W104:X104"/>
    <mergeCell ref="AE106:AF106"/>
    <mergeCell ref="AG106:AH106"/>
    <mergeCell ref="AI106:AJ106"/>
    <mergeCell ref="A106:F106"/>
    <mergeCell ref="G106:H106"/>
    <mergeCell ref="I106:J106"/>
    <mergeCell ref="K106:L106"/>
    <mergeCell ref="M106:N106"/>
    <mergeCell ref="O106:P106"/>
    <mergeCell ref="AK106:AL106"/>
    <mergeCell ref="AM106:AN106"/>
    <mergeCell ref="A107:F107"/>
    <mergeCell ref="G107:H107"/>
    <mergeCell ref="I107:J107"/>
    <mergeCell ref="K107:L107"/>
    <mergeCell ref="M107:N107"/>
    <mergeCell ref="O107:P107"/>
    <mergeCell ref="Q107:R107"/>
    <mergeCell ref="S107:T107"/>
    <mergeCell ref="U107:V107"/>
    <mergeCell ref="W107:X107"/>
    <mergeCell ref="Y107:Z107"/>
    <mergeCell ref="AE107:AF107"/>
    <mergeCell ref="AG107:AH107"/>
    <mergeCell ref="AI107:AJ107"/>
    <mergeCell ref="AK107:AL107"/>
    <mergeCell ref="AM107:AN107"/>
    <mergeCell ref="AC106:AD106"/>
    <mergeCell ref="A110:F110"/>
    <mergeCell ref="G110:H110"/>
    <mergeCell ref="I110:J110"/>
    <mergeCell ref="K110:L110"/>
    <mergeCell ref="M110:N110"/>
    <mergeCell ref="O110:P110"/>
    <mergeCell ref="AK110:AL110"/>
    <mergeCell ref="AM110:AN110"/>
    <mergeCell ref="AC107:AD107"/>
    <mergeCell ref="Q106:R106"/>
    <mergeCell ref="S106:T106"/>
    <mergeCell ref="U106:V106"/>
    <mergeCell ref="W106:X106"/>
    <mergeCell ref="AE108:AF108"/>
    <mergeCell ref="AG108:AH108"/>
    <mergeCell ref="AI108:AJ108"/>
    <mergeCell ref="A108:F108"/>
    <mergeCell ref="G108:H108"/>
    <mergeCell ref="I108:J108"/>
    <mergeCell ref="K108:L108"/>
    <mergeCell ref="M108:N108"/>
    <mergeCell ref="O108:P108"/>
    <mergeCell ref="AK108:AL108"/>
    <mergeCell ref="AM108:AN108"/>
    <mergeCell ref="A109:F109"/>
    <mergeCell ref="G109:H109"/>
    <mergeCell ref="I109:J109"/>
    <mergeCell ref="K109:L109"/>
    <mergeCell ref="M109:N109"/>
    <mergeCell ref="O109:P109"/>
    <mergeCell ref="Q109:R109"/>
    <mergeCell ref="S109:T109"/>
    <mergeCell ref="W111:X111"/>
    <mergeCell ref="Y111:Z111"/>
    <mergeCell ref="AE111:AF111"/>
    <mergeCell ref="AG111:AH111"/>
    <mergeCell ref="AI111:AJ111"/>
    <mergeCell ref="AK111:AL111"/>
    <mergeCell ref="AM111:AN111"/>
    <mergeCell ref="AC110:AD110"/>
    <mergeCell ref="AC111:AD111"/>
    <mergeCell ref="Q110:R110"/>
    <mergeCell ref="S110:T110"/>
    <mergeCell ref="U110:V110"/>
    <mergeCell ref="W110:X110"/>
    <mergeCell ref="AC108:AD108"/>
    <mergeCell ref="AC109:AD109"/>
    <mergeCell ref="Q108:R108"/>
    <mergeCell ref="S108:T108"/>
    <mergeCell ref="U108:V108"/>
    <mergeCell ref="W108:X108"/>
    <mergeCell ref="AE110:AF110"/>
    <mergeCell ref="AG110:AH110"/>
    <mergeCell ref="AI110:AJ110"/>
    <mergeCell ref="U109:V109"/>
    <mergeCell ref="W109:X109"/>
    <mergeCell ref="Y109:Z109"/>
    <mergeCell ref="AE109:AF109"/>
    <mergeCell ref="AG109:AH109"/>
    <mergeCell ref="AI109:AJ109"/>
    <mergeCell ref="AK109:AL109"/>
    <mergeCell ref="AM109:AN109"/>
    <mergeCell ref="AE112:AF112"/>
    <mergeCell ref="AG112:AH112"/>
    <mergeCell ref="AI112:AJ112"/>
    <mergeCell ref="AA112:AB112"/>
    <mergeCell ref="A112:F112"/>
    <mergeCell ref="G112:H112"/>
    <mergeCell ref="I112:J112"/>
    <mergeCell ref="K112:L112"/>
    <mergeCell ref="M112:N112"/>
    <mergeCell ref="O112:P112"/>
    <mergeCell ref="AK112:AL112"/>
    <mergeCell ref="AM112:AN112"/>
    <mergeCell ref="A113:F113"/>
    <mergeCell ref="G113:H113"/>
    <mergeCell ref="I113:J113"/>
    <mergeCell ref="K113:L113"/>
    <mergeCell ref="M113:N113"/>
    <mergeCell ref="O113:P113"/>
    <mergeCell ref="Q113:R113"/>
    <mergeCell ref="S113:T113"/>
    <mergeCell ref="U113:V113"/>
    <mergeCell ref="W113:X113"/>
    <mergeCell ref="Y113:Z113"/>
    <mergeCell ref="AE113:AF113"/>
    <mergeCell ref="AG113:AH113"/>
    <mergeCell ref="AI113:AJ113"/>
    <mergeCell ref="AK113:AL113"/>
    <mergeCell ref="AM113:AN113"/>
    <mergeCell ref="AC112:AD112"/>
    <mergeCell ref="AC113:AD113"/>
    <mergeCell ref="Q112:R112"/>
    <mergeCell ref="S112:T112"/>
    <mergeCell ref="AE114:AF114"/>
    <mergeCell ref="AG114:AH114"/>
    <mergeCell ref="AI114:AJ114"/>
    <mergeCell ref="A114:F114"/>
    <mergeCell ref="G114:H114"/>
    <mergeCell ref="I114:J114"/>
    <mergeCell ref="K114:L114"/>
    <mergeCell ref="M114:N114"/>
    <mergeCell ref="O114:P114"/>
    <mergeCell ref="AK114:AL114"/>
    <mergeCell ref="AM114:AN114"/>
    <mergeCell ref="A115:F115"/>
    <mergeCell ref="G115:H115"/>
    <mergeCell ref="I115:J115"/>
    <mergeCell ref="K115:L115"/>
    <mergeCell ref="M115:N115"/>
    <mergeCell ref="O115:P115"/>
    <mergeCell ref="Q115:R115"/>
    <mergeCell ref="S115:T115"/>
    <mergeCell ref="U115:V115"/>
    <mergeCell ref="W115:X115"/>
    <mergeCell ref="Y115:Z115"/>
    <mergeCell ref="AE115:AF115"/>
    <mergeCell ref="AG115:AH115"/>
    <mergeCell ref="AI115:AJ115"/>
    <mergeCell ref="AK115:AL115"/>
    <mergeCell ref="AM115:AN115"/>
    <mergeCell ref="AC114:AD114"/>
    <mergeCell ref="AC115:AD115"/>
    <mergeCell ref="Q114:R114"/>
    <mergeCell ref="AE116:AF116"/>
    <mergeCell ref="AG116:AH116"/>
    <mergeCell ref="AI116:AJ116"/>
    <mergeCell ref="A116:F116"/>
    <mergeCell ref="G116:H116"/>
    <mergeCell ref="I116:J116"/>
    <mergeCell ref="K116:L116"/>
    <mergeCell ref="M116:N116"/>
    <mergeCell ref="O116:P116"/>
    <mergeCell ref="AK116:AL116"/>
    <mergeCell ref="AM116:AN116"/>
    <mergeCell ref="A117:F117"/>
    <mergeCell ref="G117:H117"/>
    <mergeCell ref="I117:J117"/>
    <mergeCell ref="K117:L117"/>
    <mergeCell ref="M117:N117"/>
    <mergeCell ref="O117:P117"/>
    <mergeCell ref="Q117:R117"/>
    <mergeCell ref="S117:T117"/>
    <mergeCell ref="U117:V117"/>
    <mergeCell ref="W117:X117"/>
    <mergeCell ref="Y117:Z117"/>
    <mergeCell ref="AE117:AF117"/>
    <mergeCell ref="AG117:AH117"/>
    <mergeCell ref="AI117:AJ117"/>
    <mergeCell ref="AK117:AL117"/>
    <mergeCell ref="AM117:AN117"/>
    <mergeCell ref="AC116:AD116"/>
    <mergeCell ref="AC117:AD117"/>
    <mergeCell ref="AE118:AF118"/>
    <mergeCell ref="AG118:AH118"/>
    <mergeCell ref="AI118:AJ118"/>
    <mergeCell ref="A118:F118"/>
    <mergeCell ref="G118:H118"/>
    <mergeCell ref="I118:J118"/>
    <mergeCell ref="K118:L118"/>
    <mergeCell ref="M118:N118"/>
    <mergeCell ref="O118:P118"/>
    <mergeCell ref="AK118:AL118"/>
    <mergeCell ref="AM118:AN118"/>
    <mergeCell ref="A119:F119"/>
    <mergeCell ref="G119:H119"/>
    <mergeCell ref="I119:J119"/>
    <mergeCell ref="K119:L119"/>
    <mergeCell ref="M119:N119"/>
    <mergeCell ref="O119:P119"/>
    <mergeCell ref="Q119:R119"/>
    <mergeCell ref="S119:T119"/>
    <mergeCell ref="U119:V119"/>
    <mergeCell ref="W119:X119"/>
    <mergeCell ref="Y119:Z119"/>
    <mergeCell ref="AE119:AF119"/>
    <mergeCell ref="AG119:AH119"/>
    <mergeCell ref="AI119:AJ119"/>
    <mergeCell ref="AK119:AL119"/>
    <mergeCell ref="AM119:AN119"/>
    <mergeCell ref="AC118:AD118"/>
    <mergeCell ref="AC119:AD119"/>
    <mergeCell ref="Q118:R118"/>
    <mergeCell ref="S118:T118"/>
    <mergeCell ref="U118:V118"/>
    <mergeCell ref="W118:X118"/>
    <mergeCell ref="AC93:AD93"/>
    <mergeCell ref="AC94:AD94"/>
    <mergeCell ref="AC95:AD95"/>
    <mergeCell ref="AC96:AD96"/>
    <mergeCell ref="AC97:AD97"/>
    <mergeCell ref="AC98:AD98"/>
    <mergeCell ref="AC99:AD99"/>
    <mergeCell ref="AC100:AD100"/>
    <mergeCell ref="AC101:AD101"/>
    <mergeCell ref="AA93:AB93"/>
    <mergeCell ref="AA94:AB94"/>
    <mergeCell ref="AA95:AB95"/>
    <mergeCell ref="AA96:AB96"/>
    <mergeCell ref="AA97:AB97"/>
    <mergeCell ref="AA98:AB98"/>
    <mergeCell ref="AA99:AB99"/>
    <mergeCell ref="AA100:AB100"/>
    <mergeCell ref="AA101:AB101"/>
    <mergeCell ref="AA117:AB117"/>
    <mergeCell ref="AA118:AB118"/>
    <mergeCell ref="AA119:AB119"/>
    <mergeCell ref="Q116:R116"/>
    <mergeCell ref="S116:T116"/>
    <mergeCell ref="U116:V116"/>
    <mergeCell ref="W116:X116"/>
    <mergeCell ref="S114:T114"/>
    <mergeCell ref="U114:V114"/>
    <mergeCell ref="A139:O139"/>
    <mergeCell ref="A140:O150"/>
    <mergeCell ref="AA103:AB103"/>
    <mergeCell ref="AA104:AB104"/>
    <mergeCell ref="AA105:AB105"/>
    <mergeCell ref="AA106:AB106"/>
    <mergeCell ref="AA107:AB107"/>
    <mergeCell ref="AA108:AB108"/>
    <mergeCell ref="AA109:AB109"/>
    <mergeCell ref="AA110:AB110"/>
    <mergeCell ref="AA111:AB111"/>
    <mergeCell ref="Y118:Z118"/>
    <mergeCell ref="Y116:Z116"/>
    <mergeCell ref="Y114:Z114"/>
    <mergeCell ref="Y112:Z112"/>
    <mergeCell ref="Y110:Z110"/>
    <mergeCell ref="Y108:Z108"/>
    <mergeCell ref="Y106:Z106"/>
    <mergeCell ref="Y104:Z104"/>
    <mergeCell ref="AA116:AB116"/>
    <mergeCell ref="W114:X114"/>
    <mergeCell ref="U112:V112"/>
    <mergeCell ref="W112:X112"/>
    <mergeCell ref="A111:F111"/>
    <mergeCell ref="G111:H111"/>
    <mergeCell ref="I111:J111"/>
    <mergeCell ref="K111:L111"/>
    <mergeCell ref="M111:N111"/>
    <mergeCell ref="O111:P111"/>
    <mergeCell ref="Q111:R111"/>
    <mergeCell ref="S111:T111"/>
    <mergeCell ref="U111:V111"/>
    <mergeCell ref="AO92:AP92"/>
    <mergeCell ref="AO93:AP93"/>
    <mergeCell ref="AO94:AP94"/>
    <mergeCell ref="AO95:AP95"/>
    <mergeCell ref="AO96:AP96"/>
    <mergeCell ref="AO97:AP97"/>
    <mergeCell ref="AO98:AP98"/>
    <mergeCell ref="AO99:AP99"/>
    <mergeCell ref="AO100:AP100"/>
    <mergeCell ref="AO118:AP118"/>
    <mergeCell ref="AO119:AP119"/>
    <mergeCell ref="O94:P94"/>
    <mergeCell ref="AO109:AP109"/>
    <mergeCell ref="AO110:AP110"/>
    <mergeCell ref="AO111:AP111"/>
    <mergeCell ref="AO112:AP112"/>
    <mergeCell ref="AO113:AP113"/>
    <mergeCell ref="AO114:AP114"/>
    <mergeCell ref="AO115:AP115"/>
    <mergeCell ref="AO116:AP116"/>
    <mergeCell ref="AO117:AP117"/>
    <mergeCell ref="AO101:AP101"/>
    <mergeCell ref="AO102:AP102"/>
    <mergeCell ref="AO103:AP103"/>
    <mergeCell ref="AO104:AP104"/>
    <mergeCell ref="AO105:AP105"/>
    <mergeCell ref="AO106:AP106"/>
    <mergeCell ref="AO107:AP107"/>
    <mergeCell ref="AO108:AP108"/>
    <mergeCell ref="AA113:AB113"/>
    <mergeCell ref="AA114:AB114"/>
    <mergeCell ref="AA115:AB115"/>
    <mergeCell ref="AQ109:AR109"/>
    <mergeCell ref="AQ110:AR110"/>
    <mergeCell ref="AQ111:AR111"/>
    <mergeCell ref="AQ112:AR112"/>
    <mergeCell ref="AQ113:AR113"/>
    <mergeCell ref="AQ114:AR114"/>
    <mergeCell ref="AQ115:AR115"/>
    <mergeCell ref="AQ116:AR116"/>
    <mergeCell ref="AQ117:AR117"/>
    <mergeCell ref="AQ118:AR118"/>
    <mergeCell ref="AQ119:AR119"/>
    <mergeCell ref="AQ92:AR92"/>
    <mergeCell ref="AQ93:AR93"/>
    <mergeCell ref="AQ94:AR94"/>
    <mergeCell ref="AQ95:AR95"/>
    <mergeCell ref="AQ96:AR96"/>
    <mergeCell ref="AQ97:AR97"/>
    <mergeCell ref="AQ98:AR98"/>
    <mergeCell ref="AQ99:AR99"/>
    <mergeCell ref="AQ100:AR100"/>
    <mergeCell ref="AQ101:AR101"/>
    <mergeCell ref="AQ102:AR102"/>
    <mergeCell ref="AQ103:AR103"/>
    <mergeCell ref="AQ104:AR104"/>
    <mergeCell ref="AQ105:AR105"/>
    <mergeCell ref="AQ106:AR106"/>
    <mergeCell ref="AQ107:AR107"/>
    <mergeCell ref="AQ108:AR108"/>
  </mergeCells>
  <hyperlinks>
    <hyperlink ref="B82:F82" r:id="rId1" display="Source : https://www.grandviewresearch.com/industry-analysis/europe-commercial-drone-market-report" xr:uid="{9F2051EB-B1CB-46D6-B09F-8DF03404636A}"/>
    <hyperlink ref="A8:F8" r:id="rId2" display="DJI Mini 2" xr:uid="{5F17AAF8-29EE-4C8D-9FA3-355BB577B481}"/>
    <hyperlink ref="A9:F9" r:id="rId3" display="DJI Mini 4 Pro" xr:uid="{604C6ABA-D733-4C12-9288-513B1DC4BDFF}"/>
    <hyperlink ref="A10:F10" r:id="rId4" display="DJI Mavic 3 Pro" xr:uid="{2C55D8F8-6FEF-4FB7-AEC3-B0079A3CCB49}"/>
    <hyperlink ref="A11:F11" r:id="rId5" display="DJI Air 3" xr:uid="{BA1A3B55-C7E0-4826-A511-2F315015F414}"/>
    <hyperlink ref="A12:F12" r:id="rId6" display="DJI Mini 3" xr:uid="{9F0E0322-9EFA-40DA-A3B4-75F4646F139F}"/>
    <hyperlink ref="A13:F13" r:id="rId7" display="DJI Mavic 3" xr:uid="{D81B6C4F-82C0-4959-BDCC-18408EFB1F97}"/>
    <hyperlink ref="A14:F14" r:id="rId8" display="DJI Mavic 3 Classic" xr:uid="{266E5E6D-77F0-4E82-8993-119B1AB0FF4B}"/>
    <hyperlink ref="A15:F15" r:id="rId9" display="DJI Mini 2 Se" xr:uid="{4FDA2006-8C00-42B5-904F-753D51B00C46}"/>
    <hyperlink ref="A16:F16" r:id="rId10" display="DJI Mini 3 Pro" xr:uid="{0BB9B5C4-0890-4BCE-A443-5AF88E1163A0}"/>
    <hyperlink ref="A17:F17" r:id="rId11" display="DJI Mini Se" xr:uid="{4615D873-4B0B-4676-BC12-E2CBA3E62E2C}"/>
    <hyperlink ref="A18:F18" r:id="rId12" display="DJI Air 2S" xr:uid="{342A105C-CF07-4E1C-AEDB-1A0CD960C282}"/>
    <hyperlink ref="A19:F19" r:id="rId13" display="DJI Mavic Air 2" xr:uid="{D50FD6C5-990A-41F2-8936-CE91E7A45856}"/>
    <hyperlink ref="A20:F20" r:id="rId14" display="DJI Mavic 2 Pro" xr:uid="{FBB3FB4B-805D-42D1-AE76-B773F13694CA}"/>
    <hyperlink ref="A21:F21" r:id="rId15" display="DJI Mavic 2 Zoom" xr:uid="{CF00D3CC-56EC-402D-B2FB-2465CAB0501F}"/>
    <hyperlink ref="A22:F22" r:id="rId16" display="DJI Phantom 4 Adv" xr:uid="{455BF181-E258-4934-B86F-A29A1F25863F}"/>
    <hyperlink ref="A23:F23" r:id="rId17" display="DJI Phantom 4 Pro V2" xr:uid="{5985B421-2631-4403-B7B5-1FA2400D0964}"/>
    <hyperlink ref="A24:F24" r:id="rId18" display="Potensic ATOM SE" xr:uid="{D84C3A54-818A-4677-8DCA-C5CF2A171B91}"/>
    <hyperlink ref="A25:F25" r:id="rId19" display="Potensic ATOM" xr:uid="{0A948F8A-7696-452B-9712-C5E1074EA238}"/>
    <hyperlink ref="A26:F26" r:id="rId20" display="Parrot ANAFI Ai" xr:uid="{138FD63C-4A8B-4964-9E72-41CF80FD5ACF}"/>
    <hyperlink ref="A93:F93" r:id="rId21" display="Aeromau VT-NAUT" xr:uid="{AAF9DDBF-0E69-4083-812A-D0DB1DCA5CC7}"/>
  </hyperlinks>
  <pageMargins left="0.7" right="0.7" top="0.75" bottom="0.75" header="0.3" footer="0.3"/>
  <pageSetup paperSize="9" orientation="portrait" r:id="rId22"/>
  <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Camacho</dc:creator>
  <cp:lastModifiedBy>Emanuel Camacho</cp:lastModifiedBy>
  <dcterms:created xsi:type="dcterms:W3CDTF">2024-08-01T17:25:04Z</dcterms:created>
  <dcterms:modified xsi:type="dcterms:W3CDTF">2024-08-09T16:30:00Z</dcterms:modified>
</cp:coreProperties>
</file>